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.perezm\Desktop\"/>
    </mc:Choice>
  </mc:AlternateContent>
  <bookViews>
    <workbookView xWindow="-105" yWindow="-105" windowWidth="19425" windowHeight="10425"/>
  </bookViews>
  <sheets>
    <sheet name="Licitación" sheetId="1" r:id="rId1"/>
  </sheets>
  <definedNames>
    <definedName name="_xlnm._FilterDatabase" localSheetId="0" hidden="1">Licitación!$B$7:$AB$81</definedName>
    <definedName name="Licita">Licitación!$Q$8:$Q$81</definedName>
    <definedName name="Ofert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L45" i="1" s="1"/>
  <c r="M45" i="1" s="1"/>
  <c r="K81" i="1"/>
  <c r="L81" i="1" s="1"/>
  <c r="M81" i="1" s="1"/>
  <c r="K80" i="1"/>
  <c r="L80" i="1" s="1"/>
  <c r="M80" i="1" s="1"/>
  <c r="K79" i="1"/>
  <c r="L79" i="1" s="1"/>
  <c r="M79" i="1" s="1"/>
  <c r="K78" i="1"/>
  <c r="L78" i="1" s="1"/>
  <c r="M78" i="1" s="1"/>
  <c r="K77" i="1"/>
  <c r="L77" i="1" s="1"/>
  <c r="M77" i="1" s="1"/>
  <c r="K76" i="1"/>
  <c r="L76" i="1" s="1"/>
  <c r="M76" i="1" s="1"/>
  <c r="K75" i="1"/>
  <c r="L75" i="1" s="1"/>
  <c r="M75" i="1" s="1"/>
  <c r="K74" i="1"/>
  <c r="L74" i="1" s="1"/>
  <c r="M74" i="1" s="1"/>
  <c r="K73" i="1"/>
  <c r="L73" i="1" s="1"/>
  <c r="M73" i="1" s="1"/>
  <c r="K72" i="1"/>
  <c r="L72" i="1" s="1"/>
  <c r="M72" i="1" s="1"/>
  <c r="K71" i="1"/>
  <c r="L71" i="1" s="1"/>
  <c r="M71" i="1" s="1"/>
  <c r="K70" i="1"/>
  <c r="L70" i="1" s="1"/>
  <c r="M70" i="1" s="1"/>
  <c r="K69" i="1"/>
  <c r="L69" i="1" s="1"/>
  <c r="M69" i="1" s="1"/>
  <c r="K68" i="1"/>
  <c r="L68" i="1" s="1"/>
  <c r="M68" i="1" s="1"/>
  <c r="K67" i="1"/>
  <c r="L67" i="1" s="1"/>
  <c r="M67" i="1" s="1"/>
  <c r="K66" i="1"/>
  <c r="L66" i="1" s="1"/>
  <c r="M66" i="1" s="1"/>
  <c r="K65" i="1"/>
  <c r="L65" i="1" s="1"/>
  <c r="M65" i="1" s="1"/>
  <c r="K64" i="1"/>
  <c r="L64" i="1" s="1"/>
  <c r="M64" i="1" s="1"/>
  <c r="K63" i="1"/>
  <c r="L63" i="1" s="1"/>
  <c r="M63" i="1" s="1"/>
  <c r="K62" i="1"/>
  <c r="L62" i="1" s="1"/>
  <c r="M62" i="1" s="1"/>
  <c r="K61" i="1"/>
  <c r="L61" i="1" s="1"/>
  <c r="M61" i="1" s="1"/>
  <c r="K60" i="1"/>
  <c r="L60" i="1" s="1"/>
  <c r="M60" i="1" s="1"/>
  <c r="K59" i="1"/>
  <c r="L59" i="1" s="1"/>
  <c r="M59" i="1" s="1"/>
  <c r="K58" i="1"/>
  <c r="L58" i="1" s="1"/>
  <c r="M58" i="1" s="1"/>
  <c r="K57" i="1"/>
  <c r="L57" i="1" s="1"/>
  <c r="M57" i="1" s="1"/>
  <c r="K56" i="1"/>
  <c r="L56" i="1" s="1"/>
  <c r="M56" i="1" s="1"/>
  <c r="K55" i="1"/>
  <c r="L55" i="1" s="1"/>
  <c r="M55" i="1" s="1"/>
  <c r="K54" i="1"/>
  <c r="L54" i="1" s="1"/>
  <c r="M54" i="1" s="1"/>
  <c r="K53" i="1"/>
  <c r="L53" i="1" s="1"/>
  <c r="M53" i="1" s="1"/>
  <c r="K52" i="1"/>
  <c r="L52" i="1" s="1"/>
  <c r="M52" i="1" s="1"/>
  <c r="K51" i="1"/>
  <c r="L51" i="1" s="1"/>
  <c r="M51" i="1" s="1"/>
  <c r="K50" i="1"/>
  <c r="L50" i="1" s="1"/>
  <c r="M50" i="1" s="1"/>
  <c r="K49" i="1"/>
  <c r="L49" i="1" s="1"/>
  <c r="M49" i="1" s="1"/>
  <c r="K48" i="1"/>
  <c r="L48" i="1" s="1"/>
  <c r="M48" i="1" s="1"/>
  <c r="K47" i="1"/>
  <c r="L47" i="1" s="1"/>
  <c r="M47" i="1" s="1"/>
  <c r="K46" i="1"/>
  <c r="L46" i="1" s="1"/>
  <c r="M46" i="1" s="1"/>
  <c r="K44" i="1"/>
  <c r="L44" i="1" s="1"/>
  <c r="M44" i="1" s="1"/>
  <c r="K43" i="1"/>
  <c r="L43" i="1" s="1"/>
  <c r="M43" i="1" s="1"/>
  <c r="K42" i="1"/>
  <c r="L42" i="1" s="1"/>
  <c r="M42" i="1" s="1"/>
  <c r="K41" i="1"/>
  <c r="L41" i="1" s="1"/>
  <c r="M41" i="1" s="1"/>
  <c r="K40" i="1"/>
  <c r="L40" i="1" s="1"/>
  <c r="M40" i="1" s="1"/>
  <c r="K39" i="1"/>
  <c r="L39" i="1" s="1"/>
  <c r="M39" i="1" s="1"/>
  <c r="K38" i="1"/>
  <c r="L38" i="1" s="1"/>
  <c r="M38" i="1" s="1"/>
  <c r="K37" i="1"/>
  <c r="L37" i="1" s="1"/>
  <c r="M37" i="1" s="1"/>
  <c r="K36" i="1"/>
  <c r="L36" i="1" s="1"/>
  <c r="M36" i="1" s="1"/>
  <c r="K35" i="1"/>
  <c r="L35" i="1" s="1"/>
  <c r="M35" i="1" s="1"/>
  <c r="K34" i="1"/>
  <c r="L34" i="1" s="1"/>
  <c r="M34" i="1" s="1"/>
  <c r="K33" i="1"/>
  <c r="L33" i="1" s="1"/>
  <c r="M33" i="1" s="1"/>
  <c r="K32" i="1"/>
  <c r="L32" i="1" s="1"/>
  <c r="M32" i="1" s="1"/>
  <c r="K31" i="1"/>
  <c r="L31" i="1" s="1"/>
  <c r="M31" i="1" s="1"/>
  <c r="K30" i="1"/>
  <c r="L30" i="1" s="1"/>
  <c r="M30" i="1" s="1"/>
  <c r="K29" i="1"/>
  <c r="L29" i="1" s="1"/>
  <c r="M29" i="1" s="1"/>
  <c r="K28" i="1"/>
  <c r="L28" i="1" s="1"/>
  <c r="M28" i="1" s="1"/>
  <c r="K27" i="1"/>
  <c r="L27" i="1" s="1"/>
  <c r="M27" i="1" s="1"/>
  <c r="K26" i="1"/>
  <c r="L26" i="1" s="1"/>
  <c r="M26" i="1" s="1"/>
  <c r="K25" i="1"/>
  <c r="L25" i="1" s="1"/>
  <c r="M25" i="1" s="1"/>
  <c r="K24" i="1"/>
  <c r="L24" i="1" s="1"/>
  <c r="M24" i="1" s="1"/>
  <c r="K23" i="1"/>
  <c r="L23" i="1" s="1"/>
  <c r="M23" i="1" s="1"/>
  <c r="K22" i="1"/>
  <c r="L22" i="1" s="1"/>
  <c r="M22" i="1" s="1"/>
  <c r="K21" i="1"/>
  <c r="L21" i="1" s="1"/>
  <c r="M21" i="1" s="1"/>
  <c r="K20" i="1"/>
  <c r="L20" i="1" s="1"/>
  <c r="M20" i="1" s="1"/>
  <c r="K19" i="1"/>
  <c r="L19" i="1" s="1"/>
  <c r="M19" i="1" s="1"/>
  <c r="K18" i="1"/>
  <c r="L18" i="1" s="1"/>
  <c r="M18" i="1" s="1"/>
  <c r="K17" i="1"/>
  <c r="L17" i="1" s="1"/>
  <c r="M17" i="1" s="1"/>
  <c r="K16" i="1"/>
  <c r="L16" i="1" s="1"/>
  <c r="M16" i="1" s="1"/>
  <c r="K15" i="1"/>
  <c r="L15" i="1" s="1"/>
  <c r="M15" i="1" s="1"/>
  <c r="K14" i="1"/>
  <c r="L14" i="1" s="1"/>
  <c r="M14" i="1" s="1"/>
  <c r="K13" i="1"/>
  <c r="L13" i="1" s="1"/>
  <c r="M13" i="1" s="1"/>
  <c r="K12" i="1"/>
  <c r="L12" i="1" s="1"/>
  <c r="M12" i="1" s="1"/>
  <c r="K11" i="1"/>
  <c r="L11" i="1" s="1"/>
  <c r="M11" i="1" s="1"/>
  <c r="K10" i="1"/>
  <c r="L10" i="1" s="1"/>
  <c r="M10" i="1" s="1"/>
  <c r="K9" i="1"/>
  <c r="L9" i="1" s="1"/>
  <c r="M9" i="1" s="1"/>
  <c r="K8" i="1"/>
  <c r="L8" i="1" s="1"/>
  <c r="M8" i="1" s="1"/>
</calcChain>
</file>

<file path=xl/sharedStrings.xml><?xml version="1.0" encoding="utf-8"?>
<sst xmlns="http://schemas.openxmlformats.org/spreadsheetml/2006/main" count="980" uniqueCount="312">
  <si>
    <t>USS</t>
  </si>
  <si>
    <t>ORIGEN DE LOS RECURSOS (OFERTA VIGENTE)</t>
  </si>
  <si>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</si>
  <si>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</si>
  <si>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</si>
  <si>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</si>
  <si>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</si>
  <si>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</si>
  <si>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</si>
  <si>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EDAD</t>
  </si>
  <si>
    <t>SEXO</t>
  </si>
  <si>
    <t>COSTO NIÑO MES</t>
  </si>
  <si>
    <t>MONTO ANUAL Anexo Nº1</t>
  </si>
  <si>
    <t>MONTO PERIODO A LICITAR</t>
  </si>
  <si>
    <t>PERIODO A LICITAR (AÑOS)</t>
  </si>
  <si>
    <t>Región</t>
  </si>
  <si>
    <t>Modelo</t>
  </si>
  <si>
    <t>CodProyecto</t>
  </si>
  <si>
    <t>Nombre</t>
  </si>
  <si>
    <t>Nº Plazas</t>
  </si>
  <si>
    <t>Edad Mínima</t>
  </si>
  <si>
    <t>Edad Máxima</t>
  </si>
  <si>
    <t>Sexo</t>
  </si>
  <si>
    <t>Comuna</t>
  </si>
  <si>
    <t>Fecha
 Inicio</t>
  </si>
  <si>
    <t>Fecha
 Término</t>
  </si>
  <si>
    <t>Reporte Senainfo</t>
  </si>
  <si>
    <t>SITUACIÓN 
06 Agosto   2020</t>
  </si>
  <si>
    <t>Situación Actual</t>
  </si>
  <si>
    <t>D - DIAGNÓSTICO</t>
  </si>
  <si>
    <t>DAM</t>
  </si>
  <si>
    <t>IQUIQUE</t>
  </si>
  <si>
    <t xml:space="preserve">0 a 17 años </t>
  </si>
  <si>
    <t>A</t>
  </si>
  <si>
    <t xml:space="preserve">DAM </t>
  </si>
  <si>
    <t>DAM - IQUIQUE</t>
  </si>
  <si>
    <t xml:space="preserve">Vigentes - Resolucion: 47 / 01-02-2017 / PRORROGA POR RESOLUCIÓN DE UREGENCIA </t>
  </si>
  <si>
    <t>RU 30-09-2020</t>
  </si>
  <si>
    <t>RU</t>
  </si>
  <si>
    <t>ALTO HOSPICIO</t>
  </si>
  <si>
    <t xml:space="preserve">EL TAMARUGAL ALTO HOSPICIO </t>
  </si>
  <si>
    <t>DAM - ALTO HOSPICIO</t>
  </si>
  <si>
    <t xml:space="preserve">Vigentes - Resolucion: 48 / 01-02-2017 / PRORROGA/ RESOLUCIÓN DE URGENCIA </t>
  </si>
  <si>
    <t>ANTOFAGASTA</t>
  </si>
  <si>
    <t>ANTOFAGASTA- TAL TAL</t>
  </si>
  <si>
    <t>DAM - PAUNA ANTOFAGASTA</t>
  </si>
  <si>
    <t>Vigentes - Resolucion: 114 /10-02-2016 / APRUEBA CONVENIO/ PRORROGA/ RESOLUCIÓN DE URGENCIA</t>
  </si>
  <si>
    <t xml:space="preserve">
RU 30-09-2020</t>
  </si>
  <si>
    <t>CALAMA</t>
  </si>
  <si>
    <t>CALAMA -TOCOPILLA</t>
  </si>
  <si>
    <t>DAM - PAUNA</t>
  </si>
  <si>
    <t>Vigentes - Resolucion: 115 /10-02-2016/ APRUEBA CONVENIO/ PRORROGA/ RESOLUCIÓN DE URGENCIA</t>
  </si>
  <si>
    <t>ANTOFAGASTA-MEJILLONES</t>
  </si>
  <si>
    <t>DAM YANAPAY</t>
  </si>
  <si>
    <t xml:space="preserve">Vigentes - Resolucion: 1008 / 13-09-2017 / PRORROGA/ RESOLUCIÓN DE URGENCIA </t>
  </si>
  <si>
    <t>VALLENAR</t>
  </si>
  <si>
    <t>VALLENAR- ALTO DEL CARMEN</t>
  </si>
  <si>
    <t>VALLENAR-FREIRINA-HUASCO</t>
  </si>
  <si>
    <t>DAM - AMIGO PROVINCIA DEL HUASCO</t>
  </si>
  <si>
    <t xml:space="preserve">RESOLUCIÓN DE URGENCIA </t>
  </si>
  <si>
    <t>CHAÑARAL</t>
  </si>
  <si>
    <t>PROVINCIA DE CHAÑARAL</t>
  </si>
  <si>
    <t>DAM - ALENN</t>
  </si>
  <si>
    <t>Vigentes - Resolucion: 117/B / 28-04-2017 / APRUEBA CONVENIO/ RESOLUCIÓN DE URGENCIA</t>
  </si>
  <si>
    <t>COPIAPÓ</t>
  </si>
  <si>
    <t>COPIAPÓ- CALDERA</t>
  </si>
  <si>
    <t>DAM - COPIAPO CALDERA</t>
  </si>
  <si>
    <t>Vigentes - Resolucion: 118/B / 28-04-2017 / APRUEBA CONVENIO/ RESOLUCION DE URGENCIA</t>
  </si>
  <si>
    <t>TIERRA AMARILLA</t>
  </si>
  <si>
    <t>DAM - COPIAPO</t>
  </si>
  <si>
    <t>Vigentes - Resolucion: 6570 / 28-04-2017 / APRUEBA CONVENIO/ RESOLUCION DE URGENCIA</t>
  </si>
  <si>
    <t>COQUIMBO</t>
  </si>
  <si>
    <t>COQUIMBO-ANDACOLLO</t>
  </si>
  <si>
    <t>DAM - COQUIMBO</t>
  </si>
  <si>
    <t xml:space="preserve">Vigentes - Resolucion: 57/B / 01-04-2016 / APRUEBA CONVENIO/ RESOLUCIÓN DE URGENCIA </t>
  </si>
  <si>
    <t xml:space="preserve">
RU 31-12-2020</t>
  </si>
  <si>
    <t>ILLAPEL</t>
  </si>
  <si>
    <t>PROVINCIA DE CHOAPA</t>
  </si>
  <si>
    <t xml:space="preserve">DAM CHOAPA CORPORACIÓN GABRIELA MISTRAL </t>
  </si>
  <si>
    <t>MEMO 781</t>
  </si>
  <si>
    <t>LA SERENA</t>
  </si>
  <si>
    <t>LA SERENA- LA HIGUERA</t>
  </si>
  <si>
    <t>DAM - LA SERENA</t>
  </si>
  <si>
    <t xml:space="preserve">PRORROGA/RESOLUCIÓN DE URGENCIA </t>
  </si>
  <si>
    <t>OVALLE</t>
  </si>
  <si>
    <t>PROVINCIA DE LIMARÍ</t>
  </si>
  <si>
    <t>DAM - OVALLE</t>
  </si>
  <si>
    <t>Vigentes - Resolucion: 111/B / 24-04-2017 / APRUEBA CONVENIO/ RESOLUCIÓN DE URGENCIA</t>
  </si>
  <si>
    <t>VICUÑA</t>
  </si>
  <si>
    <t>VICUÑA- PAIHUANO</t>
  </si>
  <si>
    <t>DAM - VICUÑA</t>
  </si>
  <si>
    <t>Vigentes - Resolucion: 116/B / 02-05-2017 / APRUEBA CONVENIO/ RESOLUCIÓN DE URGENCIA</t>
  </si>
  <si>
    <t>VALPARAÍSO</t>
  </si>
  <si>
    <t>COMUNAS VALPARAÍSO  CASABLANCA</t>
  </si>
  <si>
    <t>DAM - LLEQUEN VALPARAISO</t>
  </si>
  <si>
    <t xml:space="preserve">Vigentes - Resolucion: 165/D / 08-02-2019 / APRUEBA CONVENIO/ RESOLUCIÓN DE URGENCIA </t>
  </si>
  <si>
    <t>SAN ANTONIO</t>
  </si>
  <si>
    <t>PROVINCIA         SAN ANTONIO</t>
  </si>
  <si>
    <t>DAM - SAN ANTONIO</t>
  </si>
  <si>
    <t>Vigentes - Resolucion: 447/D / 27-04-2017 / APRUEBA CONVENIO/ PRORROGA/ RESOLUCIÓN DE URGENCIA</t>
  </si>
  <si>
    <t>VIÑA DEL MAR</t>
  </si>
  <si>
    <t>COMUNAS                      VIÑA DEL MAR, CON CON, QUINTERO PUCHUNCAVI</t>
  </si>
  <si>
    <t>DAM - VIÑA DEL MAR</t>
  </si>
  <si>
    <t>Vigentes - Resolucion: 434/D / 27-04-2017 / APRUEBA CONVENIO/RESOLUCIÓN DE URGENCIA</t>
  </si>
  <si>
    <t>VILLA ALEMANA</t>
  </si>
  <si>
    <t>PROVINCIA MARGA MARGA</t>
  </si>
  <si>
    <t>DAM - MARGA MARGA</t>
  </si>
  <si>
    <t>PRORROGA/ EXTENSIÓN DE VIGENCIA PROVISORIA</t>
  </si>
  <si>
    <t>QUILLOTA</t>
  </si>
  <si>
    <t>PROVINCIAS QUILLOTA  PETORCA</t>
  </si>
  <si>
    <t>DAM - QUILLOTA PETORCA AYMURAY</t>
  </si>
  <si>
    <t xml:space="preserve">Vigentes - Resolucion: 174/D / 24-01-2017 / PRORRROGA/ RESOLUCIÓN URGENCIA </t>
  </si>
  <si>
    <t xml:space="preserve"> RU 30-09-2020</t>
  </si>
  <si>
    <t>PICHILEMU</t>
  </si>
  <si>
    <t>PICHILEMU, PAREDONES, MARCHIGUE, LA ESTRELLA, NAVIDAD, LITUECHE</t>
  </si>
  <si>
    <t>DAM - PICHILEMU</t>
  </si>
  <si>
    <t>Vigentes - Resolucion: 2431 / 03-10-2017 / APRUEBA CONVENIO/ RESOLUCIÓN DE URGENCIA</t>
  </si>
  <si>
    <t>SAN VICENTE</t>
  </si>
  <si>
    <t>SAN VICENTE, PEUMO, PICHIDEGUA, LAS CABRAS</t>
  </si>
  <si>
    <t>DAM - SAN VICENTE</t>
  </si>
  <si>
    <t>Vigentes - Resolucion: 186 / 02-05-2017 / APRUEBA CONVENIO/ RESOLUCIÓN DE URGENCIA</t>
  </si>
  <si>
    <t>SANTA CRUZ</t>
  </si>
  <si>
    <t>SANTA CRUZ, PALMILLA, CHEPICA, PERALILLO, PUMANQUE, LOLOL</t>
  </si>
  <si>
    <t>DAM - SANTA CRUZ</t>
  </si>
  <si>
    <t>Vigentes - Resolucion: 188 / 02-05-2017 / APRUEBA CONVENIO/ RESOLUCIÓN DE URGENCIA</t>
  </si>
  <si>
    <t>RENGO</t>
  </si>
  <si>
    <t>RENGO, MALLOA, PELEQUÉN, ROSARIO</t>
  </si>
  <si>
    <t>DAM - RENGO</t>
  </si>
  <si>
    <t>Vigentes - Resolucion: 187 / 02-05-2017 / APRUEBA CONVENIO/ RESOLUCIÓN DE URGENCIA</t>
  </si>
  <si>
    <t>RANCAGUA</t>
  </si>
  <si>
    <t>RANCAGUA, MACHALI, DOÑIHUE, COLTAUCO, COINCO Y OLIVAR</t>
  </si>
  <si>
    <t>DAM - OHIGGINS</t>
  </si>
  <si>
    <t xml:space="preserve">PRORROGA/ RESOLUCIÓN DE URGENCIA </t>
  </si>
  <si>
    <t>RANCAGUA, DOÑIHUE, COLTAUCO, MACHALI,  COINCO, OLIVAR</t>
  </si>
  <si>
    <t>DAM - AYUN RANCAGUA</t>
  </si>
  <si>
    <t>GRANEROS</t>
  </si>
  <si>
    <t>GRANEROS, CODEGUA Y MOSTAZAL</t>
  </si>
  <si>
    <t>DAM - LLEQUEN SAN FRANCISCO</t>
  </si>
  <si>
    <t xml:space="preserve">Vigentes - Resolucion: 68 / 01-02-2016 / APRUEBA CONVENIO/ RESOLUCIÓN DE URGENCIA </t>
  </si>
  <si>
    <t>DAM - CURICO</t>
  </si>
  <si>
    <t xml:space="preserve">CURICÓ, MOLINA, SAGRADA FAMILIA, TENO, ROMERAL, RAUCO, LICANTEL  Y VICHUQUEN .
</t>
  </si>
  <si>
    <t>CURICÓ</t>
  </si>
  <si>
    <t xml:space="preserve">Vigentes - Resolucion: 45 / 01-02-2016 / APRUEBA CONVENIO / RESOLUCIÓN DE URGENCIA </t>
  </si>
  <si>
    <t>DAM -TALCA</t>
  </si>
  <si>
    <t xml:space="preserve">TALCA, SAN CLEMENTE, PELARCO, RIO CLARO, MAULE, PENCAHUE, SAN RAFAEL, CONSTITUCIÓN Y CUREPTO. 
</t>
  </si>
  <si>
    <t>DAM - KELLUWUN</t>
  </si>
  <si>
    <t>TALCA</t>
  </si>
  <si>
    <t xml:space="preserve">Vigentes - Resolucion: 44 / 01-02-2016 / APRUEBA CONVENIO/ RESOLUCION DE URGENCIA </t>
  </si>
  <si>
    <t>DAM CURICO</t>
  </si>
  <si>
    <t xml:space="preserve">PROVINCIA CURICÓ  </t>
  </si>
  <si>
    <t>DAM - ALFONSO BAEZA</t>
  </si>
  <si>
    <t xml:space="preserve">Vigentes - Resolucion: 43 / 01-02-2016 / APRUEBA CONVENIO /  RESOLUCIÓN DE URGENCIA </t>
  </si>
  <si>
    <t>DAM - CAUQUENES</t>
  </si>
  <si>
    <t>PROVINCIA CAUQUENES</t>
  </si>
  <si>
    <t>DAM - CIUDAD DEL NIÑO CAUQUENES</t>
  </si>
  <si>
    <t>CAUQUENES</t>
  </si>
  <si>
    <t>Vigentes - Resolucion: 394 / 28-07-2017 / PRORROGA/ RESOLUCIÓN DE URGENCIA</t>
  </si>
  <si>
    <t>DAM - LINARES</t>
  </si>
  <si>
    <t xml:space="preserve">LINARES, VILLA ALEGRE, YERBAS BUENAS, COLBUN, SAN J AVIER. </t>
  </si>
  <si>
    <t>LINARES</t>
  </si>
  <si>
    <t>PRORROGA</t>
  </si>
  <si>
    <t xml:space="preserve">2° periodo de ejecución </t>
  </si>
  <si>
    <t>2P</t>
  </si>
  <si>
    <t>LINARES  PARRAL.</t>
  </si>
  <si>
    <t>DAM - EKUN</t>
  </si>
  <si>
    <t>Vigentes - Resolucion: 46 / 01-02-2016 / APRUEBA CONVENIO/ PRORROGA</t>
  </si>
  <si>
    <t>TALCAHUANO</t>
  </si>
  <si>
    <t xml:space="preserve">TALCAHUANO Y   HUALPEN </t>
  </si>
  <si>
    <t>DAM - LLEQUEN TALCAHUANO</t>
  </si>
  <si>
    <t>Vigentes - Resolucion: 168/A / 26-03-2019 / RECTIFICA RESOLUCION 99/ RESOLUCIÓN DE URGENCIA</t>
  </si>
  <si>
    <t>CONCEPCIÓN</t>
  </si>
  <si>
    <t>PROVINCIA DE CONCEPCION</t>
  </si>
  <si>
    <t>DAM - PILLELTU CONCEPCION</t>
  </si>
  <si>
    <t xml:space="preserve">Vigentes - Resolucion: 35 / 01-02-2016 / APRUEBA CONVENIO/ RESOLUCIÓN DE URGENCIA </t>
  </si>
  <si>
    <t>DAM - AYUN CONCEPCION</t>
  </si>
  <si>
    <t>Vigentes - Resolucion: 36 / 01-02-2016 / PRORROGA DE CONVENIO/ RESOLUCIÓN DE URGENCIA</t>
  </si>
  <si>
    <t>CAÑETE</t>
  </si>
  <si>
    <t>PROVINCIA DE ARAUCO</t>
  </si>
  <si>
    <t>DAM RAYEN QUEN ARAUCO</t>
  </si>
  <si>
    <t xml:space="preserve">Vigentes - Resolucion: 32 / 01-02-2016 / PRORROGA DE CONVENIO/ RESOLUCIÓN DE URGENCIA </t>
  </si>
  <si>
    <t>LOS ANGELES</t>
  </si>
  <si>
    <t>PROVINCIA DEL BIOBIO</t>
  </si>
  <si>
    <t>DAM - CIUDAD DEL NIÑO LOS ANGELES</t>
  </si>
  <si>
    <t xml:space="preserve">Vigentes - Resolucion: 98/B / 27-02-2017 / PRORROGA/ RESOLUCIÓN DE URGENCIA </t>
  </si>
  <si>
    <t>TEMUCO</t>
  </si>
  <si>
    <t>TEMUCO- FREIRE- T. SCHMITD- TOLTÉN-PITRUFQUÉN-GORBEA- LONCOCHE- VILLARRICA-PUCÓN- CURARREHUE</t>
  </si>
  <si>
    <t>DAM - PILLELTU TEMUCO</t>
  </si>
  <si>
    <t>Vigentes - Resolucion: 87/B / 31-03-2017 / APRUEBA CONVENIO</t>
  </si>
  <si>
    <t xml:space="preserve">PADRE LAS CASAS- CUNCO- MELIPEUCO- LAUTARO- VILCÚN- PERQUENCO- CHOL-CHOL- GALVARINO- IMPERIAL- CARAHUE- PUERTO SAAVEDRA. </t>
  </si>
  <si>
    <t xml:space="preserve">DAM - PILLENTU PADRE LAS CASAS </t>
  </si>
  <si>
    <t>PADRE LAS CASAS</t>
  </si>
  <si>
    <t>Vigentes - Resolucion: MEMO 524 / 24-09-2019 / URGENCIA CÓDIGO PROVISORIO</t>
  </si>
  <si>
    <t>RU  30-09-2020</t>
  </si>
  <si>
    <t>VICTORIA</t>
  </si>
  <si>
    <t xml:space="preserve">VICTORIA, CURA CAUTÍN, LONQUIMAY, ERCILLA, TRAIGUEN </t>
  </si>
  <si>
    <t>DAM - VICTORIA</t>
  </si>
  <si>
    <t>PRÓRROGA/ RESOLUCIÓN DE URGENCIA</t>
  </si>
  <si>
    <t>ANGOL</t>
  </si>
  <si>
    <t>ANGOL, COLLIPULLI RENAICO, LOS SAUCES, PURÉN, LUMACO.</t>
  </si>
  <si>
    <t>DAM - PILLELTU ANGOL</t>
  </si>
  <si>
    <t xml:space="preserve">PRORROGA/ RESOLUCIÓN DE Urgencia </t>
  </si>
  <si>
    <t>CASTRO</t>
  </si>
  <si>
    <t>PROVINCIA DE CHILOÉ</t>
  </si>
  <si>
    <t>DAM - CIUDAD DEL NIÑO CHILOE</t>
  </si>
  <si>
    <t xml:space="preserve">PRORROGA POR RESOLUCIÓN DE URGENCIA. </t>
  </si>
  <si>
    <t>OSORNO</t>
  </si>
  <si>
    <t>PROVINCIA DE OSORNO</t>
  </si>
  <si>
    <t>DAM - CIUDAD DEL NIÑO OSORNO</t>
  </si>
  <si>
    <t xml:space="preserve">PUERTO MONTT </t>
  </si>
  <si>
    <t xml:space="preserve">PROVINCIA DE PALENA Y PROVINCIA DE LLANQUIHUE </t>
  </si>
  <si>
    <t>DAM PUERTO MONTT</t>
  </si>
  <si>
    <t>PUERTO MONTT</t>
  </si>
  <si>
    <t>Vigentes - Resolucion: 344 / 27-09-2017 / PRORROGA POR RESOLUCIÓN DE URGENCIA</t>
  </si>
  <si>
    <t xml:space="preserve"> PROVINCIA DE LLANQUIHUE </t>
  </si>
  <si>
    <t>DAM - CIUDAD DEL NIÑO PUERTO MONTT</t>
  </si>
  <si>
    <t>Vigentes - Resolucion: 35/B / 01-02-2016 / APRUEBA CONVENIO/ RESOLUCIÓN DE URGENCIA</t>
  </si>
  <si>
    <t xml:space="preserve">PROVINCIA DE OSORNO </t>
  </si>
  <si>
    <t>DAM CUIDAD DEL NIÑO PROVINCIA DE OSORNO</t>
  </si>
  <si>
    <t>Vigentes - Resolucion: 343 / 27-09-2017 / PRORROGA/ RESOLUCIÓN DE URGENCIA</t>
  </si>
  <si>
    <t>COYHAIQUE</t>
  </si>
  <si>
    <t>PROVINCIA COYHAIQUE, CAPITÁN PRAT Y GENERAL CARRERA</t>
  </si>
  <si>
    <t>DAM - COYHAIQUE</t>
  </si>
  <si>
    <t>Vigentes - Resolucion: 154 / 28-04-2017 / APRUEBA CONVENIO/RESOLUCIÓN DE URGENCIA</t>
  </si>
  <si>
    <t>AYSEN</t>
  </si>
  <si>
    <t xml:space="preserve">PROVINCIA DE AYSÉN </t>
  </si>
  <si>
    <t>DAM - AYSEN</t>
  </si>
  <si>
    <t>PUERTO AISEN</t>
  </si>
  <si>
    <t>Vigentes - Resolucion: 153 / 28-04-2017 / APRUEBA CONVENIO/PRORROGA/ RESOLUCÓN DE URGENCIA</t>
  </si>
  <si>
    <t>PUNTA ARENAS</t>
  </si>
  <si>
    <t>REGIONAL</t>
  </si>
  <si>
    <t>DAM - PUNTA ARENAS</t>
  </si>
  <si>
    <t xml:space="preserve">Vigentes - Resolucion: 38 / 24-03-2017 / Resolución de Urgencia </t>
  </si>
  <si>
    <t>DAM - JEKE &amp; SELAS</t>
  </si>
  <si>
    <t>Vigentes - Resolucion: MEMO 505 / 24-07-2017 / PRORROGA POR RESOLUCION DE URGENCIA</t>
  </si>
  <si>
    <t xml:space="preserve"> RU  30-09-2020</t>
  </si>
  <si>
    <t>ÑUÑOA</t>
  </si>
  <si>
    <t>ÑUÑOA -  MACUL -  LA REINA -  LAS CONDES -  VITACURA -  LO BARNECHEA</t>
  </si>
  <si>
    <t>DAM - ÑUÑOA</t>
  </si>
  <si>
    <t xml:space="preserve">Vigentes - Resolucion: 1271 / 16-04-2019 / MODIFICACIÓN DE VIGENCIA/ RESOLUCIÓN DE URGENCIA </t>
  </si>
  <si>
    <t>QUINTA NORMAL</t>
  </si>
  <si>
    <t>QUINTA NORMAL-LO PRADO-CERRO NAVIA</t>
  </si>
  <si>
    <t>DAM - QUINTA NORMAL</t>
  </si>
  <si>
    <t xml:space="preserve">Vigentes - Resolucion: 666 / 28-02-2019 / APRUEBA CONVENIO/ RESOLUCIÓN DE URGENCIA </t>
  </si>
  <si>
    <t>COLINA</t>
  </si>
  <si>
    <t>PROVINCIA CHACABUCO</t>
  </si>
  <si>
    <t xml:space="preserve">DAM - HELLEN KELLER COLINA </t>
  </si>
  <si>
    <t>Vigentes - Resolucion: MEMO 081 / 06-02-2019 / PRORROGA POR RESOLUCIÓN DE URGENCIA</t>
  </si>
  <si>
    <t>MAIPÚ</t>
  </si>
  <si>
    <t>DAM - CIUDAD DEL NIÑO MAIPU</t>
  </si>
  <si>
    <t>Vigentes - Resolucion: 1421 / 05-05-2017 / APRUEBA CONVENIO</t>
  </si>
  <si>
    <t>TALAGANTE</t>
  </si>
  <si>
    <t>PROVINCIA DE TALGANTE</t>
  </si>
  <si>
    <t>DAM - HELLEN KELLER TALAGANTE</t>
  </si>
  <si>
    <t>Vigentes - Resolucion: 1432 / 05-05-2017 / APRUEBA CONVENIO</t>
  </si>
  <si>
    <t>SAN BERNARDO</t>
  </si>
  <si>
    <t>PROVINCIA DEL MAIPO</t>
  </si>
  <si>
    <t>DAM - SAN BERNARDO</t>
  </si>
  <si>
    <t>Vigentes - Resolucion: 1433 / 05-05-2017 / APRUEBA CONVENIO/RESOLUCIÓN DE URGENCIA</t>
  </si>
  <si>
    <t>LA CISTERNA</t>
  </si>
  <si>
    <t>LO ESPEJO - PAC -  LA CISTERNA -  SAN MIGUEL -  LA GRANJA - SAN JOAQUÍN - SAN RAMÓN</t>
  </si>
  <si>
    <t>DAM - LA CISTERNA</t>
  </si>
  <si>
    <t xml:space="preserve">Vigentes - Resolucion: 2656 / 31-07-2019 / APRUEBA CONVENIO/ RESOLUCIÓN DE URGENCIA </t>
  </si>
  <si>
    <t>LA PINTANA</t>
  </si>
  <si>
    <t>LA PINTANA-EL BOSQUE - SAN BERNARDO</t>
  </si>
  <si>
    <t>DAM - LA PINTANA</t>
  </si>
  <si>
    <t>EL BOSQUE</t>
  </si>
  <si>
    <t>CONCHALÍ</t>
  </si>
  <si>
    <t>CONCHALI - QUILICURA - RENCA</t>
  </si>
  <si>
    <t>DAM - CONCHALI</t>
  </si>
  <si>
    <t>PEÑALOLEN</t>
  </si>
  <si>
    <t>PEÑALOLEN-LA FLORIDA</t>
  </si>
  <si>
    <t>DAM - RUCAWE LA PINTANA</t>
  </si>
  <si>
    <t>LA FLORIDA</t>
  </si>
  <si>
    <t>DAM - LA FLORIDA</t>
  </si>
  <si>
    <t>Vigentes - Resolucion: 1447 / 20-04-2018 / PRORROGA/ RESOLUCIÓN DE URGENCIA</t>
  </si>
  <si>
    <t>MELIPILLA</t>
  </si>
  <si>
    <t>PROVINCIA MELIPILLA</t>
  </si>
  <si>
    <t>DAM - MELIPILLA</t>
  </si>
  <si>
    <t>MAIPÚ - PUDAHUEL</t>
  </si>
  <si>
    <t>DAM - CIUDAD DEL NIÑO MAIPU PUDAHUEL</t>
  </si>
  <si>
    <t>Vigentes - Resolucion: 2065 / 13-06-2018 / MODIFICACION/ RESOLUCIÓN DE URGENCIA</t>
  </si>
  <si>
    <t>PUENTE ALTO</t>
  </si>
  <si>
    <t>PTE. ALTO-PIRQUE-SAN JOSÉ DE MAIPO</t>
  </si>
  <si>
    <t>DAM CUIDAD DEL NIÑO PUENTE ALTO</t>
  </si>
  <si>
    <r>
      <t xml:space="preserve">CONCHALI - HUECHURABA - </t>
    </r>
    <r>
      <rPr>
        <sz val="11"/>
        <rFont val="Calibri"/>
        <family val="2"/>
      </rPr>
      <t>INDEPENDENCIA</t>
    </r>
  </si>
  <si>
    <t>Vigentes - Resolucion: MEMO 455 / 30-06-2017 / PRORROGA POR RESOLUCIÓN DE URGENCIA</t>
  </si>
  <si>
    <t>SANTIAGO</t>
  </si>
  <si>
    <t>SANTIAGO - PROVIDENCIA - ESTACIÓN CENTRAL - CERRILLOS</t>
  </si>
  <si>
    <t>DAM - SANTIAGO</t>
  </si>
  <si>
    <t>Vigentes - Resolucion: 2783 / 29-08-2018 / PRORROGA</t>
  </si>
  <si>
    <t>2° periodo de ejecución</t>
  </si>
  <si>
    <t>INDEPENDENCIA</t>
  </si>
  <si>
    <t>INDEPENDENCIA-RECOLETA</t>
  </si>
  <si>
    <t>DAM - INDEPENDENCIA</t>
  </si>
  <si>
    <t>Vigentes - Resolucion: 2748 / 23-08-2018 / PRORROGA</t>
  </si>
  <si>
    <t>VALDIVIA</t>
  </si>
  <si>
    <t>VALDIVIA, LOS LAGOS, PANGUIPULLI, SAN JOSE MARIQUINA, CORRAL, LANCO, MAFIL</t>
  </si>
  <si>
    <t>DAM - CIUDAD DEL NIÑO VALDIVIA</t>
  </si>
  <si>
    <t>Vigentes - Resolucion: 258 / 10-04-2017 / APRUEBA CONVENIO/PRORROGA/ RESOLUCIÓN DE URGENCIA</t>
  </si>
  <si>
    <t>PAILLACO</t>
  </si>
  <si>
    <t>PAILLACO, LA UNION, LOS LAGOS, RIO BUENO, FUTRONO, LAGO RANCO</t>
  </si>
  <si>
    <t>DAM - PAILLACO</t>
  </si>
  <si>
    <t>Vigentes - Resolucion: 221 / 05-04-2017 / APRUEBA CONVENIO/PRORROGA</t>
  </si>
  <si>
    <t>ARICA</t>
  </si>
  <si>
    <t>DAM - CORFAL</t>
  </si>
  <si>
    <t>Vigentes - Resolucion: 37 / 22-02-2019 / APRUEBA DE CONVENIO/ RESOLUCIÓN DE URGENCIA</t>
  </si>
  <si>
    <t>CHILLÁN</t>
  </si>
  <si>
    <t>DAM - LLEQUEN ÑUBLE</t>
  </si>
  <si>
    <t>Vigentes - Resolucion: 441/A / 30-07-2018 / PRORROGA</t>
  </si>
  <si>
    <t>DAM - AYUN ÑUBLE</t>
  </si>
  <si>
    <t>Vigentes - Resolucion: 431/A / 25-07-2018 / PRORROGA</t>
  </si>
  <si>
    <t>ANEXO Nº1 : SERVICIO DE DIAGNÓSTICO A LICITAR Y FOCALIZACIÓN TERRITORIAL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</si>
</sst>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* #,##0_-;\-* #,##0_-;_-* &quot;-&quot;??_-;_-@_-"/>
    <numFmt numFmtId="167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7" xfId="0" applyFont="1" applyFill="1" applyBorder="1" applyAlignment="1">
      <alignment wrapText="1"/>
    </xf>
    <xf numFmtId="0" fontId="2" fillId="3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6" fontId="1" fillId="0" borderId="8" xfId="1" applyNumberFormat="1" applyFont="1" applyFill="1" applyBorder="1"/>
    <xf numFmtId="166" fontId="0" fillId="0" borderId="8" xfId="0" applyNumberFormat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14" fontId="0" fillId="4" borderId="8" xfId="0" applyNumberFormat="1" applyFill="1" applyBorder="1"/>
    <xf numFmtId="0" fontId="0" fillId="0" borderId="7" xfId="0" applyBorder="1" applyAlignment="1">
      <alignment horizontal="center"/>
    </xf>
    <xf numFmtId="166" fontId="1" fillId="0" borderId="7" xfId="1" applyNumberFormat="1" applyFont="1" applyFill="1" applyBorder="1"/>
    <xf numFmtId="166" fontId="0" fillId="0" borderId="7" xfId="0" applyNumberFormat="1" applyBorder="1"/>
    <xf numFmtId="0" fontId="0" fillId="4" borderId="7" xfId="0" applyFill="1" applyBorder="1"/>
    <xf numFmtId="0" fontId="0" fillId="4" borderId="7" xfId="0" applyFill="1" applyBorder="1" applyAlignment="1">
      <alignment horizontal="center"/>
    </xf>
    <xf numFmtId="14" fontId="0" fillId="4" borderId="7" xfId="0" applyNumberFormat="1" applyFill="1" applyBorder="1"/>
    <xf numFmtId="0" fontId="0" fillId="4" borderId="7" xfId="0" applyFill="1" applyBorder="1" applyAlignment="1">
      <alignment wrapText="1"/>
    </xf>
    <xf numFmtId="0" fontId="0" fillId="4" borderId="9" xfId="0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167" fontId="3" fillId="0" borderId="0" xfId="2" applyNumberFormat="1" applyFont="1"/>
    <xf numFmtId="166" fontId="0" fillId="0" borderId="8" xfId="0" applyNumberFormat="1" applyFill="1" applyBorder="1"/>
    <xf numFmtId="166" fontId="0" fillId="0" borderId="7" xfId="0" applyNumberFormat="1" applyFill="1" applyBorder="1"/>
    <xf numFmtId="0" fontId="10" fillId="0" borderId="8" xfId="0" applyFont="1" applyFill="1" applyBorder="1" applyAlignment="1">
      <alignment horizontal="center"/>
    </xf>
    <xf numFmtId="0" fontId="0" fillId="0" borderId="8" xfId="0" applyFill="1" applyBorder="1"/>
    <xf numFmtId="0" fontId="0" fillId="0" borderId="8" xfId="0" applyFill="1" applyBorder="1" applyAlignment="1">
      <alignment horizontal="left" wrapText="1"/>
    </xf>
    <xf numFmtId="0" fontId="3" fillId="0" borderId="8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horizontal="left" wrapText="1"/>
    </xf>
    <xf numFmtId="0" fontId="3" fillId="0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7" xfId="0" applyFill="1" applyBorder="1" applyAlignment="1">
      <alignment horizontal="left" vertical="top" wrapText="1"/>
    </xf>
    <xf numFmtId="0" fontId="1" fillId="0" borderId="7" xfId="3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wrapText="1"/>
    </xf>
    <xf numFmtId="166" fontId="0" fillId="0" borderId="7" xfId="0" applyNumberFormat="1" applyFont="1" applyBorder="1"/>
    <xf numFmtId="0" fontId="0" fillId="0" borderId="7" xfId="0" applyFont="1" applyBorder="1" applyAlignment="1">
      <alignment horizontal="center"/>
    </xf>
    <xf numFmtId="0" fontId="0" fillId="4" borderId="7" xfId="0" applyFont="1" applyFill="1" applyBorder="1"/>
    <xf numFmtId="0" fontId="0" fillId="4" borderId="9" xfId="0" applyFont="1" applyFill="1" applyBorder="1"/>
    <xf numFmtId="14" fontId="0" fillId="4" borderId="7" xfId="0" applyNumberFormat="1" applyFont="1" applyFill="1" applyBorder="1"/>
    <xf numFmtId="0" fontId="0" fillId="4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topLeftCell="B1" zoomScale="70" zoomScaleNormal="70" workbookViewId="0">
      <selection activeCell="G3" sqref="G3"/>
    </sheetView>
  </sheetViews>
  <sheetFormatPr baseColWidth="10" defaultColWidth="11.42578125" defaultRowHeight="16.5" customHeight="1" x14ac:dyDescent="0.25"/>
  <cols>
    <col min="1" max="1" width="22.85546875" hidden="1" customWidth="1"/>
    <col min="2" max="2" width="10.140625" style="2" bestFit="1" customWidth="1"/>
    <col min="3" max="3" width="12.5703125" customWidth="1"/>
    <col min="4" max="4" width="19.140625" style="1" customWidth="1"/>
    <col min="5" max="5" width="11.42578125" customWidth="1"/>
    <col min="6" max="6" width="16.42578125" customWidth="1"/>
    <col min="7" max="7" width="25" customWidth="1"/>
    <col min="8" max="8" width="10.5703125" style="2" customWidth="1"/>
    <col min="9" max="10" width="11.42578125" customWidth="1"/>
    <col min="11" max="11" width="13.28515625" customWidth="1"/>
    <col min="12" max="12" width="19.5703125" customWidth="1"/>
    <col min="13" max="13" width="16.7109375" customWidth="1"/>
    <col min="14" max="14" width="11.42578125" style="2"/>
    <col min="15" max="16" width="11.42578125" customWidth="1"/>
    <col min="17" max="17" width="14.28515625" style="2" customWidth="1"/>
    <col min="18" max="18" width="23.7109375" customWidth="1"/>
    <col min="19" max="19" width="11.42578125" style="2" customWidth="1"/>
    <col min="20" max="22" width="11.42578125" customWidth="1"/>
    <col min="23" max="23" width="15.28515625" customWidth="1"/>
    <col min="24" max="24" width="14.7109375" customWidth="1"/>
    <col min="25" max="25" width="14.42578125" customWidth="1"/>
    <col min="26" max="26" width="40.85546875" customWidth="1"/>
    <col min="27" max="27" width="24" customWidth="1"/>
    <col min="28" max="28" width="20.5703125" style="2" customWidth="1"/>
  </cols>
  <sheetData>
    <row r="1" spans="2:28" ht="16.5" customHeight="1" x14ac:dyDescent="0.25">
      <c r="K1" s="3" t="s">
        <v>0</v>
      </c>
    </row>
    <row r="2" spans="2:28" ht="16.5" customHeight="1" x14ac:dyDescent="0.25">
      <c r="B2" s="4"/>
      <c r="D2" s="28"/>
      <c r="K2" s="3">
        <v>16740</v>
      </c>
    </row>
    <row r="3" spans="2:28" ht="16.5" customHeight="1" x14ac:dyDescent="0.25">
      <c r="B3" s="4"/>
      <c r="D3" s="28"/>
    </row>
    <row r="4" spans="2:28" ht="16.5" customHeight="1" x14ac:dyDescent="0.25">
      <c r="B4" s="4"/>
      <c r="D4" s="28"/>
    </row>
    <row r="5" spans="2:28" ht="16.5" customHeight="1" thickBot="1" x14ac:dyDescent="0.3"/>
    <row r="6" spans="2:28" ht="16.5" customHeight="1" x14ac:dyDescent="0.25">
      <c r="B6" s="62" t="s">
        <v>311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 t="s">
        <v>1</v>
      </c>
      <c r="P6" s="65"/>
      <c r="Q6" s="65"/>
      <c r="R6" s="65"/>
      <c r="S6" s="65"/>
      <c r="T6" s="65"/>
      <c r="U6" s="65"/>
      <c r="V6" s="65"/>
      <c r="W6" s="65"/>
      <c r="X6" s="65"/>
      <c r="Y6" s="66"/>
      <c r="Z6" s="5"/>
      <c r="AA6" s="6"/>
    </row>
    <row r="7" spans="2:28" ht="42" customHeight="1" x14ac:dyDescent="0.25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  <c r="K7" s="7" t="s">
        <v>11</v>
      </c>
      <c r="L7" s="7" t="s">
        <v>12</v>
      </c>
      <c r="M7" s="7" t="s">
        <v>13</v>
      </c>
      <c r="N7" s="7" t="s">
        <v>14</v>
      </c>
      <c r="O7" s="8" t="s">
        <v>15</v>
      </c>
      <c r="P7" s="8" t="s">
        <v>16</v>
      </c>
      <c r="Q7" s="8" t="s">
        <v>17</v>
      </c>
      <c r="R7" s="8" t="s">
        <v>18</v>
      </c>
      <c r="S7" s="8" t="s">
        <v>19</v>
      </c>
      <c r="T7" s="8" t="s">
        <v>20</v>
      </c>
      <c r="U7" s="8" t="s">
        <v>21</v>
      </c>
      <c r="V7" s="8" t="s">
        <v>22</v>
      </c>
      <c r="W7" s="8" t="s">
        <v>23</v>
      </c>
      <c r="X7" s="8" t="s">
        <v>24</v>
      </c>
      <c r="Y7" s="8" t="s">
        <v>25</v>
      </c>
      <c r="Z7" s="9" t="s">
        <v>26</v>
      </c>
      <c r="AA7" s="10" t="s">
        <v>27</v>
      </c>
      <c r="AB7" s="11" t="s">
        <v>28</v>
      </c>
    </row>
    <row r="8" spans="2:28" s="26" customFormat="1" ht="16.5" customHeight="1" x14ac:dyDescent="0.3">
      <c r="B8" s="12">
        <v>1</v>
      </c>
      <c r="C8" s="31">
        <v>6223</v>
      </c>
      <c r="D8" s="32" t="s">
        <v>29</v>
      </c>
      <c r="E8" s="32" t="s">
        <v>30</v>
      </c>
      <c r="F8" s="33" t="s">
        <v>31</v>
      </c>
      <c r="G8" s="33" t="s">
        <v>31</v>
      </c>
      <c r="H8" s="34">
        <v>89</v>
      </c>
      <c r="I8" s="12" t="s">
        <v>32</v>
      </c>
      <c r="J8" s="12" t="s">
        <v>33</v>
      </c>
      <c r="K8" s="13">
        <f>((8.6*28%)+8.6)*$K$2</f>
        <v>184273.91999999998</v>
      </c>
      <c r="L8" s="29">
        <f>H8*K8*12</f>
        <v>196804546.56</v>
      </c>
      <c r="M8" s="14">
        <f>L8*N8</f>
        <v>196804546.56</v>
      </c>
      <c r="N8" s="12">
        <v>1</v>
      </c>
      <c r="O8" s="15">
        <v>1</v>
      </c>
      <c r="P8" s="15" t="s">
        <v>34</v>
      </c>
      <c r="Q8" s="15">
        <v>1010218</v>
      </c>
      <c r="R8" s="15" t="s">
        <v>35</v>
      </c>
      <c r="S8" s="15">
        <v>89</v>
      </c>
      <c r="T8" s="15">
        <v>0</v>
      </c>
      <c r="U8" s="15">
        <v>17</v>
      </c>
      <c r="V8" s="15" t="s">
        <v>33</v>
      </c>
      <c r="W8" s="15" t="s">
        <v>31</v>
      </c>
      <c r="X8" s="17">
        <v>43511</v>
      </c>
      <c r="Y8" s="17">
        <v>44105</v>
      </c>
      <c r="Z8" s="15" t="s">
        <v>36</v>
      </c>
      <c r="AA8" s="15" t="s">
        <v>37</v>
      </c>
      <c r="AB8" s="16" t="s">
        <v>38</v>
      </c>
    </row>
    <row r="9" spans="2:28" s="26" customFormat="1" ht="16.5" customHeight="1" x14ac:dyDescent="0.3">
      <c r="B9" s="18">
        <v>1</v>
      </c>
      <c r="C9" s="35">
        <v>6224</v>
      </c>
      <c r="D9" s="36" t="s">
        <v>29</v>
      </c>
      <c r="E9" s="36" t="s">
        <v>30</v>
      </c>
      <c r="F9" s="38" t="s">
        <v>39</v>
      </c>
      <c r="G9" s="38" t="s">
        <v>40</v>
      </c>
      <c r="H9" s="39">
        <v>78</v>
      </c>
      <c r="I9" s="12" t="s">
        <v>32</v>
      </c>
      <c r="J9" s="12" t="s">
        <v>33</v>
      </c>
      <c r="K9" s="19">
        <f>((8.6*28%)+8.6)*$K$2</f>
        <v>184273.91999999998</v>
      </c>
      <c r="L9" s="30">
        <f t="shared" ref="L9:L71" si="0">H9*K9*12</f>
        <v>172480389.11999997</v>
      </c>
      <c r="M9" s="20">
        <f t="shared" ref="M9:M71" si="1">L9*N9</f>
        <v>172480389.11999997</v>
      </c>
      <c r="N9" s="18">
        <v>1</v>
      </c>
      <c r="O9" s="21">
        <v>1</v>
      </c>
      <c r="P9" s="21" t="s">
        <v>34</v>
      </c>
      <c r="Q9" s="21">
        <v>1010219</v>
      </c>
      <c r="R9" s="21" t="s">
        <v>41</v>
      </c>
      <c r="S9" s="21">
        <v>78</v>
      </c>
      <c r="T9" s="21">
        <v>0</v>
      </c>
      <c r="U9" s="21">
        <v>17</v>
      </c>
      <c r="V9" s="21" t="s">
        <v>33</v>
      </c>
      <c r="W9" s="21" t="s">
        <v>39</v>
      </c>
      <c r="X9" s="23">
        <v>43511</v>
      </c>
      <c r="Y9" s="23">
        <v>44105</v>
      </c>
      <c r="Z9" s="21" t="s">
        <v>42</v>
      </c>
      <c r="AA9" s="21" t="s">
        <v>37</v>
      </c>
      <c r="AB9" s="22" t="s">
        <v>38</v>
      </c>
    </row>
    <row r="10" spans="2:28" s="26" customFormat="1" ht="16.5" customHeight="1" x14ac:dyDescent="0.3">
      <c r="B10" s="18">
        <v>2</v>
      </c>
      <c r="C10" s="31">
        <v>6225</v>
      </c>
      <c r="D10" s="36" t="s">
        <v>29</v>
      </c>
      <c r="E10" s="36" t="s">
        <v>30</v>
      </c>
      <c r="F10" s="40" t="s">
        <v>43</v>
      </c>
      <c r="G10" s="40" t="s">
        <v>44</v>
      </c>
      <c r="H10" s="39">
        <v>75</v>
      </c>
      <c r="I10" s="12" t="s">
        <v>32</v>
      </c>
      <c r="J10" s="12" t="s">
        <v>33</v>
      </c>
      <c r="K10" s="19">
        <f>((8.6*28%)+8.6)*$K$2</f>
        <v>184273.91999999998</v>
      </c>
      <c r="L10" s="30">
        <f t="shared" si="0"/>
        <v>165846527.99999997</v>
      </c>
      <c r="M10" s="20">
        <f t="shared" si="1"/>
        <v>165846527.99999997</v>
      </c>
      <c r="N10" s="18">
        <v>1</v>
      </c>
      <c r="O10" s="21">
        <v>2</v>
      </c>
      <c r="P10" s="21" t="s">
        <v>34</v>
      </c>
      <c r="Q10" s="21">
        <v>1020267</v>
      </c>
      <c r="R10" s="21" t="s">
        <v>45</v>
      </c>
      <c r="S10" s="21">
        <v>75</v>
      </c>
      <c r="T10" s="21">
        <v>0</v>
      </c>
      <c r="U10" s="21">
        <v>17</v>
      </c>
      <c r="V10" s="21" t="s">
        <v>33</v>
      </c>
      <c r="W10" s="21" t="s">
        <v>43</v>
      </c>
      <c r="X10" s="23">
        <v>42410</v>
      </c>
      <c r="Y10" s="23">
        <v>44105</v>
      </c>
      <c r="Z10" s="21" t="s">
        <v>46</v>
      </c>
      <c r="AA10" s="24" t="s">
        <v>47</v>
      </c>
      <c r="AB10" s="22" t="s">
        <v>38</v>
      </c>
    </row>
    <row r="11" spans="2:28" s="26" customFormat="1" ht="16.5" customHeight="1" x14ac:dyDescent="0.3">
      <c r="B11" s="18">
        <v>2</v>
      </c>
      <c r="C11" s="35">
        <v>6226</v>
      </c>
      <c r="D11" s="36" t="s">
        <v>29</v>
      </c>
      <c r="E11" s="36" t="s">
        <v>30</v>
      </c>
      <c r="F11" s="40" t="s">
        <v>48</v>
      </c>
      <c r="G11" s="40" t="s">
        <v>49</v>
      </c>
      <c r="H11" s="39">
        <v>74</v>
      </c>
      <c r="I11" s="12" t="s">
        <v>32</v>
      </c>
      <c r="J11" s="12" t="s">
        <v>33</v>
      </c>
      <c r="K11" s="19">
        <f>((8.6*28%)+8.6)*$K$2</f>
        <v>184273.91999999998</v>
      </c>
      <c r="L11" s="30">
        <f t="shared" si="0"/>
        <v>163635240.95999998</v>
      </c>
      <c r="M11" s="20">
        <f t="shared" si="1"/>
        <v>163635240.95999998</v>
      </c>
      <c r="N11" s="18">
        <v>1</v>
      </c>
      <c r="O11" s="21">
        <v>2</v>
      </c>
      <c r="P11" s="21" t="s">
        <v>34</v>
      </c>
      <c r="Q11" s="21">
        <v>1020268</v>
      </c>
      <c r="R11" s="21" t="s">
        <v>50</v>
      </c>
      <c r="S11" s="21">
        <v>74</v>
      </c>
      <c r="T11" s="21">
        <v>0</v>
      </c>
      <c r="U11" s="21">
        <v>17</v>
      </c>
      <c r="V11" s="21" t="s">
        <v>33</v>
      </c>
      <c r="W11" s="21" t="s">
        <v>48</v>
      </c>
      <c r="X11" s="23">
        <v>42410</v>
      </c>
      <c r="Y11" s="23">
        <v>44105</v>
      </c>
      <c r="Z11" s="21" t="s">
        <v>51</v>
      </c>
      <c r="AA11" s="24" t="s">
        <v>47</v>
      </c>
      <c r="AB11" s="22" t="s">
        <v>38</v>
      </c>
    </row>
    <row r="12" spans="2:28" s="26" customFormat="1" ht="16.5" customHeight="1" x14ac:dyDescent="0.3">
      <c r="B12" s="18">
        <v>2</v>
      </c>
      <c r="C12" s="31">
        <v>6227</v>
      </c>
      <c r="D12" s="36" t="s">
        <v>29</v>
      </c>
      <c r="E12" s="36" t="s">
        <v>30</v>
      </c>
      <c r="F12" s="38" t="s">
        <v>43</v>
      </c>
      <c r="G12" s="38" t="s">
        <v>52</v>
      </c>
      <c r="H12" s="39">
        <v>73</v>
      </c>
      <c r="I12" s="12" t="s">
        <v>32</v>
      </c>
      <c r="J12" s="12" t="s">
        <v>33</v>
      </c>
      <c r="K12" s="19">
        <f>((8.6*28%)+8.6)*$K$2</f>
        <v>184273.91999999998</v>
      </c>
      <c r="L12" s="30">
        <f t="shared" si="0"/>
        <v>161423953.91999999</v>
      </c>
      <c r="M12" s="20">
        <f t="shared" si="1"/>
        <v>161423953.91999999</v>
      </c>
      <c r="N12" s="18">
        <v>1</v>
      </c>
      <c r="O12" s="21">
        <v>2</v>
      </c>
      <c r="P12" s="21" t="s">
        <v>34</v>
      </c>
      <c r="Q12" s="21">
        <v>1020269</v>
      </c>
      <c r="R12" s="21" t="s">
        <v>53</v>
      </c>
      <c r="S12" s="21">
        <v>73</v>
      </c>
      <c r="T12" s="21">
        <v>0</v>
      </c>
      <c r="U12" s="21">
        <v>17</v>
      </c>
      <c r="V12" s="21" t="s">
        <v>33</v>
      </c>
      <c r="W12" s="21" t="s">
        <v>43</v>
      </c>
      <c r="X12" s="23">
        <v>42410</v>
      </c>
      <c r="Y12" s="23">
        <v>44105</v>
      </c>
      <c r="Z12" s="21" t="s">
        <v>54</v>
      </c>
      <c r="AA12" s="24" t="s">
        <v>47</v>
      </c>
      <c r="AB12" s="22" t="s">
        <v>38</v>
      </c>
    </row>
    <row r="13" spans="2:28" s="26" customFormat="1" ht="16.5" customHeight="1" x14ac:dyDescent="0.3">
      <c r="B13" s="18">
        <v>3</v>
      </c>
      <c r="C13" s="35">
        <v>6228</v>
      </c>
      <c r="D13" s="36" t="s">
        <v>29</v>
      </c>
      <c r="E13" s="36" t="s">
        <v>30</v>
      </c>
      <c r="F13" s="41" t="s">
        <v>55</v>
      </c>
      <c r="G13" s="38" t="s">
        <v>56</v>
      </c>
      <c r="H13" s="39">
        <v>45</v>
      </c>
      <c r="I13" s="12" t="s">
        <v>32</v>
      </c>
      <c r="J13" s="12" t="s">
        <v>33</v>
      </c>
      <c r="K13" s="19">
        <f t="shared" ref="K13:K18" si="2">((8.6*14%)+8.6)*$K$2</f>
        <v>164118.96</v>
      </c>
      <c r="L13" s="30">
        <f>H13*K13*12</f>
        <v>88624238.399999991</v>
      </c>
      <c r="M13" s="20">
        <f t="shared" si="1"/>
        <v>88624238.399999991</v>
      </c>
      <c r="N13" s="18">
        <v>1</v>
      </c>
      <c r="O13" s="21"/>
      <c r="P13" s="21"/>
      <c r="Q13" s="21"/>
      <c r="R13" s="21"/>
      <c r="S13" s="21"/>
      <c r="T13" s="21"/>
      <c r="U13" s="21"/>
      <c r="V13" s="21"/>
      <c r="W13" s="21"/>
      <c r="X13" s="23"/>
      <c r="Y13" s="23"/>
      <c r="Z13" s="21"/>
      <c r="AA13" s="24"/>
      <c r="AB13" s="22"/>
    </row>
    <row r="14" spans="2:28" s="26" customFormat="1" ht="16.5" customHeight="1" x14ac:dyDescent="0.3">
      <c r="B14" s="18">
        <v>3</v>
      </c>
      <c r="C14" s="31">
        <v>6229</v>
      </c>
      <c r="D14" s="36" t="s">
        <v>29</v>
      </c>
      <c r="E14" s="36" t="s">
        <v>30</v>
      </c>
      <c r="F14" s="41" t="s">
        <v>55</v>
      </c>
      <c r="G14" s="41" t="s">
        <v>57</v>
      </c>
      <c r="H14" s="39">
        <v>45</v>
      </c>
      <c r="I14" s="12" t="s">
        <v>32</v>
      </c>
      <c r="J14" s="12" t="s">
        <v>33</v>
      </c>
      <c r="K14" s="19">
        <f t="shared" si="2"/>
        <v>164118.96</v>
      </c>
      <c r="L14" s="30">
        <f t="shared" si="0"/>
        <v>88624238.399999991</v>
      </c>
      <c r="M14" s="20">
        <f t="shared" si="1"/>
        <v>88624238.399999991</v>
      </c>
      <c r="N14" s="18">
        <v>1</v>
      </c>
      <c r="O14" s="21">
        <v>3</v>
      </c>
      <c r="P14" s="21" t="s">
        <v>34</v>
      </c>
      <c r="Q14" s="21">
        <v>1030263</v>
      </c>
      <c r="R14" s="21" t="s">
        <v>58</v>
      </c>
      <c r="S14" s="21">
        <v>90</v>
      </c>
      <c r="T14" s="21">
        <v>0</v>
      </c>
      <c r="U14" s="21">
        <v>18</v>
      </c>
      <c r="V14" s="21" t="s">
        <v>33</v>
      </c>
      <c r="W14" s="21" t="s">
        <v>55</v>
      </c>
      <c r="X14" s="23">
        <v>42856</v>
      </c>
      <c r="Y14" s="23">
        <v>44105</v>
      </c>
      <c r="Z14" s="21" t="s">
        <v>59</v>
      </c>
      <c r="AA14" s="21" t="s">
        <v>37</v>
      </c>
      <c r="AB14" s="22" t="s">
        <v>38</v>
      </c>
    </row>
    <row r="15" spans="2:28" s="26" customFormat="1" ht="16.5" customHeight="1" x14ac:dyDescent="0.3">
      <c r="B15" s="18">
        <v>3</v>
      </c>
      <c r="C15" s="35">
        <v>6230</v>
      </c>
      <c r="D15" s="36" t="s">
        <v>29</v>
      </c>
      <c r="E15" s="36" t="s">
        <v>30</v>
      </c>
      <c r="F15" s="41" t="s">
        <v>60</v>
      </c>
      <c r="G15" s="41" t="s">
        <v>61</v>
      </c>
      <c r="H15" s="39">
        <v>52</v>
      </c>
      <c r="I15" s="12" t="s">
        <v>32</v>
      </c>
      <c r="J15" s="12" t="s">
        <v>33</v>
      </c>
      <c r="K15" s="19">
        <f t="shared" si="2"/>
        <v>164118.96</v>
      </c>
      <c r="L15" s="30">
        <f t="shared" si="0"/>
        <v>102410231.03999999</v>
      </c>
      <c r="M15" s="20">
        <f t="shared" si="1"/>
        <v>102410231.03999999</v>
      </c>
      <c r="N15" s="18">
        <v>1</v>
      </c>
      <c r="O15" s="21">
        <v>3</v>
      </c>
      <c r="P15" s="21" t="s">
        <v>34</v>
      </c>
      <c r="Q15" s="21">
        <v>1030262</v>
      </c>
      <c r="R15" s="21" t="s">
        <v>62</v>
      </c>
      <c r="S15" s="21">
        <v>52</v>
      </c>
      <c r="T15" s="21">
        <v>0</v>
      </c>
      <c r="U15" s="21">
        <v>18</v>
      </c>
      <c r="V15" s="21" t="s">
        <v>33</v>
      </c>
      <c r="W15" s="21" t="s">
        <v>60</v>
      </c>
      <c r="X15" s="23">
        <v>42856</v>
      </c>
      <c r="Y15" s="23">
        <v>44105</v>
      </c>
      <c r="Z15" s="21" t="s">
        <v>63</v>
      </c>
      <c r="AA15" s="21" t="s">
        <v>37</v>
      </c>
      <c r="AB15" s="22" t="s">
        <v>38</v>
      </c>
    </row>
    <row r="16" spans="2:28" s="26" customFormat="1" ht="16.5" customHeight="1" x14ac:dyDescent="0.3">
      <c r="B16" s="18">
        <v>3</v>
      </c>
      <c r="C16" s="31">
        <v>6231</v>
      </c>
      <c r="D16" s="36" t="s">
        <v>29</v>
      </c>
      <c r="E16" s="36" t="s">
        <v>30</v>
      </c>
      <c r="F16" s="41" t="s">
        <v>64</v>
      </c>
      <c r="G16" s="41" t="s">
        <v>65</v>
      </c>
      <c r="H16" s="39">
        <v>60</v>
      </c>
      <c r="I16" s="12" t="s">
        <v>32</v>
      </c>
      <c r="J16" s="12" t="s">
        <v>33</v>
      </c>
      <c r="K16" s="19">
        <f t="shared" si="2"/>
        <v>164118.96</v>
      </c>
      <c r="L16" s="30">
        <f t="shared" si="0"/>
        <v>118165651.19999999</v>
      </c>
      <c r="M16" s="20">
        <f t="shared" si="1"/>
        <v>118165651.19999999</v>
      </c>
      <c r="N16" s="18">
        <v>1</v>
      </c>
      <c r="O16" s="21">
        <v>3</v>
      </c>
      <c r="P16" s="21" t="s">
        <v>34</v>
      </c>
      <c r="Q16" s="21">
        <v>1030261</v>
      </c>
      <c r="R16" s="21" t="s">
        <v>66</v>
      </c>
      <c r="S16" s="21">
        <v>60</v>
      </c>
      <c r="T16" s="21">
        <v>0</v>
      </c>
      <c r="U16" s="21">
        <v>18</v>
      </c>
      <c r="V16" s="21" t="s">
        <v>33</v>
      </c>
      <c r="W16" s="21" t="s">
        <v>64</v>
      </c>
      <c r="X16" s="23">
        <v>42856</v>
      </c>
      <c r="Y16" s="23">
        <v>44105</v>
      </c>
      <c r="Z16" s="21" t="s">
        <v>67</v>
      </c>
      <c r="AA16" s="21" t="s">
        <v>37</v>
      </c>
      <c r="AB16" s="22" t="s">
        <v>38</v>
      </c>
    </row>
    <row r="17" spans="2:28" s="26" customFormat="1" ht="16.5" customHeight="1" x14ac:dyDescent="0.3">
      <c r="B17" s="18">
        <v>3</v>
      </c>
      <c r="C17" s="35">
        <v>6232</v>
      </c>
      <c r="D17" s="36" t="s">
        <v>29</v>
      </c>
      <c r="E17" s="36" t="s">
        <v>30</v>
      </c>
      <c r="F17" s="41" t="s">
        <v>64</v>
      </c>
      <c r="G17" s="41" t="s">
        <v>68</v>
      </c>
      <c r="H17" s="39">
        <v>60</v>
      </c>
      <c r="I17" s="12" t="s">
        <v>32</v>
      </c>
      <c r="J17" s="12" t="s">
        <v>33</v>
      </c>
      <c r="K17" s="19">
        <f t="shared" si="2"/>
        <v>164118.96</v>
      </c>
      <c r="L17" s="20">
        <f t="shared" si="0"/>
        <v>118165651.19999999</v>
      </c>
      <c r="M17" s="20">
        <f t="shared" si="1"/>
        <v>118165651.19999999</v>
      </c>
      <c r="N17" s="18">
        <v>1</v>
      </c>
      <c r="O17" s="21">
        <v>3</v>
      </c>
      <c r="P17" s="21" t="s">
        <v>34</v>
      </c>
      <c r="Q17" s="21">
        <v>1030260</v>
      </c>
      <c r="R17" s="21" t="s">
        <v>69</v>
      </c>
      <c r="S17" s="21">
        <v>60</v>
      </c>
      <c r="T17" s="21">
        <v>0</v>
      </c>
      <c r="U17" s="21">
        <v>18</v>
      </c>
      <c r="V17" s="21" t="s">
        <v>33</v>
      </c>
      <c r="W17" s="21" t="s">
        <v>64</v>
      </c>
      <c r="X17" s="23">
        <v>42856</v>
      </c>
      <c r="Y17" s="23">
        <v>44105</v>
      </c>
      <c r="Z17" s="21" t="s">
        <v>70</v>
      </c>
      <c r="AA17" s="21" t="s">
        <v>37</v>
      </c>
      <c r="AB17" s="22" t="s">
        <v>38</v>
      </c>
    </row>
    <row r="18" spans="2:28" s="26" customFormat="1" ht="16.5" customHeight="1" x14ac:dyDescent="0.3">
      <c r="B18" s="18">
        <v>4</v>
      </c>
      <c r="C18" s="31">
        <v>6233</v>
      </c>
      <c r="D18" s="36" t="s">
        <v>29</v>
      </c>
      <c r="E18" s="36" t="s">
        <v>30</v>
      </c>
      <c r="F18" s="51" t="s">
        <v>71</v>
      </c>
      <c r="G18" s="40" t="s">
        <v>72</v>
      </c>
      <c r="H18" s="39">
        <v>73</v>
      </c>
      <c r="I18" s="12" t="s">
        <v>32</v>
      </c>
      <c r="J18" s="12" t="s">
        <v>33</v>
      </c>
      <c r="K18" s="19">
        <f t="shared" si="2"/>
        <v>164118.96</v>
      </c>
      <c r="L18" s="20">
        <f t="shared" si="0"/>
        <v>143768208.96000001</v>
      </c>
      <c r="M18" s="20">
        <f t="shared" si="1"/>
        <v>143768208.96000001</v>
      </c>
      <c r="N18" s="18">
        <v>1</v>
      </c>
      <c r="O18" s="21">
        <v>4</v>
      </c>
      <c r="P18" s="21" t="s">
        <v>34</v>
      </c>
      <c r="Q18" s="21">
        <v>1040358</v>
      </c>
      <c r="R18" s="21" t="s">
        <v>73</v>
      </c>
      <c r="S18" s="21">
        <v>73</v>
      </c>
      <c r="T18" s="21">
        <v>0</v>
      </c>
      <c r="U18" s="21">
        <v>18</v>
      </c>
      <c r="V18" s="21" t="s">
        <v>33</v>
      </c>
      <c r="W18" s="21" t="s">
        <v>71</v>
      </c>
      <c r="X18" s="23">
        <v>43507</v>
      </c>
      <c r="Y18" s="23">
        <v>44197</v>
      </c>
      <c r="Z18" s="21" t="s">
        <v>74</v>
      </c>
      <c r="AA18" s="24" t="s">
        <v>75</v>
      </c>
      <c r="AB18" s="22" t="s">
        <v>38</v>
      </c>
    </row>
    <row r="19" spans="2:28" s="26" customFormat="1" ht="16.5" customHeight="1" x14ac:dyDescent="0.3">
      <c r="B19" s="18">
        <v>4</v>
      </c>
      <c r="C19" s="35">
        <v>6234</v>
      </c>
      <c r="D19" s="36" t="s">
        <v>29</v>
      </c>
      <c r="E19" s="36" t="s">
        <v>30</v>
      </c>
      <c r="F19" s="41" t="s">
        <v>76</v>
      </c>
      <c r="G19" s="38" t="s">
        <v>77</v>
      </c>
      <c r="H19" s="39">
        <v>52</v>
      </c>
      <c r="I19" s="12" t="s">
        <v>32</v>
      </c>
      <c r="J19" s="12" t="s">
        <v>33</v>
      </c>
      <c r="K19" s="19">
        <f>((8.6*28%)+8.6)*$K$2</f>
        <v>184273.91999999998</v>
      </c>
      <c r="L19" s="20">
        <f t="shared" si="0"/>
        <v>114986926.08</v>
      </c>
      <c r="M19" s="20">
        <f t="shared" si="1"/>
        <v>114986926.08</v>
      </c>
      <c r="N19" s="18">
        <v>1</v>
      </c>
      <c r="O19" s="21">
        <v>4</v>
      </c>
      <c r="P19" s="21" t="s">
        <v>34</v>
      </c>
      <c r="Q19" s="21">
        <v>1040355</v>
      </c>
      <c r="R19" s="21" t="s">
        <v>78</v>
      </c>
      <c r="S19" s="21">
        <v>52</v>
      </c>
      <c r="T19" s="21">
        <v>0</v>
      </c>
      <c r="U19" s="21">
        <v>17</v>
      </c>
      <c r="V19" s="21" t="s">
        <v>33</v>
      </c>
      <c r="W19" s="21" t="s">
        <v>76</v>
      </c>
      <c r="X19" s="23">
        <v>43344</v>
      </c>
      <c r="Y19" s="23">
        <v>44105</v>
      </c>
      <c r="Z19" s="21" t="s">
        <v>79</v>
      </c>
      <c r="AA19" s="21" t="s">
        <v>37</v>
      </c>
      <c r="AB19" s="22" t="s">
        <v>38</v>
      </c>
    </row>
    <row r="20" spans="2:28" s="26" customFormat="1" ht="16.5" customHeight="1" x14ac:dyDescent="0.3">
      <c r="B20" s="18">
        <v>4</v>
      </c>
      <c r="C20" s="31">
        <v>6235</v>
      </c>
      <c r="D20" s="36" t="s">
        <v>29</v>
      </c>
      <c r="E20" s="36" t="s">
        <v>30</v>
      </c>
      <c r="F20" s="41" t="s">
        <v>80</v>
      </c>
      <c r="G20" s="38" t="s">
        <v>81</v>
      </c>
      <c r="H20" s="39">
        <v>82</v>
      </c>
      <c r="I20" s="12" t="s">
        <v>32</v>
      </c>
      <c r="J20" s="12" t="s">
        <v>33</v>
      </c>
      <c r="K20" s="19">
        <f>((8.6*14%)+8.6)*$K$2</f>
        <v>164118.96</v>
      </c>
      <c r="L20" s="20">
        <f t="shared" si="0"/>
        <v>161493056.63999999</v>
      </c>
      <c r="M20" s="20">
        <f t="shared" si="1"/>
        <v>161493056.63999999</v>
      </c>
      <c r="N20" s="18">
        <v>1</v>
      </c>
      <c r="O20" s="21">
        <v>4</v>
      </c>
      <c r="P20" s="21" t="s">
        <v>34</v>
      </c>
      <c r="Q20" s="21">
        <v>1040297</v>
      </c>
      <c r="R20" s="21" t="s">
        <v>82</v>
      </c>
      <c r="S20" s="21">
        <v>82</v>
      </c>
      <c r="T20" s="21">
        <v>0</v>
      </c>
      <c r="U20" s="21">
        <v>18</v>
      </c>
      <c r="V20" s="21" t="s">
        <v>33</v>
      </c>
      <c r="W20" s="21" t="s">
        <v>80</v>
      </c>
      <c r="X20" s="23">
        <v>42835</v>
      </c>
      <c r="Y20" s="23">
        <v>44105</v>
      </c>
      <c r="Z20" s="21" t="s">
        <v>83</v>
      </c>
      <c r="AA20" s="24" t="s">
        <v>47</v>
      </c>
      <c r="AB20" s="22" t="s">
        <v>38</v>
      </c>
    </row>
    <row r="21" spans="2:28" s="26" customFormat="1" ht="16.5" customHeight="1" x14ac:dyDescent="0.3">
      <c r="B21" s="18">
        <v>4</v>
      </c>
      <c r="C21" s="35">
        <v>6236</v>
      </c>
      <c r="D21" s="36" t="s">
        <v>29</v>
      </c>
      <c r="E21" s="36" t="s">
        <v>30</v>
      </c>
      <c r="F21" s="41" t="s">
        <v>84</v>
      </c>
      <c r="G21" s="38" t="s">
        <v>85</v>
      </c>
      <c r="H21" s="39">
        <v>80</v>
      </c>
      <c r="I21" s="12" t="s">
        <v>32</v>
      </c>
      <c r="J21" s="12" t="s">
        <v>33</v>
      </c>
      <c r="K21" s="19">
        <f>((8.6*14%)+8.6)*$K$2</f>
        <v>164118.96</v>
      </c>
      <c r="L21" s="20">
        <f t="shared" si="0"/>
        <v>157554201.59999999</v>
      </c>
      <c r="M21" s="20">
        <f t="shared" si="1"/>
        <v>157554201.59999999</v>
      </c>
      <c r="N21" s="18">
        <v>1</v>
      </c>
      <c r="O21" s="21">
        <v>4</v>
      </c>
      <c r="P21" s="21" t="s">
        <v>34</v>
      </c>
      <c r="Q21" s="21">
        <v>1040296</v>
      </c>
      <c r="R21" s="21" t="s">
        <v>86</v>
      </c>
      <c r="S21" s="21">
        <v>80</v>
      </c>
      <c r="T21" s="21">
        <v>0</v>
      </c>
      <c r="U21" s="21">
        <v>18</v>
      </c>
      <c r="V21" s="21" t="s">
        <v>33</v>
      </c>
      <c r="W21" s="21" t="s">
        <v>84</v>
      </c>
      <c r="X21" s="23">
        <v>42849</v>
      </c>
      <c r="Y21" s="23">
        <v>44105</v>
      </c>
      <c r="Z21" s="21" t="s">
        <v>87</v>
      </c>
      <c r="AA21" s="21" t="s">
        <v>37</v>
      </c>
      <c r="AB21" s="22" t="s">
        <v>38</v>
      </c>
    </row>
    <row r="22" spans="2:28" s="26" customFormat="1" ht="16.5" customHeight="1" x14ac:dyDescent="0.3">
      <c r="B22" s="18">
        <v>4</v>
      </c>
      <c r="C22" s="31">
        <v>6237</v>
      </c>
      <c r="D22" s="36" t="s">
        <v>29</v>
      </c>
      <c r="E22" s="36" t="s">
        <v>30</v>
      </c>
      <c r="F22" s="41" t="s">
        <v>88</v>
      </c>
      <c r="G22" s="41" t="s">
        <v>89</v>
      </c>
      <c r="H22" s="39">
        <v>40</v>
      </c>
      <c r="I22" s="12" t="s">
        <v>32</v>
      </c>
      <c r="J22" s="12" t="s">
        <v>33</v>
      </c>
      <c r="K22" s="19">
        <f>((8.6*14%)+8.6)*$K$2</f>
        <v>164118.96</v>
      </c>
      <c r="L22" s="20">
        <f t="shared" si="0"/>
        <v>78777100.799999997</v>
      </c>
      <c r="M22" s="20">
        <f t="shared" si="1"/>
        <v>78777100.799999997</v>
      </c>
      <c r="N22" s="18">
        <v>1</v>
      </c>
      <c r="O22" s="21">
        <v>4</v>
      </c>
      <c r="P22" s="21" t="s">
        <v>34</v>
      </c>
      <c r="Q22" s="21">
        <v>1040295</v>
      </c>
      <c r="R22" s="21" t="s">
        <v>90</v>
      </c>
      <c r="S22" s="21">
        <v>40</v>
      </c>
      <c r="T22" s="21">
        <v>0</v>
      </c>
      <c r="U22" s="21">
        <v>18</v>
      </c>
      <c r="V22" s="21" t="s">
        <v>33</v>
      </c>
      <c r="W22" s="21" t="s">
        <v>88</v>
      </c>
      <c r="X22" s="23">
        <v>42857</v>
      </c>
      <c r="Y22" s="23">
        <v>44105</v>
      </c>
      <c r="Z22" s="21" t="s">
        <v>91</v>
      </c>
      <c r="AA22" s="21" t="s">
        <v>37</v>
      </c>
      <c r="AB22" s="22" t="s">
        <v>38</v>
      </c>
    </row>
    <row r="23" spans="2:28" s="26" customFormat="1" ht="16.5" customHeight="1" x14ac:dyDescent="0.3">
      <c r="B23" s="18">
        <v>5</v>
      </c>
      <c r="C23" s="35">
        <v>6238</v>
      </c>
      <c r="D23" s="36" t="s">
        <v>29</v>
      </c>
      <c r="E23" s="36" t="s">
        <v>30</v>
      </c>
      <c r="F23" s="51" t="s">
        <v>92</v>
      </c>
      <c r="G23" s="40" t="s">
        <v>93</v>
      </c>
      <c r="H23" s="39">
        <v>75</v>
      </c>
      <c r="I23" s="12" t="s">
        <v>32</v>
      </c>
      <c r="J23" s="12" t="s">
        <v>33</v>
      </c>
      <c r="K23" s="19">
        <f>((8.6*0%)+8.6)*$K$2</f>
        <v>143964</v>
      </c>
      <c r="L23" s="20">
        <f t="shared" si="0"/>
        <v>129567600</v>
      </c>
      <c r="M23" s="20">
        <f t="shared" si="1"/>
        <v>129567600</v>
      </c>
      <c r="N23" s="18">
        <v>1</v>
      </c>
      <c r="O23" s="21">
        <v>5</v>
      </c>
      <c r="P23" s="21" t="s">
        <v>34</v>
      </c>
      <c r="Q23" s="21">
        <v>1051031</v>
      </c>
      <c r="R23" s="21" t="s">
        <v>94</v>
      </c>
      <c r="S23" s="21">
        <v>75</v>
      </c>
      <c r="T23" s="21">
        <v>0</v>
      </c>
      <c r="U23" s="21">
        <v>17</v>
      </c>
      <c r="V23" s="21" t="s">
        <v>33</v>
      </c>
      <c r="W23" s="21" t="s">
        <v>92</v>
      </c>
      <c r="X23" s="23">
        <v>43528</v>
      </c>
      <c r="Y23" s="23">
        <v>44105</v>
      </c>
      <c r="Z23" s="21" t="s">
        <v>95</v>
      </c>
      <c r="AA23" s="24" t="s">
        <v>47</v>
      </c>
      <c r="AB23" s="22" t="s">
        <v>38</v>
      </c>
    </row>
    <row r="24" spans="2:28" s="26" customFormat="1" ht="16.5" customHeight="1" x14ac:dyDescent="0.3">
      <c r="B24" s="18">
        <v>5</v>
      </c>
      <c r="C24" s="35">
        <v>6240</v>
      </c>
      <c r="D24" s="36" t="s">
        <v>29</v>
      </c>
      <c r="E24" s="36" t="s">
        <v>30</v>
      </c>
      <c r="F24" s="40" t="s">
        <v>96</v>
      </c>
      <c r="G24" s="40" t="s">
        <v>97</v>
      </c>
      <c r="H24" s="39">
        <v>85</v>
      </c>
      <c r="I24" s="12" t="s">
        <v>32</v>
      </c>
      <c r="J24" s="12" t="s">
        <v>33</v>
      </c>
      <c r="K24" s="19">
        <f t="shared" ref="K24:K34" si="3">((8.6*0%)+8.6)*$K$2</f>
        <v>143964</v>
      </c>
      <c r="L24" s="20">
        <f t="shared" si="0"/>
        <v>146843280</v>
      </c>
      <c r="M24" s="20">
        <f t="shared" si="1"/>
        <v>146843280</v>
      </c>
      <c r="N24" s="18">
        <v>1</v>
      </c>
      <c r="O24" s="21">
        <v>5</v>
      </c>
      <c r="P24" s="21" t="s">
        <v>34</v>
      </c>
      <c r="Q24" s="21">
        <v>1050913</v>
      </c>
      <c r="R24" s="21" t="s">
        <v>98</v>
      </c>
      <c r="S24" s="21">
        <v>85</v>
      </c>
      <c r="T24" s="21">
        <v>0</v>
      </c>
      <c r="U24" s="21">
        <v>18</v>
      </c>
      <c r="V24" s="21" t="s">
        <v>33</v>
      </c>
      <c r="W24" s="21" t="s">
        <v>96</v>
      </c>
      <c r="X24" s="23">
        <v>42856</v>
      </c>
      <c r="Y24" s="23">
        <v>44105</v>
      </c>
      <c r="Z24" s="21" t="s">
        <v>99</v>
      </c>
      <c r="AA24" s="24" t="s">
        <v>47</v>
      </c>
      <c r="AB24" s="22" t="s">
        <v>38</v>
      </c>
    </row>
    <row r="25" spans="2:28" s="26" customFormat="1" ht="16.5" customHeight="1" x14ac:dyDescent="0.3">
      <c r="B25" s="18">
        <v>5</v>
      </c>
      <c r="C25" s="31">
        <v>6241</v>
      </c>
      <c r="D25" s="36" t="s">
        <v>29</v>
      </c>
      <c r="E25" s="36" t="s">
        <v>30</v>
      </c>
      <c r="F25" s="51" t="s">
        <v>100</v>
      </c>
      <c r="G25" s="40" t="s">
        <v>101</v>
      </c>
      <c r="H25" s="39">
        <v>92</v>
      </c>
      <c r="I25" s="12" t="s">
        <v>32</v>
      </c>
      <c r="J25" s="12" t="s">
        <v>33</v>
      </c>
      <c r="K25" s="19">
        <f t="shared" si="3"/>
        <v>143964</v>
      </c>
      <c r="L25" s="20">
        <f t="shared" si="0"/>
        <v>158936256</v>
      </c>
      <c r="M25" s="20">
        <f t="shared" si="1"/>
        <v>158936256</v>
      </c>
      <c r="N25" s="18">
        <v>1</v>
      </c>
      <c r="O25" s="21">
        <v>5</v>
      </c>
      <c r="P25" s="21" t="s">
        <v>34</v>
      </c>
      <c r="Q25" s="21">
        <v>1050906</v>
      </c>
      <c r="R25" s="21" t="s">
        <v>102</v>
      </c>
      <c r="S25" s="21">
        <v>92</v>
      </c>
      <c r="T25" s="21">
        <v>0</v>
      </c>
      <c r="U25" s="21">
        <v>18</v>
      </c>
      <c r="V25" s="21" t="s">
        <v>33</v>
      </c>
      <c r="W25" s="21" t="s">
        <v>100</v>
      </c>
      <c r="X25" s="23">
        <v>42856</v>
      </c>
      <c r="Y25" s="23">
        <v>44105</v>
      </c>
      <c r="Z25" s="21" t="s">
        <v>103</v>
      </c>
      <c r="AA25" s="24" t="s">
        <v>47</v>
      </c>
      <c r="AB25" s="22" t="s">
        <v>38</v>
      </c>
    </row>
    <row r="26" spans="2:28" s="26" customFormat="1" ht="16.5" customHeight="1" x14ac:dyDescent="0.3">
      <c r="B26" s="18">
        <v>5</v>
      </c>
      <c r="C26" s="35">
        <v>6242</v>
      </c>
      <c r="D26" s="36" t="s">
        <v>29</v>
      </c>
      <c r="E26" s="36" t="s">
        <v>30</v>
      </c>
      <c r="F26" s="40" t="s">
        <v>104</v>
      </c>
      <c r="G26" s="40" t="s">
        <v>105</v>
      </c>
      <c r="H26" s="39">
        <v>95</v>
      </c>
      <c r="I26" s="12" t="s">
        <v>32</v>
      </c>
      <c r="J26" s="12" t="s">
        <v>33</v>
      </c>
      <c r="K26" s="19">
        <f t="shared" si="3"/>
        <v>143964</v>
      </c>
      <c r="L26" s="20">
        <f t="shared" si="0"/>
        <v>164118960</v>
      </c>
      <c r="M26" s="20">
        <f t="shared" si="1"/>
        <v>164118960</v>
      </c>
      <c r="N26" s="18">
        <v>1</v>
      </c>
      <c r="O26" s="21">
        <v>5</v>
      </c>
      <c r="P26" s="21" t="s">
        <v>34</v>
      </c>
      <c r="Q26" s="21">
        <v>1050897</v>
      </c>
      <c r="R26" s="21" t="s">
        <v>106</v>
      </c>
      <c r="S26" s="21">
        <v>95</v>
      </c>
      <c r="T26" s="21">
        <v>0</v>
      </c>
      <c r="U26" s="21">
        <v>17</v>
      </c>
      <c r="V26" s="21" t="s">
        <v>33</v>
      </c>
      <c r="W26" s="21" t="s">
        <v>104</v>
      </c>
      <c r="X26" s="23">
        <v>42840</v>
      </c>
      <c r="Y26" s="23">
        <v>44105</v>
      </c>
      <c r="Z26" s="21" t="s">
        <v>107</v>
      </c>
      <c r="AA26" s="24" t="s">
        <v>47</v>
      </c>
      <c r="AB26" s="22" t="s">
        <v>38</v>
      </c>
    </row>
    <row r="27" spans="2:28" s="26" customFormat="1" ht="16.5" customHeight="1" x14ac:dyDescent="0.3">
      <c r="B27" s="18">
        <v>5</v>
      </c>
      <c r="C27" s="31">
        <v>6243</v>
      </c>
      <c r="D27" s="36" t="s">
        <v>29</v>
      </c>
      <c r="E27" s="36" t="s">
        <v>30</v>
      </c>
      <c r="F27" s="40" t="s">
        <v>108</v>
      </c>
      <c r="G27" s="40" t="s">
        <v>109</v>
      </c>
      <c r="H27" s="39">
        <v>108</v>
      </c>
      <c r="I27" s="12" t="s">
        <v>32</v>
      </c>
      <c r="J27" s="12" t="s">
        <v>33</v>
      </c>
      <c r="K27" s="19">
        <f t="shared" si="3"/>
        <v>143964</v>
      </c>
      <c r="L27" s="20">
        <f t="shared" si="0"/>
        <v>186577344</v>
      </c>
      <c r="M27" s="20">
        <f t="shared" si="1"/>
        <v>186577344</v>
      </c>
      <c r="N27" s="18">
        <v>1</v>
      </c>
      <c r="O27" s="21">
        <v>5</v>
      </c>
      <c r="P27" s="21" t="s">
        <v>34</v>
      </c>
      <c r="Q27" s="21">
        <v>1050826</v>
      </c>
      <c r="R27" s="21" t="s">
        <v>110</v>
      </c>
      <c r="S27" s="21">
        <v>108</v>
      </c>
      <c r="T27" s="21">
        <v>0</v>
      </c>
      <c r="U27" s="21">
        <v>17</v>
      </c>
      <c r="V27" s="21" t="s">
        <v>33</v>
      </c>
      <c r="W27" s="21" t="s">
        <v>108</v>
      </c>
      <c r="X27" s="23">
        <v>42401</v>
      </c>
      <c r="Y27" s="23">
        <v>44105</v>
      </c>
      <c r="Z27" s="21" t="s">
        <v>111</v>
      </c>
      <c r="AA27" s="21" t="s">
        <v>112</v>
      </c>
      <c r="AB27" s="22" t="s">
        <v>38</v>
      </c>
    </row>
    <row r="28" spans="2:28" s="26" customFormat="1" ht="16.5" customHeight="1" x14ac:dyDescent="0.3">
      <c r="B28" s="18">
        <v>6</v>
      </c>
      <c r="C28" s="35">
        <v>6244</v>
      </c>
      <c r="D28" s="36" t="s">
        <v>29</v>
      </c>
      <c r="E28" s="36" t="s">
        <v>30</v>
      </c>
      <c r="F28" s="41" t="s">
        <v>113</v>
      </c>
      <c r="G28" s="38" t="s">
        <v>114</v>
      </c>
      <c r="H28" s="39">
        <v>51</v>
      </c>
      <c r="I28" s="12" t="s">
        <v>32</v>
      </c>
      <c r="J28" s="12" t="s">
        <v>33</v>
      </c>
      <c r="K28" s="19">
        <f t="shared" si="3"/>
        <v>143964</v>
      </c>
      <c r="L28" s="20">
        <f t="shared" si="0"/>
        <v>88105968</v>
      </c>
      <c r="M28" s="20">
        <f t="shared" si="1"/>
        <v>88105968</v>
      </c>
      <c r="N28" s="18">
        <v>1</v>
      </c>
      <c r="O28" s="21">
        <v>6</v>
      </c>
      <c r="P28" s="21" t="s">
        <v>34</v>
      </c>
      <c r="Q28" s="21">
        <v>1060303</v>
      </c>
      <c r="R28" s="21" t="s">
        <v>115</v>
      </c>
      <c r="S28" s="21">
        <v>51</v>
      </c>
      <c r="T28" s="21">
        <v>0</v>
      </c>
      <c r="U28" s="21">
        <v>18</v>
      </c>
      <c r="V28" s="21" t="s">
        <v>33</v>
      </c>
      <c r="W28" s="21" t="s">
        <v>113</v>
      </c>
      <c r="X28" s="23">
        <v>43011</v>
      </c>
      <c r="Y28" s="23">
        <v>44105</v>
      </c>
      <c r="Z28" s="21" t="s">
        <v>116</v>
      </c>
      <c r="AA28" s="21" t="s">
        <v>37</v>
      </c>
      <c r="AB28" s="22" t="s">
        <v>38</v>
      </c>
    </row>
    <row r="29" spans="2:28" s="26" customFormat="1" ht="16.5" customHeight="1" x14ac:dyDescent="0.3">
      <c r="B29" s="18">
        <v>6</v>
      </c>
      <c r="C29" s="31">
        <v>6245</v>
      </c>
      <c r="D29" s="36" t="s">
        <v>29</v>
      </c>
      <c r="E29" s="36" t="s">
        <v>30</v>
      </c>
      <c r="F29" s="41" t="s">
        <v>117</v>
      </c>
      <c r="G29" s="38" t="s">
        <v>118</v>
      </c>
      <c r="H29" s="39">
        <v>70</v>
      </c>
      <c r="I29" s="12" t="s">
        <v>32</v>
      </c>
      <c r="J29" s="12" t="s">
        <v>33</v>
      </c>
      <c r="K29" s="19">
        <f>((8.6*0%)+8.6)*$K$2</f>
        <v>143964</v>
      </c>
      <c r="L29" s="20">
        <f t="shared" si="0"/>
        <v>120929760</v>
      </c>
      <c r="M29" s="20">
        <f t="shared" si="1"/>
        <v>120929760</v>
      </c>
      <c r="N29" s="18">
        <v>1</v>
      </c>
      <c r="O29" s="21">
        <v>6</v>
      </c>
      <c r="P29" s="21" t="s">
        <v>34</v>
      </c>
      <c r="Q29" s="21">
        <v>1060279</v>
      </c>
      <c r="R29" s="21" t="s">
        <v>119</v>
      </c>
      <c r="S29" s="21">
        <v>70</v>
      </c>
      <c r="T29" s="21">
        <v>0</v>
      </c>
      <c r="U29" s="21">
        <v>18</v>
      </c>
      <c r="V29" s="21" t="s">
        <v>33</v>
      </c>
      <c r="W29" s="21" t="s">
        <v>117</v>
      </c>
      <c r="X29" s="23">
        <v>42857</v>
      </c>
      <c r="Y29" s="23">
        <v>44105</v>
      </c>
      <c r="Z29" s="21" t="s">
        <v>120</v>
      </c>
      <c r="AA29" s="24" t="s">
        <v>47</v>
      </c>
      <c r="AB29" s="22" t="s">
        <v>38</v>
      </c>
    </row>
    <row r="30" spans="2:28" s="26" customFormat="1" ht="16.5" customHeight="1" x14ac:dyDescent="0.3">
      <c r="B30" s="18">
        <v>6</v>
      </c>
      <c r="C30" s="35">
        <v>6246</v>
      </c>
      <c r="D30" s="36" t="s">
        <v>29</v>
      </c>
      <c r="E30" s="36" t="s">
        <v>30</v>
      </c>
      <c r="F30" s="41" t="s">
        <v>121</v>
      </c>
      <c r="G30" s="38" t="s">
        <v>122</v>
      </c>
      <c r="H30" s="39">
        <v>51</v>
      </c>
      <c r="I30" s="12" t="s">
        <v>32</v>
      </c>
      <c r="J30" s="12" t="s">
        <v>33</v>
      </c>
      <c r="K30" s="19">
        <f t="shared" si="3"/>
        <v>143964</v>
      </c>
      <c r="L30" s="20">
        <f t="shared" si="0"/>
        <v>88105968</v>
      </c>
      <c r="M30" s="20">
        <f t="shared" si="1"/>
        <v>88105968</v>
      </c>
      <c r="N30" s="18">
        <v>1</v>
      </c>
      <c r="O30" s="21">
        <v>6</v>
      </c>
      <c r="P30" s="21" t="s">
        <v>34</v>
      </c>
      <c r="Q30" s="21">
        <v>1060276</v>
      </c>
      <c r="R30" s="21" t="s">
        <v>123</v>
      </c>
      <c r="S30" s="21">
        <v>51</v>
      </c>
      <c r="T30" s="21">
        <v>0</v>
      </c>
      <c r="U30" s="21">
        <v>18</v>
      </c>
      <c r="V30" s="21" t="s">
        <v>33</v>
      </c>
      <c r="W30" s="21" t="s">
        <v>121</v>
      </c>
      <c r="X30" s="23">
        <v>42857</v>
      </c>
      <c r="Y30" s="23">
        <v>44105</v>
      </c>
      <c r="Z30" s="21" t="s">
        <v>124</v>
      </c>
      <c r="AA30" s="21" t="s">
        <v>37</v>
      </c>
      <c r="AB30" s="22" t="s">
        <v>38</v>
      </c>
    </row>
    <row r="31" spans="2:28" s="26" customFormat="1" ht="16.5" customHeight="1" x14ac:dyDescent="0.3">
      <c r="B31" s="18">
        <v>6</v>
      </c>
      <c r="C31" s="31">
        <v>6247</v>
      </c>
      <c r="D31" s="36" t="s">
        <v>29</v>
      </c>
      <c r="E31" s="36" t="s">
        <v>30</v>
      </c>
      <c r="F31" s="41" t="s">
        <v>125</v>
      </c>
      <c r="G31" s="42" t="s">
        <v>126</v>
      </c>
      <c r="H31" s="39">
        <v>54</v>
      </c>
      <c r="I31" s="12" t="s">
        <v>32</v>
      </c>
      <c r="J31" s="12" t="s">
        <v>33</v>
      </c>
      <c r="K31" s="19">
        <f t="shared" si="3"/>
        <v>143964</v>
      </c>
      <c r="L31" s="20">
        <f t="shared" si="0"/>
        <v>93288672</v>
      </c>
      <c r="M31" s="20">
        <f t="shared" si="1"/>
        <v>93288672</v>
      </c>
      <c r="N31" s="18">
        <v>1</v>
      </c>
      <c r="O31" s="21">
        <v>6</v>
      </c>
      <c r="P31" s="21" t="s">
        <v>34</v>
      </c>
      <c r="Q31" s="21">
        <v>1060275</v>
      </c>
      <c r="R31" s="21" t="s">
        <v>127</v>
      </c>
      <c r="S31" s="21">
        <v>54</v>
      </c>
      <c r="T31" s="21">
        <v>0</v>
      </c>
      <c r="U31" s="21">
        <v>18</v>
      </c>
      <c r="V31" s="21" t="s">
        <v>33</v>
      </c>
      <c r="W31" s="21" t="s">
        <v>125</v>
      </c>
      <c r="X31" s="23">
        <v>42857</v>
      </c>
      <c r="Y31" s="23">
        <v>44105</v>
      </c>
      <c r="Z31" s="21" t="s">
        <v>128</v>
      </c>
      <c r="AA31" s="21" t="s">
        <v>37</v>
      </c>
      <c r="AB31" s="22" t="s">
        <v>38</v>
      </c>
    </row>
    <row r="32" spans="2:28" s="26" customFormat="1" ht="16.5" customHeight="1" x14ac:dyDescent="0.3">
      <c r="B32" s="18">
        <v>6</v>
      </c>
      <c r="C32" s="35">
        <v>6248</v>
      </c>
      <c r="D32" s="36" t="s">
        <v>29</v>
      </c>
      <c r="E32" s="36" t="s">
        <v>30</v>
      </c>
      <c r="F32" s="41" t="s">
        <v>129</v>
      </c>
      <c r="G32" s="38" t="s">
        <v>130</v>
      </c>
      <c r="H32" s="39">
        <v>63</v>
      </c>
      <c r="I32" s="12" t="s">
        <v>32</v>
      </c>
      <c r="J32" s="12" t="s">
        <v>33</v>
      </c>
      <c r="K32" s="19">
        <f t="shared" si="3"/>
        <v>143964</v>
      </c>
      <c r="L32" s="20">
        <f t="shared" si="0"/>
        <v>108836784</v>
      </c>
      <c r="M32" s="20">
        <f t="shared" si="1"/>
        <v>108836784</v>
      </c>
      <c r="N32" s="18">
        <v>1</v>
      </c>
      <c r="O32" s="21">
        <v>6</v>
      </c>
      <c r="P32" s="21" t="s">
        <v>34</v>
      </c>
      <c r="Q32" s="21">
        <v>1060268</v>
      </c>
      <c r="R32" s="21" t="s">
        <v>131</v>
      </c>
      <c r="S32" s="21">
        <v>63</v>
      </c>
      <c r="T32" s="21">
        <v>0</v>
      </c>
      <c r="U32" s="21">
        <v>17</v>
      </c>
      <c r="V32" s="21" t="s">
        <v>33</v>
      </c>
      <c r="W32" s="21" t="s">
        <v>129</v>
      </c>
      <c r="X32" s="23">
        <v>42534</v>
      </c>
      <c r="Y32" s="23">
        <v>44105</v>
      </c>
      <c r="Z32" s="21" t="s">
        <v>132</v>
      </c>
      <c r="AA32" s="21" t="s">
        <v>37</v>
      </c>
      <c r="AB32" s="22" t="s">
        <v>38</v>
      </c>
    </row>
    <row r="33" spans="2:28" s="26" customFormat="1" ht="16.5" customHeight="1" x14ac:dyDescent="0.3">
      <c r="B33" s="18">
        <v>6</v>
      </c>
      <c r="C33" s="31">
        <v>6249</v>
      </c>
      <c r="D33" s="36" t="s">
        <v>29</v>
      </c>
      <c r="E33" s="36" t="s">
        <v>30</v>
      </c>
      <c r="F33" s="41" t="s">
        <v>129</v>
      </c>
      <c r="G33" s="38" t="s">
        <v>133</v>
      </c>
      <c r="H33" s="39">
        <v>64</v>
      </c>
      <c r="I33" s="12" t="s">
        <v>32</v>
      </c>
      <c r="J33" s="12" t="s">
        <v>33</v>
      </c>
      <c r="K33" s="19">
        <f t="shared" si="3"/>
        <v>143964</v>
      </c>
      <c r="L33" s="20">
        <f t="shared" si="0"/>
        <v>110564352</v>
      </c>
      <c r="M33" s="20">
        <f t="shared" si="1"/>
        <v>110564352</v>
      </c>
      <c r="N33" s="18">
        <v>1</v>
      </c>
      <c r="O33" s="21">
        <v>6</v>
      </c>
      <c r="P33" s="21" t="s">
        <v>34</v>
      </c>
      <c r="Q33" s="21">
        <v>1060267</v>
      </c>
      <c r="R33" s="21" t="s">
        <v>134</v>
      </c>
      <c r="S33" s="21">
        <v>64</v>
      </c>
      <c r="T33" s="21">
        <v>0</v>
      </c>
      <c r="U33" s="21">
        <v>17</v>
      </c>
      <c r="V33" s="21" t="s">
        <v>33</v>
      </c>
      <c r="W33" s="21" t="s">
        <v>129</v>
      </c>
      <c r="X33" s="23">
        <v>42534</v>
      </c>
      <c r="Y33" s="23">
        <v>44105</v>
      </c>
      <c r="Z33" s="21" t="s">
        <v>132</v>
      </c>
      <c r="AA33" s="21" t="s">
        <v>37</v>
      </c>
      <c r="AB33" s="22" t="s">
        <v>38</v>
      </c>
    </row>
    <row r="34" spans="2:28" s="26" customFormat="1" ht="16.5" customHeight="1" x14ac:dyDescent="0.3">
      <c r="B34" s="18">
        <v>6</v>
      </c>
      <c r="C34" s="35">
        <v>6250</v>
      </c>
      <c r="D34" s="36" t="s">
        <v>29</v>
      </c>
      <c r="E34" s="36" t="s">
        <v>30</v>
      </c>
      <c r="F34" s="41" t="s">
        <v>135</v>
      </c>
      <c r="G34" s="38" t="s">
        <v>136</v>
      </c>
      <c r="H34" s="39">
        <v>70</v>
      </c>
      <c r="I34" s="12" t="s">
        <v>32</v>
      </c>
      <c r="J34" s="12" t="s">
        <v>33</v>
      </c>
      <c r="K34" s="19">
        <f t="shared" si="3"/>
        <v>143964</v>
      </c>
      <c r="L34" s="20">
        <f t="shared" si="0"/>
        <v>120929760</v>
      </c>
      <c r="M34" s="20">
        <f t="shared" si="1"/>
        <v>120929760</v>
      </c>
      <c r="N34" s="18">
        <v>1</v>
      </c>
      <c r="O34" s="21">
        <v>6</v>
      </c>
      <c r="P34" s="21" t="s">
        <v>34</v>
      </c>
      <c r="Q34" s="21">
        <v>1060253</v>
      </c>
      <c r="R34" s="21" t="s">
        <v>137</v>
      </c>
      <c r="S34" s="21">
        <v>70</v>
      </c>
      <c r="T34" s="21">
        <v>0</v>
      </c>
      <c r="U34" s="21">
        <v>17</v>
      </c>
      <c r="V34" s="21" t="s">
        <v>33</v>
      </c>
      <c r="W34" s="21" t="s">
        <v>135</v>
      </c>
      <c r="X34" s="23">
        <v>42401</v>
      </c>
      <c r="Y34" s="23">
        <v>44105</v>
      </c>
      <c r="Z34" s="21" t="s">
        <v>138</v>
      </c>
      <c r="AA34" s="21" t="s">
        <v>37</v>
      </c>
      <c r="AB34" s="22" t="s">
        <v>38</v>
      </c>
    </row>
    <row r="35" spans="2:28" s="26" customFormat="1" ht="16.5" customHeight="1" x14ac:dyDescent="0.3">
      <c r="B35" s="18">
        <v>7</v>
      </c>
      <c r="C35" s="31">
        <v>6251</v>
      </c>
      <c r="D35" s="36" t="s">
        <v>29</v>
      </c>
      <c r="E35" s="36" t="s">
        <v>30</v>
      </c>
      <c r="F35" s="41" t="s">
        <v>139</v>
      </c>
      <c r="G35" s="43" t="s">
        <v>140</v>
      </c>
      <c r="H35" s="39">
        <v>60</v>
      </c>
      <c r="I35" s="12" t="s">
        <v>32</v>
      </c>
      <c r="J35" s="12" t="s">
        <v>33</v>
      </c>
      <c r="K35" s="19">
        <f>((8.6*0%)+8.6)*$K$2</f>
        <v>143964</v>
      </c>
      <c r="L35" s="20">
        <f t="shared" si="0"/>
        <v>103654080</v>
      </c>
      <c r="M35" s="20">
        <f t="shared" si="1"/>
        <v>103654080</v>
      </c>
      <c r="N35" s="18">
        <v>1</v>
      </c>
      <c r="O35" s="21">
        <v>7</v>
      </c>
      <c r="P35" s="21" t="s">
        <v>34</v>
      </c>
      <c r="Q35" s="21">
        <v>1070420</v>
      </c>
      <c r="R35" s="21" t="s">
        <v>139</v>
      </c>
      <c r="S35" s="21">
        <v>60</v>
      </c>
      <c r="T35" s="21">
        <v>0</v>
      </c>
      <c r="U35" s="21">
        <v>17</v>
      </c>
      <c r="V35" s="21" t="s">
        <v>33</v>
      </c>
      <c r="W35" s="21" t="s">
        <v>141</v>
      </c>
      <c r="X35" s="23">
        <v>42401</v>
      </c>
      <c r="Y35" s="23">
        <v>44105</v>
      </c>
      <c r="Z35" s="21" t="s">
        <v>142</v>
      </c>
      <c r="AA35" s="21" t="s">
        <v>37</v>
      </c>
      <c r="AB35" s="22" t="s">
        <v>38</v>
      </c>
    </row>
    <row r="36" spans="2:28" s="26" customFormat="1" ht="16.5" customHeight="1" x14ac:dyDescent="0.3">
      <c r="B36" s="18">
        <v>7</v>
      </c>
      <c r="C36" s="35">
        <v>6252</v>
      </c>
      <c r="D36" s="36" t="s">
        <v>29</v>
      </c>
      <c r="E36" s="36" t="s">
        <v>30</v>
      </c>
      <c r="F36" s="41" t="s">
        <v>143</v>
      </c>
      <c r="G36" s="43" t="s">
        <v>144</v>
      </c>
      <c r="H36" s="39">
        <v>72</v>
      </c>
      <c r="I36" s="12" t="s">
        <v>32</v>
      </c>
      <c r="J36" s="12" t="s">
        <v>33</v>
      </c>
      <c r="K36" s="19">
        <f>((8.6*0%)+8.6)*$K$2</f>
        <v>143964</v>
      </c>
      <c r="L36" s="20">
        <f t="shared" si="0"/>
        <v>124384896</v>
      </c>
      <c r="M36" s="20">
        <f t="shared" si="1"/>
        <v>124384896</v>
      </c>
      <c r="N36" s="18">
        <v>1</v>
      </c>
      <c r="O36" s="21">
        <v>7</v>
      </c>
      <c r="P36" s="21" t="s">
        <v>34</v>
      </c>
      <c r="Q36" s="21">
        <v>1070419</v>
      </c>
      <c r="R36" s="21" t="s">
        <v>145</v>
      </c>
      <c r="S36" s="21">
        <v>72</v>
      </c>
      <c r="T36" s="21">
        <v>0</v>
      </c>
      <c r="U36" s="21">
        <v>17</v>
      </c>
      <c r="V36" s="21" t="s">
        <v>33</v>
      </c>
      <c r="W36" s="21" t="s">
        <v>146</v>
      </c>
      <c r="X36" s="23">
        <v>42401</v>
      </c>
      <c r="Y36" s="23">
        <v>44105</v>
      </c>
      <c r="Z36" s="21" t="s">
        <v>147</v>
      </c>
      <c r="AA36" s="24" t="s">
        <v>47</v>
      </c>
      <c r="AB36" s="22" t="s">
        <v>38</v>
      </c>
    </row>
    <row r="37" spans="2:28" s="26" customFormat="1" ht="16.5" customHeight="1" x14ac:dyDescent="0.3">
      <c r="B37" s="18">
        <v>7</v>
      </c>
      <c r="C37" s="31">
        <v>6253</v>
      </c>
      <c r="D37" s="36" t="s">
        <v>29</v>
      </c>
      <c r="E37" s="36" t="s">
        <v>30</v>
      </c>
      <c r="F37" s="41" t="s">
        <v>148</v>
      </c>
      <c r="G37" s="36" t="s">
        <v>149</v>
      </c>
      <c r="H37" s="39">
        <v>70</v>
      </c>
      <c r="I37" s="12" t="s">
        <v>32</v>
      </c>
      <c r="J37" s="12" t="s">
        <v>33</v>
      </c>
      <c r="K37" s="19">
        <f>((8.6*0%)+8.6)*$K$2</f>
        <v>143964</v>
      </c>
      <c r="L37" s="20">
        <f t="shared" si="0"/>
        <v>120929760</v>
      </c>
      <c r="M37" s="20">
        <f t="shared" si="1"/>
        <v>120929760</v>
      </c>
      <c r="N37" s="18">
        <v>1</v>
      </c>
      <c r="O37" s="21">
        <v>7</v>
      </c>
      <c r="P37" s="21" t="s">
        <v>34</v>
      </c>
      <c r="Q37" s="21">
        <v>1070418</v>
      </c>
      <c r="R37" s="21" t="s">
        <v>150</v>
      </c>
      <c r="S37" s="21">
        <v>70</v>
      </c>
      <c r="T37" s="21">
        <v>0</v>
      </c>
      <c r="U37" s="21">
        <v>17</v>
      </c>
      <c r="V37" s="21" t="s">
        <v>33</v>
      </c>
      <c r="W37" s="21" t="s">
        <v>141</v>
      </c>
      <c r="X37" s="23">
        <v>42401</v>
      </c>
      <c r="Y37" s="23">
        <v>44105</v>
      </c>
      <c r="Z37" s="21" t="s">
        <v>151</v>
      </c>
      <c r="AA37" s="21" t="s">
        <v>37</v>
      </c>
      <c r="AB37" s="22" t="s">
        <v>38</v>
      </c>
    </row>
    <row r="38" spans="2:28" s="26" customFormat="1" ht="16.5" customHeight="1" x14ac:dyDescent="0.3">
      <c r="B38" s="18">
        <v>7</v>
      </c>
      <c r="C38" s="35">
        <v>6254</v>
      </c>
      <c r="D38" s="36" t="s">
        <v>29</v>
      </c>
      <c r="E38" s="36" t="s">
        <v>30</v>
      </c>
      <c r="F38" s="41" t="s">
        <v>152</v>
      </c>
      <c r="G38" s="36" t="s">
        <v>153</v>
      </c>
      <c r="H38" s="39">
        <v>64</v>
      </c>
      <c r="I38" s="12" t="s">
        <v>32</v>
      </c>
      <c r="J38" s="12" t="s">
        <v>33</v>
      </c>
      <c r="K38" s="19">
        <f>((8.6*14%)+8.6)*$K$2</f>
        <v>164118.96</v>
      </c>
      <c r="L38" s="20">
        <f t="shared" si="0"/>
        <v>126043361.28</v>
      </c>
      <c r="M38" s="20">
        <f t="shared" si="1"/>
        <v>126043361.28</v>
      </c>
      <c r="N38" s="18">
        <v>1</v>
      </c>
      <c r="O38" s="21">
        <v>7</v>
      </c>
      <c r="P38" s="21" t="s">
        <v>34</v>
      </c>
      <c r="Q38" s="21">
        <v>1070416</v>
      </c>
      <c r="R38" s="21" t="s">
        <v>154</v>
      </c>
      <c r="S38" s="21">
        <v>64</v>
      </c>
      <c r="T38" s="21">
        <v>0</v>
      </c>
      <c r="U38" s="21">
        <v>17</v>
      </c>
      <c r="V38" s="21" t="s">
        <v>33</v>
      </c>
      <c r="W38" s="21" t="s">
        <v>155</v>
      </c>
      <c r="X38" s="23">
        <v>42398</v>
      </c>
      <c r="Y38" s="23">
        <v>44105</v>
      </c>
      <c r="Z38" s="21" t="s">
        <v>156</v>
      </c>
      <c r="AA38" s="21" t="s">
        <v>37</v>
      </c>
      <c r="AB38" s="22" t="s">
        <v>38</v>
      </c>
    </row>
    <row r="39" spans="2:28" s="26" customFormat="1" ht="16.5" customHeight="1" x14ac:dyDescent="0.3">
      <c r="B39" s="18">
        <v>7</v>
      </c>
      <c r="C39" s="31">
        <v>6255</v>
      </c>
      <c r="D39" s="36" t="s">
        <v>29</v>
      </c>
      <c r="E39" s="36" t="s">
        <v>30</v>
      </c>
      <c r="F39" s="41" t="s">
        <v>157</v>
      </c>
      <c r="G39" s="40" t="s">
        <v>158</v>
      </c>
      <c r="H39" s="39">
        <v>50</v>
      </c>
      <c r="I39" s="12" t="s">
        <v>32</v>
      </c>
      <c r="J39" s="12" t="s">
        <v>33</v>
      </c>
      <c r="K39" s="19">
        <f>((8.6*0%)+8.6)*$K$2</f>
        <v>143964</v>
      </c>
      <c r="L39" s="20">
        <f t="shared" si="0"/>
        <v>86378400</v>
      </c>
      <c r="M39" s="20">
        <f t="shared" si="1"/>
        <v>86378400</v>
      </c>
      <c r="N39" s="18">
        <v>1</v>
      </c>
      <c r="O39" s="21">
        <v>7</v>
      </c>
      <c r="P39" s="21" t="s">
        <v>34</v>
      </c>
      <c r="Q39" s="21">
        <v>1070423</v>
      </c>
      <c r="R39" s="21" t="s">
        <v>157</v>
      </c>
      <c r="S39" s="21">
        <v>50</v>
      </c>
      <c r="T39" s="21">
        <v>0</v>
      </c>
      <c r="U39" s="21">
        <v>17</v>
      </c>
      <c r="V39" s="21" t="s">
        <v>33</v>
      </c>
      <c r="W39" s="21" t="s">
        <v>159</v>
      </c>
      <c r="X39" s="23">
        <v>42401</v>
      </c>
      <c r="Y39" s="23">
        <v>44229</v>
      </c>
      <c r="Z39" s="21" t="s">
        <v>160</v>
      </c>
      <c r="AA39" s="21" t="s">
        <v>161</v>
      </c>
      <c r="AB39" s="22" t="s">
        <v>162</v>
      </c>
    </row>
    <row r="40" spans="2:28" s="26" customFormat="1" ht="16.5" customHeight="1" x14ac:dyDescent="0.3">
      <c r="B40" s="18">
        <v>7</v>
      </c>
      <c r="C40" s="35">
        <v>6256</v>
      </c>
      <c r="D40" s="36" t="s">
        <v>29</v>
      </c>
      <c r="E40" s="36" t="s">
        <v>30</v>
      </c>
      <c r="F40" s="41" t="s">
        <v>157</v>
      </c>
      <c r="G40" s="36" t="s">
        <v>163</v>
      </c>
      <c r="H40" s="39">
        <v>50</v>
      </c>
      <c r="I40" s="12" t="s">
        <v>32</v>
      </c>
      <c r="J40" s="12" t="s">
        <v>33</v>
      </c>
      <c r="K40" s="19">
        <f>((8.6*0%)+8.6)*$K$2</f>
        <v>143964</v>
      </c>
      <c r="L40" s="20">
        <f t="shared" si="0"/>
        <v>86378400</v>
      </c>
      <c r="M40" s="20">
        <f t="shared" si="1"/>
        <v>86378400</v>
      </c>
      <c r="N40" s="18">
        <v>1</v>
      </c>
      <c r="O40" s="21">
        <v>7</v>
      </c>
      <c r="P40" s="21" t="s">
        <v>34</v>
      </c>
      <c r="Q40" s="21">
        <v>1070421</v>
      </c>
      <c r="R40" s="21" t="s">
        <v>164</v>
      </c>
      <c r="S40" s="21">
        <v>50</v>
      </c>
      <c r="T40" s="21">
        <v>0</v>
      </c>
      <c r="U40" s="21">
        <v>17</v>
      </c>
      <c r="V40" s="21" t="s">
        <v>33</v>
      </c>
      <c r="W40" s="21" t="s">
        <v>159</v>
      </c>
      <c r="X40" s="23">
        <v>42401</v>
      </c>
      <c r="Y40" s="23">
        <v>44229</v>
      </c>
      <c r="Z40" s="21" t="s">
        <v>165</v>
      </c>
      <c r="AA40" s="21" t="s">
        <v>161</v>
      </c>
      <c r="AB40" s="22" t="s">
        <v>162</v>
      </c>
    </row>
    <row r="41" spans="2:28" s="26" customFormat="1" ht="16.5" customHeight="1" x14ac:dyDescent="0.3">
      <c r="B41" s="18">
        <v>8</v>
      </c>
      <c r="C41" s="31">
        <v>6257</v>
      </c>
      <c r="D41" s="36" t="s">
        <v>29</v>
      </c>
      <c r="E41" s="36" t="s">
        <v>30</v>
      </c>
      <c r="F41" s="44" t="s">
        <v>166</v>
      </c>
      <c r="G41" s="41" t="s">
        <v>167</v>
      </c>
      <c r="H41" s="39">
        <v>71</v>
      </c>
      <c r="I41" s="12" t="s">
        <v>32</v>
      </c>
      <c r="J41" s="12" t="s">
        <v>33</v>
      </c>
      <c r="K41" s="19">
        <f>((8.6*14%)+8.6)*$K$2</f>
        <v>164118.96</v>
      </c>
      <c r="L41" s="20">
        <f t="shared" si="0"/>
        <v>139829353.92000002</v>
      </c>
      <c r="M41" s="20">
        <f t="shared" si="1"/>
        <v>139829353.92000002</v>
      </c>
      <c r="N41" s="18">
        <v>1</v>
      </c>
      <c r="O41" s="21">
        <v>8</v>
      </c>
      <c r="P41" s="21" t="s">
        <v>34</v>
      </c>
      <c r="Q41" s="21">
        <v>1080985</v>
      </c>
      <c r="R41" s="21" t="s">
        <v>168</v>
      </c>
      <c r="S41" s="21">
        <v>71</v>
      </c>
      <c r="T41" s="21">
        <v>0</v>
      </c>
      <c r="U41" s="21">
        <v>17</v>
      </c>
      <c r="V41" s="21" t="s">
        <v>33</v>
      </c>
      <c r="W41" s="21" t="s">
        <v>166</v>
      </c>
      <c r="X41" s="23">
        <v>43507</v>
      </c>
      <c r="Y41" s="23">
        <v>44197</v>
      </c>
      <c r="Z41" s="21" t="s">
        <v>169</v>
      </c>
      <c r="AA41" s="24" t="s">
        <v>75</v>
      </c>
      <c r="AB41" s="22" t="s">
        <v>38</v>
      </c>
    </row>
    <row r="42" spans="2:28" s="26" customFormat="1" ht="16.5" customHeight="1" x14ac:dyDescent="0.3">
      <c r="B42" s="18">
        <v>8</v>
      </c>
      <c r="C42" s="35">
        <v>6258</v>
      </c>
      <c r="D42" s="36" t="s">
        <v>29</v>
      </c>
      <c r="E42" s="36" t="s">
        <v>30</v>
      </c>
      <c r="F42" s="44" t="s">
        <v>170</v>
      </c>
      <c r="G42" s="41" t="s">
        <v>171</v>
      </c>
      <c r="H42" s="39">
        <v>53</v>
      </c>
      <c r="I42" s="12" t="s">
        <v>32</v>
      </c>
      <c r="J42" s="12" t="s">
        <v>33</v>
      </c>
      <c r="K42" s="19">
        <f t="shared" ref="K42:K50" si="4">((8.6*14%)+8.6)*$K$2</f>
        <v>164118.96</v>
      </c>
      <c r="L42" s="20">
        <f t="shared" si="0"/>
        <v>104379658.55999999</v>
      </c>
      <c r="M42" s="20">
        <f t="shared" si="1"/>
        <v>104379658.55999999</v>
      </c>
      <c r="N42" s="18">
        <v>1</v>
      </c>
      <c r="O42" s="21">
        <v>8</v>
      </c>
      <c r="P42" s="21" t="s">
        <v>34</v>
      </c>
      <c r="Q42" s="21">
        <v>1080797</v>
      </c>
      <c r="R42" s="21" t="s">
        <v>172</v>
      </c>
      <c r="S42" s="21">
        <v>53</v>
      </c>
      <c r="T42" s="21">
        <v>0</v>
      </c>
      <c r="U42" s="21">
        <v>17</v>
      </c>
      <c r="V42" s="21" t="s">
        <v>33</v>
      </c>
      <c r="W42" s="21" t="s">
        <v>170</v>
      </c>
      <c r="X42" s="23">
        <v>42401</v>
      </c>
      <c r="Y42" s="23">
        <v>44105</v>
      </c>
      <c r="Z42" s="21" t="s">
        <v>173</v>
      </c>
      <c r="AA42" s="24" t="s">
        <v>47</v>
      </c>
      <c r="AB42" s="22" t="s">
        <v>38</v>
      </c>
    </row>
    <row r="43" spans="2:28" s="26" customFormat="1" ht="16.5" customHeight="1" x14ac:dyDescent="0.3">
      <c r="B43" s="18">
        <v>8</v>
      </c>
      <c r="C43" s="31">
        <v>6259</v>
      </c>
      <c r="D43" s="36" t="s">
        <v>29</v>
      </c>
      <c r="E43" s="36" t="s">
        <v>30</v>
      </c>
      <c r="F43" s="44" t="s">
        <v>170</v>
      </c>
      <c r="G43" s="41" t="s">
        <v>171</v>
      </c>
      <c r="H43" s="39">
        <v>52</v>
      </c>
      <c r="I43" s="12" t="s">
        <v>32</v>
      </c>
      <c r="J43" s="12" t="s">
        <v>33</v>
      </c>
      <c r="K43" s="19">
        <f t="shared" si="4"/>
        <v>164118.96</v>
      </c>
      <c r="L43" s="20">
        <f t="shared" si="0"/>
        <v>102410231.03999999</v>
      </c>
      <c r="M43" s="20">
        <f t="shared" si="1"/>
        <v>102410231.03999999</v>
      </c>
      <c r="N43" s="18">
        <v>1</v>
      </c>
      <c r="O43" s="21">
        <v>8</v>
      </c>
      <c r="P43" s="21" t="s">
        <v>34</v>
      </c>
      <c r="Q43" s="21">
        <v>1080795</v>
      </c>
      <c r="R43" s="21" t="s">
        <v>174</v>
      </c>
      <c r="S43" s="21">
        <v>52</v>
      </c>
      <c r="T43" s="21">
        <v>0</v>
      </c>
      <c r="U43" s="21">
        <v>17</v>
      </c>
      <c r="V43" s="21" t="s">
        <v>33</v>
      </c>
      <c r="W43" s="21" t="s">
        <v>170</v>
      </c>
      <c r="X43" s="23">
        <v>42401</v>
      </c>
      <c r="Y43" s="23">
        <v>44105</v>
      </c>
      <c r="Z43" s="21" t="s">
        <v>175</v>
      </c>
      <c r="AA43" s="24" t="s">
        <v>47</v>
      </c>
      <c r="AB43" s="22" t="s">
        <v>38</v>
      </c>
    </row>
    <row r="44" spans="2:28" s="26" customFormat="1" ht="16.5" customHeight="1" x14ac:dyDescent="0.3">
      <c r="B44" s="18">
        <v>8</v>
      </c>
      <c r="C44" s="35">
        <v>6260</v>
      </c>
      <c r="D44" s="36" t="s">
        <v>29</v>
      </c>
      <c r="E44" s="36" t="s">
        <v>30</v>
      </c>
      <c r="F44" s="44" t="s">
        <v>176</v>
      </c>
      <c r="G44" s="44" t="s">
        <v>177</v>
      </c>
      <c r="H44" s="39">
        <v>55</v>
      </c>
      <c r="I44" s="12" t="s">
        <v>32</v>
      </c>
      <c r="J44" s="12" t="s">
        <v>33</v>
      </c>
      <c r="K44" s="19">
        <f t="shared" si="4"/>
        <v>164118.96</v>
      </c>
      <c r="L44" s="20">
        <f t="shared" si="0"/>
        <v>108318513.59999999</v>
      </c>
      <c r="M44" s="20">
        <f t="shared" si="1"/>
        <v>108318513.59999999</v>
      </c>
      <c r="N44" s="18">
        <v>1</v>
      </c>
      <c r="O44" s="21">
        <v>8</v>
      </c>
      <c r="P44" s="21" t="s">
        <v>34</v>
      </c>
      <c r="Q44" s="21">
        <v>1080793</v>
      </c>
      <c r="R44" s="21" t="s">
        <v>178</v>
      </c>
      <c r="S44" s="21">
        <v>55</v>
      </c>
      <c r="T44" s="21">
        <v>0</v>
      </c>
      <c r="U44" s="21">
        <v>17</v>
      </c>
      <c r="V44" s="21" t="s">
        <v>33</v>
      </c>
      <c r="W44" s="21" t="s">
        <v>176</v>
      </c>
      <c r="X44" s="23">
        <v>42401</v>
      </c>
      <c r="Y44" s="23">
        <v>44105</v>
      </c>
      <c r="Z44" s="21" t="s">
        <v>179</v>
      </c>
      <c r="AA44" s="24" t="s">
        <v>47</v>
      </c>
      <c r="AB44" s="22" t="s">
        <v>38</v>
      </c>
    </row>
    <row r="45" spans="2:28" s="26" customFormat="1" ht="16.5" customHeight="1" x14ac:dyDescent="0.3">
      <c r="B45" s="18">
        <v>8</v>
      </c>
      <c r="C45" s="31">
        <v>6261</v>
      </c>
      <c r="D45" s="36" t="s">
        <v>29</v>
      </c>
      <c r="E45" s="36" t="s">
        <v>30</v>
      </c>
      <c r="F45" s="44" t="s">
        <v>180</v>
      </c>
      <c r="G45" s="44" t="s">
        <v>181</v>
      </c>
      <c r="H45" s="39">
        <v>44</v>
      </c>
      <c r="I45" s="12" t="s">
        <v>32</v>
      </c>
      <c r="J45" s="12" t="s">
        <v>33</v>
      </c>
      <c r="K45" s="19">
        <f t="shared" si="4"/>
        <v>164118.96</v>
      </c>
      <c r="L45" s="20">
        <f t="shared" ref="L45" si="5">H45*K45*12</f>
        <v>86654810.879999995</v>
      </c>
      <c r="M45" s="20">
        <f>L45*N45</f>
        <v>86654810.879999995</v>
      </c>
      <c r="N45" s="18">
        <v>1</v>
      </c>
      <c r="O45" s="21">
        <v>8</v>
      </c>
      <c r="P45" s="21" t="s">
        <v>34</v>
      </c>
      <c r="Q45" s="21">
        <v>1080792</v>
      </c>
      <c r="R45" s="21" t="s">
        <v>182</v>
      </c>
      <c r="S45" s="21">
        <v>89</v>
      </c>
      <c r="T45" s="21"/>
      <c r="U45" s="21"/>
      <c r="V45" s="21"/>
      <c r="W45" s="21"/>
      <c r="X45" s="23"/>
      <c r="Y45" s="23"/>
      <c r="Z45" s="21"/>
      <c r="AA45" s="24"/>
      <c r="AB45" s="22"/>
    </row>
    <row r="46" spans="2:28" s="26" customFormat="1" ht="16.5" customHeight="1" x14ac:dyDescent="0.3">
      <c r="B46" s="18">
        <v>8</v>
      </c>
      <c r="C46" s="35">
        <v>6262</v>
      </c>
      <c r="D46" s="36" t="s">
        <v>29</v>
      </c>
      <c r="E46" s="36" t="s">
        <v>30</v>
      </c>
      <c r="F46" s="44" t="s">
        <v>180</v>
      </c>
      <c r="G46" s="44" t="s">
        <v>181</v>
      </c>
      <c r="H46" s="39">
        <v>45</v>
      </c>
      <c r="I46" s="12" t="s">
        <v>32</v>
      </c>
      <c r="J46" s="12" t="s">
        <v>33</v>
      </c>
      <c r="K46" s="19">
        <f t="shared" si="4"/>
        <v>164118.96</v>
      </c>
      <c r="L46" s="20">
        <f t="shared" si="0"/>
        <v>88624238.399999991</v>
      </c>
      <c r="M46" s="20">
        <f t="shared" si="1"/>
        <v>88624238.399999991</v>
      </c>
      <c r="N46" s="18">
        <v>1</v>
      </c>
      <c r="O46" s="21">
        <v>8</v>
      </c>
      <c r="P46" s="21" t="s">
        <v>34</v>
      </c>
      <c r="Q46" s="21">
        <v>1080792</v>
      </c>
      <c r="R46" s="21" t="s">
        <v>182</v>
      </c>
      <c r="S46" s="21">
        <v>89</v>
      </c>
      <c r="T46" s="21">
        <v>0</v>
      </c>
      <c r="U46" s="21">
        <v>17</v>
      </c>
      <c r="V46" s="21" t="s">
        <v>33</v>
      </c>
      <c r="W46" s="21" t="s">
        <v>180</v>
      </c>
      <c r="X46" s="23">
        <v>42401</v>
      </c>
      <c r="Y46" s="23">
        <v>44105</v>
      </c>
      <c r="Z46" s="21" t="s">
        <v>183</v>
      </c>
      <c r="AA46" s="21" t="s">
        <v>37</v>
      </c>
      <c r="AB46" s="22" t="s">
        <v>38</v>
      </c>
    </row>
    <row r="47" spans="2:28" s="26" customFormat="1" ht="16.5" customHeight="1" x14ac:dyDescent="0.3">
      <c r="B47" s="18">
        <v>9</v>
      </c>
      <c r="C47" s="31">
        <v>6263</v>
      </c>
      <c r="D47" s="36" t="s">
        <v>29</v>
      </c>
      <c r="E47" s="36" t="s">
        <v>30</v>
      </c>
      <c r="F47" s="41" t="s">
        <v>184</v>
      </c>
      <c r="G47" s="41" t="s">
        <v>185</v>
      </c>
      <c r="H47" s="39">
        <v>90</v>
      </c>
      <c r="I47" s="12" t="s">
        <v>32</v>
      </c>
      <c r="J47" s="12" t="s">
        <v>33</v>
      </c>
      <c r="K47" s="19">
        <f t="shared" si="4"/>
        <v>164118.96</v>
      </c>
      <c r="L47" s="20">
        <f t="shared" si="0"/>
        <v>177248476.79999998</v>
      </c>
      <c r="M47" s="20">
        <f t="shared" si="1"/>
        <v>177248476.79999998</v>
      </c>
      <c r="N47" s="18">
        <v>1</v>
      </c>
      <c r="O47" s="21">
        <v>9</v>
      </c>
      <c r="P47" s="21" t="s">
        <v>34</v>
      </c>
      <c r="Q47" s="21">
        <v>1090478</v>
      </c>
      <c r="R47" s="21" t="s">
        <v>186</v>
      </c>
      <c r="S47" s="21">
        <v>90</v>
      </c>
      <c r="T47" s="21">
        <v>0</v>
      </c>
      <c r="U47" s="21">
        <v>18</v>
      </c>
      <c r="V47" s="21" t="s">
        <v>33</v>
      </c>
      <c r="W47" s="21" t="s">
        <v>184</v>
      </c>
      <c r="X47" s="23">
        <v>42825</v>
      </c>
      <c r="Y47" s="23">
        <v>44105</v>
      </c>
      <c r="Z47" s="21" t="s">
        <v>187</v>
      </c>
      <c r="AA47" s="21" t="s">
        <v>37</v>
      </c>
      <c r="AB47" s="22" t="s">
        <v>38</v>
      </c>
    </row>
    <row r="48" spans="2:28" s="26" customFormat="1" ht="16.5" customHeight="1" x14ac:dyDescent="0.3">
      <c r="B48" s="18">
        <v>9</v>
      </c>
      <c r="C48" s="35">
        <v>6264</v>
      </c>
      <c r="D48" s="36" t="s">
        <v>29</v>
      </c>
      <c r="E48" s="36" t="s">
        <v>30</v>
      </c>
      <c r="F48" s="41" t="s">
        <v>184</v>
      </c>
      <c r="G48" s="41" t="s">
        <v>188</v>
      </c>
      <c r="H48" s="39">
        <v>56</v>
      </c>
      <c r="I48" s="12" t="s">
        <v>32</v>
      </c>
      <c r="J48" s="12" t="s">
        <v>33</v>
      </c>
      <c r="K48" s="19">
        <f t="shared" si="4"/>
        <v>164118.96</v>
      </c>
      <c r="L48" s="20">
        <f t="shared" si="0"/>
        <v>110287941.12</v>
      </c>
      <c r="M48" s="20">
        <f t="shared" si="1"/>
        <v>110287941.12</v>
      </c>
      <c r="N48" s="18">
        <v>1</v>
      </c>
      <c r="O48" s="21">
        <v>9</v>
      </c>
      <c r="P48" s="21" t="s">
        <v>34</v>
      </c>
      <c r="Q48" s="21">
        <v>1090533</v>
      </c>
      <c r="R48" s="21" t="s">
        <v>189</v>
      </c>
      <c r="S48" s="21">
        <v>56</v>
      </c>
      <c r="T48" s="21">
        <v>0</v>
      </c>
      <c r="U48" s="21">
        <v>18</v>
      </c>
      <c r="V48" s="21" t="s">
        <v>33</v>
      </c>
      <c r="W48" s="21" t="s">
        <v>190</v>
      </c>
      <c r="X48" s="23">
        <v>43739</v>
      </c>
      <c r="Y48" s="23">
        <v>44105</v>
      </c>
      <c r="Z48" s="21" t="s">
        <v>191</v>
      </c>
      <c r="AA48" s="21" t="s">
        <v>192</v>
      </c>
      <c r="AB48" s="22" t="s">
        <v>38</v>
      </c>
    </row>
    <row r="49" spans="2:28" s="26" customFormat="1" ht="16.5" customHeight="1" x14ac:dyDescent="0.3">
      <c r="B49" s="18">
        <v>9</v>
      </c>
      <c r="C49" s="31">
        <v>6265</v>
      </c>
      <c r="D49" s="36" t="s">
        <v>29</v>
      </c>
      <c r="E49" s="36" t="s">
        <v>30</v>
      </c>
      <c r="F49" s="41" t="s">
        <v>193</v>
      </c>
      <c r="G49" s="45" t="s">
        <v>194</v>
      </c>
      <c r="H49" s="39">
        <v>50</v>
      </c>
      <c r="I49" s="12" t="s">
        <v>32</v>
      </c>
      <c r="J49" s="12" t="s">
        <v>33</v>
      </c>
      <c r="K49" s="19">
        <f t="shared" si="4"/>
        <v>164118.96</v>
      </c>
      <c r="L49" s="20">
        <f t="shared" si="0"/>
        <v>98471376</v>
      </c>
      <c r="M49" s="20">
        <f t="shared" si="1"/>
        <v>98471376</v>
      </c>
      <c r="N49" s="18">
        <v>1</v>
      </c>
      <c r="O49" s="21">
        <v>9</v>
      </c>
      <c r="P49" s="21" t="s">
        <v>34</v>
      </c>
      <c r="Q49" s="21">
        <v>1090476</v>
      </c>
      <c r="R49" s="21" t="s">
        <v>195</v>
      </c>
      <c r="S49" s="21">
        <v>50</v>
      </c>
      <c r="T49" s="21">
        <v>0</v>
      </c>
      <c r="U49" s="21">
        <v>18</v>
      </c>
      <c r="V49" s="21" t="s">
        <v>33</v>
      </c>
      <c r="W49" s="21" t="s">
        <v>193</v>
      </c>
      <c r="X49" s="23">
        <v>42825</v>
      </c>
      <c r="Y49" s="23">
        <v>44105</v>
      </c>
      <c r="Z49" s="21" t="s">
        <v>196</v>
      </c>
      <c r="AA49" s="21" t="s">
        <v>37</v>
      </c>
      <c r="AB49" s="22" t="s">
        <v>38</v>
      </c>
    </row>
    <row r="50" spans="2:28" s="26" customFormat="1" ht="16.5" customHeight="1" x14ac:dyDescent="0.3">
      <c r="B50" s="18">
        <v>9</v>
      </c>
      <c r="C50" s="35">
        <v>6266</v>
      </c>
      <c r="D50" s="36" t="s">
        <v>29</v>
      </c>
      <c r="E50" s="36" t="s">
        <v>30</v>
      </c>
      <c r="F50" s="41" t="s">
        <v>197</v>
      </c>
      <c r="G50" s="41" t="s">
        <v>198</v>
      </c>
      <c r="H50" s="39">
        <v>65</v>
      </c>
      <c r="I50" s="12" t="s">
        <v>32</v>
      </c>
      <c r="J50" s="12" t="s">
        <v>33</v>
      </c>
      <c r="K50" s="19">
        <f t="shared" si="4"/>
        <v>164118.96</v>
      </c>
      <c r="L50" s="20">
        <f t="shared" si="0"/>
        <v>128012788.80000001</v>
      </c>
      <c r="M50" s="20">
        <f t="shared" si="1"/>
        <v>128012788.80000001</v>
      </c>
      <c r="N50" s="18">
        <v>1</v>
      </c>
      <c r="O50" s="21">
        <v>9</v>
      </c>
      <c r="P50" s="21" t="s">
        <v>34</v>
      </c>
      <c r="Q50" s="21">
        <v>1090475</v>
      </c>
      <c r="R50" s="21" t="s">
        <v>199</v>
      </c>
      <c r="S50" s="21">
        <v>65</v>
      </c>
      <c r="T50" s="21">
        <v>0</v>
      </c>
      <c r="U50" s="21">
        <v>18</v>
      </c>
      <c r="V50" s="21" t="s">
        <v>33</v>
      </c>
      <c r="W50" s="21" t="s">
        <v>197</v>
      </c>
      <c r="X50" s="23">
        <v>42825</v>
      </c>
      <c r="Y50" s="23">
        <v>44105</v>
      </c>
      <c r="Z50" s="21" t="s">
        <v>200</v>
      </c>
      <c r="AA50" s="21" t="s">
        <v>37</v>
      </c>
      <c r="AB50" s="22" t="s">
        <v>38</v>
      </c>
    </row>
    <row r="51" spans="2:28" s="26" customFormat="1" ht="16.5" customHeight="1" x14ac:dyDescent="0.3">
      <c r="B51" s="18">
        <v>10</v>
      </c>
      <c r="C51" s="31">
        <v>6267</v>
      </c>
      <c r="D51" s="36" t="s">
        <v>29</v>
      </c>
      <c r="E51" s="36" t="s">
        <v>30</v>
      </c>
      <c r="F51" s="41" t="s">
        <v>201</v>
      </c>
      <c r="G51" s="41" t="s">
        <v>202</v>
      </c>
      <c r="H51" s="39">
        <v>110</v>
      </c>
      <c r="I51" s="12" t="s">
        <v>32</v>
      </c>
      <c r="J51" s="12" t="s">
        <v>33</v>
      </c>
      <c r="K51" s="19">
        <f>((8.6*28%)+8.6)*$K$2</f>
        <v>184273.91999999998</v>
      </c>
      <c r="L51" s="20">
        <f t="shared" si="0"/>
        <v>243241574.39999998</v>
      </c>
      <c r="M51" s="20">
        <f t="shared" si="1"/>
        <v>243241574.39999998</v>
      </c>
      <c r="N51" s="18">
        <v>1</v>
      </c>
      <c r="O51" s="21">
        <v>10</v>
      </c>
      <c r="P51" s="21" t="s">
        <v>34</v>
      </c>
      <c r="Q51" s="21">
        <v>1100504</v>
      </c>
      <c r="R51" s="21" t="s">
        <v>203</v>
      </c>
      <c r="S51" s="21">
        <v>110</v>
      </c>
      <c r="T51" s="21">
        <v>0</v>
      </c>
      <c r="U51" s="21">
        <v>18</v>
      </c>
      <c r="V51" s="21" t="s">
        <v>33</v>
      </c>
      <c r="W51" s="21" t="s">
        <v>201</v>
      </c>
      <c r="X51" s="23">
        <v>42826</v>
      </c>
      <c r="Y51" s="23">
        <v>44105</v>
      </c>
      <c r="Z51" s="21" t="s">
        <v>204</v>
      </c>
      <c r="AA51" s="21" t="s">
        <v>112</v>
      </c>
      <c r="AB51" s="22" t="s">
        <v>38</v>
      </c>
    </row>
    <row r="52" spans="2:28" s="26" customFormat="1" ht="16.5" customHeight="1" x14ac:dyDescent="0.3">
      <c r="B52" s="18">
        <v>10</v>
      </c>
      <c r="C52" s="35">
        <v>6268</v>
      </c>
      <c r="D52" s="36" t="s">
        <v>29</v>
      </c>
      <c r="E52" s="36" t="s">
        <v>30</v>
      </c>
      <c r="F52" s="41" t="s">
        <v>205</v>
      </c>
      <c r="G52" s="41" t="s">
        <v>206</v>
      </c>
      <c r="H52" s="39">
        <v>80</v>
      </c>
      <c r="I52" s="12" t="s">
        <v>32</v>
      </c>
      <c r="J52" s="12" t="s">
        <v>33</v>
      </c>
      <c r="K52" s="19">
        <f>((8.6*14%)+8.6)*$K$2</f>
        <v>164118.96</v>
      </c>
      <c r="L52" s="20">
        <f t="shared" si="0"/>
        <v>157554201.59999999</v>
      </c>
      <c r="M52" s="20">
        <f t="shared" si="1"/>
        <v>157554201.59999999</v>
      </c>
      <c r="N52" s="18">
        <v>1</v>
      </c>
      <c r="O52" s="21">
        <v>10</v>
      </c>
      <c r="P52" s="21" t="s">
        <v>34</v>
      </c>
      <c r="Q52" s="21">
        <v>1100503</v>
      </c>
      <c r="R52" s="21" t="s">
        <v>207</v>
      </c>
      <c r="S52" s="21">
        <v>80</v>
      </c>
      <c r="T52" s="21">
        <v>0</v>
      </c>
      <c r="U52" s="21">
        <v>18</v>
      </c>
      <c r="V52" s="21" t="s">
        <v>33</v>
      </c>
      <c r="W52" s="21" t="s">
        <v>205</v>
      </c>
      <c r="X52" s="23">
        <v>42826</v>
      </c>
      <c r="Y52" s="23">
        <v>44105</v>
      </c>
      <c r="Z52" s="21" t="s">
        <v>200</v>
      </c>
      <c r="AA52" s="24" t="s">
        <v>47</v>
      </c>
      <c r="AB52" s="22" t="s">
        <v>38</v>
      </c>
    </row>
    <row r="53" spans="2:28" s="26" customFormat="1" ht="16.5" customHeight="1" x14ac:dyDescent="0.3">
      <c r="B53" s="18">
        <v>10</v>
      </c>
      <c r="C53" s="31">
        <v>6269</v>
      </c>
      <c r="D53" s="36" t="s">
        <v>29</v>
      </c>
      <c r="E53" s="36" t="s">
        <v>30</v>
      </c>
      <c r="F53" s="41" t="s">
        <v>208</v>
      </c>
      <c r="G53" s="41" t="s">
        <v>209</v>
      </c>
      <c r="H53" s="39">
        <v>65</v>
      </c>
      <c r="I53" s="12" t="s">
        <v>32</v>
      </c>
      <c r="J53" s="12" t="s">
        <v>33</v>
      </c>
      <c r="K53" s="19">
        <f>((8.6*14%)+8.6)*$K$2</f>
        <v>164118.96</v>
      </c>
      <c r="L53" s="20">
        <f t="shared" si="0"/>
        <v>128012788.80000001</v>
      </c>
      <c r="M53" s="20">
        <f t="shared" si="1"/>
        <v>128012788.80000001</v>
      </c>
      <c r="N53" s="18">
        <v>1</v>
      </c>
      <c r="O53" s="21">
        <v>10</v>
      </c>
      <c r="P53" s="21" t="s">
        <v>34</v>
      </c>
      <c r="Q53" s="21">
        <v>1100451</v>
      </c>
      <c r="R53" s="21" t="s">
        <v>210</v>
      </c>
      <c r="S53" s="21">
        <v>65</v>
      </c>
      <c r="T53" s="21">
        <v>0</v>
      </c>
      <c r="U53" s="21">
        <v>17</v>
      </c>
      <c r="V53" s="21" t="s">
        <v>33</v>
      </c>
      <c r="W53" s="21" t="s">
        <v>211</v>
      </c>
      <c r="X53" s="23">
        <v>42395</v>
      </c>
      <c r="Y53" s="23">
        <v>44105</v>
      </c>
      <c r="Z53" s="21" t="s">
        <v>212</v>
      </c>
      <c r="AA53" s="21" t="s">
        <v>37</v>
      </c>
      <c r="AB53" s="22" t="s">
        <v>38</v>
      </c>
    </row>
    <row r="54" spans="2:28" s="26" customFormat="1" ht="16.5" customHeight="1" x14ac:dyDescent="0.3">
      <c r="B54" s="18">
        <v>10</v>
      </c>
      <c r="C54" s="35">
        <v>6270</v>
      </c>
      <c r="D54" s="36" t="s">
        <v>29</v>
      </c>
      <c r="E54" s="36" t="s">
        <v>30</v>
      </c>
      <c r="F54" s="41" t="s">
        <v>208</v>
      </c>
      <c r="G54" s="41" t="s">
        <v>213</v>
      </c>
      <c r="H54" s="39">
        <v>58</v>
      </c>
      <c r="I54" s="12" t="s">
        <v>32</v>
      </c>
      <c r="J54" s="12" t="s">
        <v>33</v>
      </c>
      <c r="K54" s="19">
        <f>((8.6*14%)+8.6)*$K$2</f>
        <v>164118.96</v>
      </c>
      <c r="L54" s="20">
        <f t="shared" si="0"/>
        <v>114226796.16</v>
      </c>
      <c r="M54" s="20">
        <f t="shared" si="1"/>
        <v>114226796.16</v>
      </c>
      <c r="N54" s="18">
        <v>1</v>
      </c>
      <c r="O54" s="21">
        <v>10</v>
      </c>
      <c r="P54" s="25" t="s">
        <v>34</v>
      </c>
      <c r="Q54" s="21">
        <v>1100450</v>
      </c>
      <c r="R54" s="21" t="s">
        <v>214</v>
      </c>
      <c r="S54" s="21">
        <v>58</v>
      </c>
      <c r="T54" s="21">
        <v>0</v>
      </c>
      <c r="U54" s="21">
        <v>17</v>
      </c>
      <c r="V54" s="21" t="s">
        <v>33</v>
      </c>
      <c r="W54" s="21" t="s">
        <v>211</v>
      </c>
      <c r="X54" s="23">
        <v>42395</v>
      </c>
      <c r="Y54" s="23">
        <v>44105</v>
      </c>
      <c r="Z54" s="21" t="s">
        <v>215</v>
      </c>
      <c r="AA54" s="24" t="s">
        <v>47</v>
      </c>
      <c r="AB54" s="22" t="s">
        <v>38</v>
      </c>
    </row>
    <row r="55" spans="2:28" s="26" customFormat="1" ht="16.5" customHeight="1" x14ac:dyDescent="0.3">
      <c r="B55" s="18">
        <v>10</v>
      </c>
      <c r="C55" s="31">
        <v>6271</v>
      </c>
      <c r="D55" s="36" t="s">
        <v>29</v>
      </c>
      <c r="E55" s="36" t="s">
        <v>30</v>
      </c>
      <c r="F55" s="41" t="s">
        <v>205</v>
      </c>
      <c r="G55" s="41" t="s">
        <v>216</v>
      </c>
      <c r="H55" s="39">
        <v>70</v>
      </c>
      <c r="I55" s="12" t="s">
        <v>32</v>
      </c>
      <c r="J55" s="12" t="s">
        <v>33</v>
      </c>
      <c r="K55" s="19">
        <f>((8.6*14%)+8.6)*$K$2</f>
        <v>164118.96</v>
      </c>
      <c r="L55" s="20">
        <f t="shared" si="0"/>
        <v>137859926.39999998</v>
      </c>
      <c r="M55" s="20">
        <f t="shared" si="1"/>
        <v>137859926.39999998</v>
      </c>
      <c r="N55" s="18">
        <v>1</v>
      </c>
      <c r="O55" s="21">
        <v>10</v>
      </c>
      <c r="P55" s="25" t="s">
        <v>34</v>
      </c>
      <c r="Q55" s="21">
        <v>1100449</v>
      </c>
      <c r="R55" s="21" t="s">
        <v>217</v>
      </c>
      <c r="S55" s="21">
        <v>70</v>
      </c>
      <c r="T55" s="21">
        <v>0</v>
      </c>
      <c r="U55" s="21">
        <v>17</v>
      </c>
      <c r="V55" s="21" t="s">
        <v>33</v>
      </c>
      <c r="W55" s="21" t="s">
        <v>205</v>
      </c>
      <c r="X55" s="23">
        <v>42395</v>
      </c>
      <c r="Y55" s="23">
        <v>44105</v>
      </c>
      <c r="Z55" s="21" t="s">
        <v>218</v>
      </c>
      <c r="AA55" s="21" t="s">
        <v>37</v>
      </c>
      <c r="AB55" s="22" t="s">
        <v>38</v>
      </c>
    </row>
    <row r="56" spans="2:28" s="26" customFormat="1" ht="16.5" customHeight="1" x14ac:dyDescent="0.3">
      <c r="B56" s="18">
        <v>11</v>
      </c>
      <c r="C56" s="35">
        <v>6272</v>
      </c>
      <c r="D56" s="36" t="s">
        <v>29</v>
      </c>
      <c r="E56" s="36" t="s">
        <v>30</v>
      </c>
      <c r="F56" s="41" t="s">
        <v>219</v>
      </c>
      <c r="G56" s="41" t="s">
        <v>220</v>
      </c>
      <c r="H56" s="39">
        <v>50</v>
      </c>
      <c r="I56" s="12" t="s">
        <v>32</v>
      </c>
      <c r="J56" s="12" t="s">
        <v>33</v>
      </c>
      <c r="K56" s="19">
        <f>((8.6*84%)+8.6)*$K$2</f>
        <v>264893.75999999995</v>
      </c>
      <c r="L56" s="20">
        <f t="shared" si="0"/>
        <v>158936255.99999997</v>
      </c>
      <c r="M56" s="20">
        <f t="shared" si="1"/>
        <v>158936255.99999997</v>
      </c>
      <c r="N56" s="18">
        <v>1</v>
      </c>
      <c r="O56" s="21">
        <v>11</v>
      </c>
      <c r="P56" s="25" t="s">
        <v>34</v>
      </c>
      <c r="Q56" s="21">
        <v>1110145</v>
      </c>
      <c r="R56" s="21" t="s">
        <v>221</v>
      </c>
      <c r="S56" s="21">
        <v>73</v>
      </c>
      <c r="T56" s="21">
        <v>0</v>
      </c>
      <c r="U56" s="21">
        <v>18</v>
      </c>
      <c r="V56" s="21" t="s">
        <v>33</v>
      </c>
      <c r="W56" s="21" t="s">
        <v>219</v>
      </c>
      <c r="X56" s="23">
        <v>42856</v>
      </c>
      <c r="Y56" s="23">
        <v>44105</v>
      </c>
      <c r="Z56" s="21" t="s">
        <v>222</v>
      </c>
      <c r="AA56" s="21" t="s">
        <v>112</v>
      </c>
      <c r="AB56" s="22" t="s">
        <v>38</v>
      </c>
    </row>
    <row r="57" spans="2:28" s="26" customFormat="1" ht="16.5" customHeight="1" x14ac:dyDescent="0.3">
      <c r="B57" s="18">
        <v>11</v>
      </c>
      <c r="C57" s="31">
        <v>6273</v>
      </c>
      <c r="D57" s="36" t="s">
        <v>29</v>
      </c>
      <c r="E57" s="36" t="s">
        <v>30</v>
      </c>
      <c r="F57" s="41" t="s">
        <v>223</v>
      </c>
      <c r="G57" s="41" t="s">
        <v>224</v>
      </c>
      <c r="H57" s="39">
        <v>73</v>
      </c>
      <c r="I57" s="12" t="s">
        <v>32</v>
      </c>
      <c r="J57" s="12" t="s">
        <v>33</v>
      </c>
      <c r="K57" s="19">
        <f>((8.6*84%)+8.6)*$K$2</f>
        <v>264893.75999999995</v>
      </c>
      <c r="L57" s="20">
        <f t="shared" si="0"/>
        <v>232046933.75999996</v>
      </c>
      <c r="M57" s="20">
        <f t="shared" si="1"/>
        <v>232046933.75999996</v>
      </c>
      <c r="N57" s="18">
        <v>1</v>
      </c>
      <c r="O57" s="21">
        <v>11</v>
      </c>
      <c r="P57" s="25" t="s">
        <v>34</v>
      </c>
      <c r="Q57" s="21">
        <v>1110144</v>
      </c>
      <c r="R57" s="21" t="s">
        <v>225</v>
      </c>
      <c r="S57" s="21">
        <v>50</v>
      </c>
      <c r="T57" s="21">
        <v>0</v>
      </c>
      <c r="U57" s="21">
        <v>18</v>
      </c>
      <c r="V57" s="21" t="s">
        <v>33</v>
      </c>
      <c r="W57" s="21" t="s">
        <v>226</v>
      </c>
      <c r="X57" s="23">
        <v>42856</v>
      </c>
      <c r="Y57" s="23">
        <v>44105</v>
      </c>
      <c r="Z57" s="21" t="s">
        <v>227</v>
      </c>
      <c r="AA57" s="24" t="s">
        <v>47</v>
      </c>
      <c r="AB57" s="22" t="s">
        <v>38</v>
      </c>
    </row>
    <row r="58" spans="2:28" s="26" customFormat="1" ht="16.5" customHeight="1" x14ac:dyDescent="0.3">
      <c r="B58" s="18">
        <v>12</v>
      </c>
      <c r="C58" s="35">
        <v>6274</v>
      </c>
      <c r="D58" s="36" t="s">
        <v>29</v>
      </c>
      <c r="E58" s="36" t="s">
        <v>30</v>
      </c>
      <c r="F58" s="43" t="s">
        <v>228</v>
      </c>
      <c r="G58" s="41" t="s">
        <v>229</v>
      </c>
      <c r="H58" s="39">
        <v>81</v>
      </c>
      <c r="I58" s="12" t="s">
        <v>32</v>
      </c>
      <c r="J58" s="12" t="s">
        <v>33</v>
      </c>
      <c r="K58" s="19">
        <f>((8.6*56%)+8.6)*$K$2</f>
        <v>224583.84</v>
      </c>
      <c r="L58" s="20">
        <f t="shared" si="0"/>
        <v>218295492.47999999</v>
      </c>
      <c r="M58" s="20">
        <f t="shared" si="1"/>
        <v>218295492.47999999</v>
      </c>
      <c r="N58" s="18">
        <v>1</v>
      </c>
      <c r="O58" s="21">
        <v>12</v>
      </c>
      <c r="P58" s="25" t="s">
        <v>34</v>
      </c>
      <c r="Q58" s="21">
        <v>1120166</v>
      </c>
      <c r="R58" s="21" t="s">
        <v>230</v>
      </c>
      <c r="S58" s="21">
        <v>81</v>
      </c>
      <c r="T58" s="21">
        <v>0</v>
      </c>
      <c r="U58" s="21">
        <v>18</v>
      </c>
      <c r="V58" s="21" t="s">
        <v>33</v>
      </c>
      <c r="W58" s="21" t="s">
        <v>228</v>
      </c>
      <c r="X58" s="23">
        <v>43507</v>
      </c>
      <c r="Y58" s="23">
        <v>44105</v>
      </c>
      <c r="Z58" s="21" t="s">
        <v>231</v>
      </c>
      <c r="AA58" s="21" t="s">
        <v>37</v>
      </c>
      <c r="AB58" s="22" t="s">
        <v>38</v>
      </c>
    </row>
    <row r="59" spans="2:28" s="26" customFormat="1" ht="16.5" customHeight="1" x14ac:dyDescent="0.3">
      <c r="B59" s="18">
        <v>12</v>
      </c>
      <c r="C59" s="31">
        <v>6275</v>
      </c>
      <c r="D59" s="36" t="s">
        <v>29</v>
      </c>
      <c r="E59" s="36" t="s">
        <v>30</v>
      </c>
      <c r="F59" s="43" t="s">
        <v>228</v>
      </c>
      <c r="G59" s="41" t="s">
        <v>229</v>
      </c>
      <c r="H59" s="39">
        <v>70</v>
      </c>
      <c r="I59" s="12" t="s">
        <v>32</v>
      </c>
      <c r="J59" s="12" t="s">
        <v>33</v>
      </c>
      <c r="K59" s="19">
        <f>((8.6*56%)+8.6)*$K$2</f>
        <v>224583.84</v>
      </c>
      <c r="L59" s="20">
        <f t="shared" si="0"/>
        <v>188650425.59999999</v>
      </c>
      <c r="M59" s="20">
        <f t="shared" si="1"/>
        <v>188650425.59999999</v>
      </c>
      <c r="N59" s="18">
        <v>1</v>
      </c>
      <c r="O59" s="21">
        <v>12</v>
      </c>
      <c r="P59" s="25" t="s">
        <v>34</v>
      </c>
      <c r="Q59" s="21">
        <v>1120109</v>
      </c>
      <c r="R59" s="21" t="s">
        <v>232</v>
      </c>
      <c r="S59" s="21">
        <v>70</v>
      </c>
      <c r="T59" s="21">
        <v>0</v>
      </c>
      <c r="U59" s="21">
        <v>18</v>
      </c>
      <c r="V59" s="21" t="s">
        <v>33</v>
      </c>
      <c r="W59" s="21" t="s">
        <v>228</v>
      </c>
      <c r="X59" s="23">
        <v>41639</v>
      </c>
      <c r="Y59" s="23">
        <v>44105</v>
      </c>
      <c r="Z59" s="21" t="s">
        <v>233</v>
      </c>
      <c r="AA59" s="21" t="s">
        <v>234</v>
      </c>
      <c r="AB59" s="22" t="s">
        <v>38</v>
      </c>
    </row>
    <row r="60" spans="2:28" s="26" customFormat="1" ht="16.5" customHeight="1" x14ac:dyDescent="0.3">
      <c r="B60" s="18">
        <v>13</v>
      </c>
      <c r="C60" s="35">
        <v>6276</v>
      </c>
      <c r="D60" s="36" t="s">
        <v>29</v>
      </c>
      <c r="E60" s="36" t="s">
        <v>30</v>
      </c>
      <c r="F60" s="38" t="s">
        <v>235</v>
      </c>
      <c r="G60" s="37" t="s">
        <v>236</v>
      </c>
      <c r="H60" s="46">
        <v>100</v>
      </c>
      <c r="I60" s="12" t="s">
        <v>32</v>
      </c>
      <c r="J60" s="12" t="s">
        <v>33</v>
      </c>
      <c r="K60" s="19">
        <f>((8.6*0%)+8.6)*$K$2</f>
        <v>143964</v>
      </c>
      <c r="L60" s="20">
        <f t="shared" si="0"/>
        <v>172756800</v>
      </c>
      <c r="M60" s="20">
        <f t="shared" si="1"/>
        <v>172756800</v>
      </c>
      <c r="N60" s="18">
        <v>1</v>
      </c>
      <c r="O60" s="21">
        <v>13</v>
      </c>
      <c r="P60" s="25" t="s">
        <v>34</v>
      </c>
      <c r="Q60" s="21">
        <v>1132013</v>
      </c>
      <c r="R60" s="21" t="s">
        <v>237</v>
      </c>
      <c r="S60" s="21">
        <v>100</v>
      </c>
      <c r="T60" s="21">
        <v>0</v>
      </c>
      <c r="U60" s="21">
        <v>18</v>
      </c>
      <c r="V60" s="21" t="s">
        <v>33</v>
      </c>
      <c r="W60" s="21" t="s">
        <v>235</v>
      </c>
      <c r="X60" s="23">
        <v>43507</v>
      </c>
      <c r="Y60" s="23">
        <v>44105</v>
      </c>
      <c r="Z60" s="21" t="s">
        <v>238</v>
      </c>
      <c r="AA60" s="21" t="s">
        <v>37</v>
      </c>
      <c r="AB60" s="22" t="s">
        <v>38</v>
      </c>
    </row>
    <row r="61" spans="2:28" s="26" customFormat="1" ht="16.5" customHeight="1" x14ac:dyDescent="0.3">
      <c r="B61" s="18">
        <v>13</v>
      </c>
      <c r="C61" s="31">
        <v>6277</v>
      </c>
      <c r="D61" s="36" t="s">
        <v>29</v>
      </c>
      <c r="E61" s="36" t="s">
        <v>30</v>
      </c>
      <c r="F61" s="38" t="s">
        <v>239</v>
      </c>
      <c r="G61" s="37" t="s">
        <v>240</v>
      </c>
      <c r="H61" s="46">
        <v>100</v>
      </c>
      <c r="I61" s="12" t="s">
        <v>32</v>
      </c>
      <c r="J61" s="12" t="s">
        <v>33</v>
      </c>
      <c r="K61" s="19">
        <f t="shared" ref="K61:K76" si="6">((8.6*0%)+8.6)*$K$2</f>
        <v>143964</v>
      </c>
      <c r="L61" s="20">
        <f t="shared" si="0"/>
        <v>172756800</v>
      </c>
      <c r="M61" s="20">
        <f t="shared" si="1"/>
        <v>172756800</v>
      </c>
      <c r="N61" s="18">
        <v>1</v>
      </c>
      <c r="O61" s="21">
        <v>13</v>
      </c>
      <c r="P61" s="25" t="s">
        <v>34</v>
      </c>
      <c r="Q61" s="21">
        <v>1132012</v>
      </c>
      <c r="R61" s="21" t="s">
        <v>241</v>
      </c>
      <c r="S61" s="21">
        <v>100</v>
      </c>
      <c r="T61" s="21">
        <v>0</v>
      </c>
      <c r="U61" s="21">
        <v>18</v>
      </c>
      <c r="V61" s="21" t="s">
        <v>33</v>
      </c>
      <c r="W61" s="21" t="s">
        <v>239</v>
      </c>
      <c r="X61" s="23">
        <v>43516</v>
      </c>
      <c r="Y61" s="23">
        <v>44105</v>
      </c>
      <c r="Z61" s="21" t="s">
        <v>242</v>
      </c>
      <c r="AA61" s="21" t="s">
        <v>37</v>
      </c>
      <c r="AB61" s="22" t="s">
        <v>38</v>
      </c>
    </row>
    <row r="62" spans="2:28" s="26" customFormat="1" ht="16.5" customHeight="1" x14ac:dyDescent="0.3">
      <c r="B62" s="18">
        <v>13</v>
      </c>
      <c r="C62" s="35">
        <v>6278</v>
      </c>
      <c r="D62" s="36" t="s">
        <v>29</v>
      </c>
      <c r="E62" s="36" t="s">
        <v>30</v>
      </c>
      <c r="F62" s="38" t="s">
        <v>243</v>
      </c>
      <c r="G62" s="37" t="s">
        <v>244</v>
      </c>
      <c r="H62" s="46">
        <v>50</v>
      </c>
      <c r="I62" s="18" t="s">
        <v>32</v>
      </c>
      <c r="J62" s="12" t="s">
        <v>33</v>
      </c>
      <c r="K62" s="19">
        <f t="shared" si="6"/>
        <v>143964</v>
      </c>
      <c r="L62" s="20">
        <f t="shared" si="0"/>
        <v>86378400</v>
      </c>
      <c r="M62" s="20">
        <f t="shared" si="1"/>
        <v>86378400</v>
      </c>
      <c r="N62" s="18">
        <v>1</v>
      </c>
      <c r="O62" s="21">
        <v>13</v>
      </c>
      <c r="P62" s="25" t="s">
        <v>34</v>
      </c>
      <c r="Q62" s="21">
        <v>1131987</v>
      </c>
      <c r="R62" s="21" t="s">
        <v>245</v>
      </c>
      <c r="S62" s="21">
        <v>50</v>
      </c>
      <c r="T62" s="21">
        <v>0</v>
      </c>
      <c r="U62" s="21">
        <v>17</v>
      </c>
      <c r="V62" s="21" t="s">
        <v>33</v>
      </c>
      <c r="W62" s="21" t="s">
        <v>243</v>
      </c>
      <c r="X62" s="23">
        <v>43315</v>
      </c>
      <c r="Y62" s="23">
        <v>44105</v>
      </c>
      <c r="Z62" s="21" t="s">
        <v>246</v>
      </c>
      <c r="AA62" s="21" t="s">
        <v>37</v>
      </c>
      <c r="AB62" s="22" t="s">
        <v>38</v>
      </c>
    </row>
    <row r="63" spans="2:28" s="26" customFormat="1" ht="16.5" customHeight="1" x14ac:dyDescent="0.3">
      <c r="B63" s="18">
        <v>13</v>
      </c>
      <c r="C63" s="31">
        <v>6279</v>
      </c>
      <c r="D63" s="36" t="s">
        <v>29</v>
      </c>
      <c r="E63" s="36" t="s">
        <v>30</v>
      </c>
      <c r="F63" s="38" t="s">
        <v>247</v>
      </c>
      <c r="G63" s="37" t="s">
        <v>247</v>
      </c>
      <c r="H63" s="46">
        <v>75</v>
      </c>
      <c r="I63" s="18" t="s">
        <v>32</v>
      </c>
      <c r="J63" s="12" t="s">
        <v>33</v>
      </c>
      <c r="K63" s="19">
        <f t="shared" si="6"/>
        <v>143964</v>
      </c>
      <c r="L63" s="20">
        <f t="shared" si="0"/>
        <v>129567600</v>
      </c>
      <c r="M63" s="20">
        <f t="shared" si="1"/>
        <v>129567600</v>
      </c>
      <c r="N63" s="18">
        <v>1</v>
      </c>
      <c r="O63" s="21">
        <v>13</v>
      </c>
      <c r="P63" s="25" t="s">
        <v>34</v>
      </c>
      <c r="Q63" s="21">
        <v>1131857</v>
      </c>
      <c r="R63" s="21" t="s">
        <v>248</v>
      </c>
      <c r="S63" s="21">
        <v>75</v>
      </c>
      <c r="T63" s="21">
        <v>0</v>
      </c>
      <c r="U63" s="21">
        <v>18</v>
      </c>
      <c r="V63" s="21" t="s">
        <v>33</v>
      </c>
      <c r="W63" s="21" t="s">
        <v>247</v>
      </c>
      <c r="X63" s="23">
        <v>42860</v>
      </c>
      <c r="Y63" s="23">
        <v>44105</v>
      </c>
      <c r="Z63" s="21" t="s">
        <v>249</v>
      </c>
      <c r="AA63" s="24" t="s">
        <v>47</v>
      </c>
      <c r="AB63" s="22" t="s">
        <v>38</v>
      </c>
    </row>
    <row r="64" spans="2:28" s="26" customFormat="1" ht="16.5" customHeight="1" x14ac:dyDescent="0.3">
      <c r="B64" s="18">
        <v>13</v>
      </c>
      <c r="C64" s="31">
        <v>6281</v>
      </c>
      <c r="D64" s="36" t="s">
        <v>29</v>
      </c>
      <c r="E64" s="36" t="s">
        <v>30</v>
      </c>
      <c r="F64" s="38" t="s">
        <v>250</v>
      </c>
      <c r="G64" s="37" t="s">
        <v>251</v>
      </c>
      <c r="H64" s="46">
        <v>100</v>
      </c>
      <c r="I64" s="18" t="s">
        <v>32</v>
      </c>
      <c r="J64" s="12" t="s">
        <v>33</v>
      </c>
      <c r="K64" s="19">
        <f t="shared" si="6"/>
        <v>143964</v>
      </c>
      <c r="L64" s="20">
        <f t="shared" si="0"/>
        <v>172756800</v>
      </c>
      <c r="M64" s="20">
        <f t="shared" si="1"/>
        <v>172756800</v>
      </c>
      <c r="N64" s="18">
        <v>1</v>
      </c>
      <c r="O64" s="21">
        <v>13</v>
      </c>
      <c r="P64" s="25" t="s">
        <v>34</v>
      </c>
      <c r="Q64" s="21">
        <v>1131844</v>
      </c>
      <c r="R64" s="21" t="s">
        <v>252</v>
      </c>
      <c r="S64" s="21">
        <v>95</v>
      </c>
      <c r="T64" s="21">
        <v>0</v>
      </c>
      <c r="U64" s="21">
        <v>18</v>
      </c>
      <c r="V64" s="21" t="s">
        <v>33</v>
      </c>
      <c r="W64" s="21" t="s">
        <v>250</v>
      </c>
      <c r="X64" s="23">
        <v>42860</v>
      </c>
      <c r="Y64" s="23">
        <v>44105</v>
      </c>
      <c r="Z64" s="21" t="s">
        <v>253</v>
      </c>
      <c r="AA64" s="24" t="s">
        <v>47</v>
      </c>
      <c r="AB64" s="22" t="s">
        <v>38</v>
      </c>
    </row>
    <row r="65" spans="2:28" s="26" customFormat="1" ht="16.5" customHeight="1" x14ac:dyDescent="0.3">
      <c r="B65" s="18">
        <v>13</v>
      </c>
      <c r="C65" s="35">
        <v>6282</v>
      </c>
      <c r="D65" s="36" t="s">
        <v>29</v>
      </c>
      <c r="E65" s="36" t="s">
        <v>30</v>
      </c>
      <c r="F65" s="38" t="s">
        <v>254</v>
      </c>
      <c r="G65" s="37" t="s">
        <v>255</v>
      </c>
      <c r="H65" s="46">
        <v>100</v>
      </c>
      <c r="I65" s="12" t="s">
        <v>32</v>
      </c>
      <c r="J65" s="12" t="s">
        <v>33</v>
      </c>
      <c r="K65" s="19">
        <f t="shared" si="6"/>
        <v>143964</v>
      </c>
      <c r="L65" s="20">
        <f t="shared" si="0"/>
        <v>172756800</v>
      </c>
      <c r="M65" s="20">
        <f t="shared" si="1"/>
        <v>172756800</v>
      </c>
      <c r="N65" s="18">
        <v>1</v>
      </c>
      <c r="O65" s="21">
        <v>13</v>
      </c>
      <c r="P65" s="25" t="s">
        <v>34</v>
      </c>
      <c r="Q65" s="21">
        <v>1131843</v>
      </c>
      <c r="R65" s="21" t="s">
        <v>256</v>
      </c>
      <c r="S65" s="21">
        <v>88</v>
      </c>
      <c r="T65" s="21">
        <v>0</v>
      </c>
      <c r="U65" s="21">
        <v>18</v>
      </c>
      <c r="V65" s="21" t="s">
        <v>33</v>
      </c>
      <c r="W65" s="21" t="s">
        <v>254</v>
      </c>
      <c r="X65" s="23">
        <v>42860</v>
      </c>
      <c r="Y65" s="23">
        <v>44105</v>
      </c>
      <c r="Z65" s="21" t="s">
        <v>257</v>
      </c>
      <c r="AA65" s="24" t="s">
        <v>47</v>
      </c>
      <c r="AB65" s="22" t="s">
        <v>38</v>
      </c>
    </row>
    <row r="66" spans="2:28" s="26" customFormat="1" ht="16.5" customHeight="1" x14ac:dyDescent="0.3">
      <c r="B66" s="18">
        <v>13</v>
      </c>
      <c r="C66" s="31">
        <v>6283</v>
      </c>
      <c r="D66" s="36" t="s">
        <v>29</v>
      </c>
      <c r="E66" s="36" t="s">
        <v>30</v>
      </c>
      <c r="F66" s="38" t="s">
        <v>258</v>
      </c>
      <c r="G66" s="37" t="s">
        <v>259</v>
      </c>
      <c r="H66" s="46">
        <v>100</v>
      </c>
      <c r="I66" s="12" t="s">
        <v>32</v>
      </c>
      <c r="J66" s="12" t="s">
        <v>33</v>
      </c>
      <c r="K66" s="19">
        <f t="shared" si="6"/>
        <v>143964</v>
      </c>
      <c r="L66" s="20">
        <f t="shared" si="0"/>
        <v>172756800</v>
      </c>
      <c r="M66" s="20">
        <f t="shared" si="1"/>
        <v>172756800</v>
      </c>
      <c r="N66" s="18">
        <v>1</v>
      </c>
      <c r="O66" s="21">
        <v>13</v>
      </c>
      <c r="P66" s="25" t="s">
        <v>34</v>
      </c>
      <c r="Q66" s="21">
        <v>1132155</v>
      </c>
      <c r="R66" s="21" t="s">
        <v>260</v>
      </c>
      <c r="S66" s="21">
        <v>97</v>
      </c>
      <c r="T66" s="21">
        <v>0</v>
      </c>
      <c r="U66" s="21">
        <v>17</v>
      </c>
      <c r="V66" s="21" t="s">
        <v>33</v>
      </c>
      <c r="W66" s="21" t="s">
        <v>258</v>
      </c>
      <c r="X66" s="23">
        <v>43507</v>
      </c>
      <c r="Y66" s="23">
        <v>44105</v>
      </c>
      <c r="Z66" s="21" t="s">
        <v>261</v>
      </c>
      <c r="AA66" s="21" t="s">
        <v>37</v>
      </c>
      <c r="AB66" s="22" t="s">
        <v>38</v>
      </c>
    </row>
    <row r="67" spans="2:28" s="26" customFormat="1" ht="16.5" customHeight="1" x14ac:dyDescent="0.3">
      <c r="B67" s="18">
        <v>13</v>
      </c>
      <c r="C67" s="35">
        <v>6284</v>
      </c>
      <c r="D67" s="36" t="s">
        <v>29</v>
      </c>
      <c r="E67" s="36" t="s">
        <v>30</v>
      </c>
      <c r="F67" s="38" t="s">
        <v>262</v>
      </c>
      <c r="G67" s="47" t="s">
        <v>263</v>
      </c>
      <c r="H67" s="46">
        <v>100</v>
      </c>
      <c r="I67" s="12" t="s">
        <v>32</v>
      </c>
      <c r="J67" s="12" t="s">
        <v>33</v>
      </c>
      <c r="K67" s="19">
        <f t="shared" si="6"/>
        <v>143964</v>
      </c>
      <c r="L67" s="53">
        <f t="shared" si="0"/>
        <v>172756800</v>
      </c>
      <c r="M67" s="53">
        <f t="shared" si="1"/>
        <v>172756800</v>
      </c>
      <c r="N67" s="54">
        <v>1</v>
      </c>
      <c r="O67" s="55">
        <v>13</v>
      </c>
      <c r="P67" s="56" t="s">
        <v>34</v>
      </c>
      <c r="Q67" s="55">
        <v>1131642</v>
      </c>
      <c r="R67" s="55" t="s">
        <v>264</v>
      </c>
      <c r="S67" s="55">
        <v>100</v>
      </c>
      <c r="T67" s="55">
        <v>0</v>
      </c>
      <c r="U67" s="55">
        <v>17</v>
      </c>
      <c r="V67" s="55" t="s">
        <v>33</v>
      </c>
      <c r="W67" s="55" t="s">
        <v>265</v>
      </c>
      <c r="X67" s="57">
        <v>42401</v>
      </c>
      <c r="Y67" s="57">
        <v>44105</v>
      </c>
      <c r="Z67" s="55" t="s">
        <v>246</v>
      </c>
      <c r="AA67" s="55" t="s">
        <v>37</v>
      </c>
      <c r="AB67" s="58" t="s">
        <v>38</v>
      </c>
    </row>
    <row r="68" spans="2:28" s="26" customFormat="1" ht="16.5" customHeight="1" x14ac:dyDescent="0.3">
      <c r="B68" s="18">
        <v>13</v>
      </c>
      <c r="C68" s="31">
        <v>6285</v>
      </c>
      <c r="D68" s="36" t="s">
        <v>29</v>
      </c>
      <c r="E68" s="36" t="s">
        <v>30</v>
      </c>
      <c r="F68" s="52" t="s">
        <v>266</v>
      </c>
      <c r="G68" s="37" t="s">
        <v>267</v>
      </c>
      <c r="H68" s="46">
        <v>100</v>
      </c>
      <c r="I68" s="12" t="s">
        <v>32</v>
      </c>
      <c r="J68" s="12" t="s">
        <v>33</v>
      </c>
      <c r="K68" s="19">
        <f t="shared" si="6"/>
        <v>143964</v>
      </c>
      <c r="L68" s="53">
        <f t="shared" si="0"/>
        <v>172756800</v>
      </c>
      <c r="M68" s="53">
        <f t="shared" si="1"/>
        <v>172756800</v>
      </c>
      <c r="N68" s="54">
        <v>1</v>
      </c>
      <c r="O68" s="55">
        <v>13</v>
      </c>
      <c r="P68" s="56" t="s">
        <v>34</v>
      </c>
      <c r="Q68" s="55">
        <v>1131639</v>
      </c>
      <c r="R68" s="55" t="s">
        <v>268</v>
      </c>
      <c r="S68" s="55">
        <v>100</v>
      </c>
      <c r="T68" s="55">
        <v>0</v>
      </c>
      <c r="U68" s="55">
        <v>17</v>
      </c>
      <c r="V68" s="55" t="s">
        <v>33</v>
      </c>
      <c r="W68" s="55" t="s">
        <v>266</v>
      </c>
      <c r="X68" s="57">
        <v>42401</v>
      </c>
      <c r="Y68" s="57">
        <v>44105</v>
      </c>
      <c r="Z68" s="55" t="s">
        <v>246</v>
      </c>
      <c r="AA68" s="55" t="s">
        <v>37</v>
      </c>
      <c r="AB68" s="58" t="s">
        <v>38</v>
      </c>
    </row>
    <row r="69" spans="2:28" s="26" customFormat="1" ht="16.5" customHeight="1" x14ac:dyDescent="0.3">
      <c r="B69" s="54">
        <v>13</v>
      </c>
      <c r="C69" s="59">
        <v>6286</v>
      </c>
      <c r="D69" s="60" t="s">
        <v>29</v>
      </c>
      <c r="E69" s="60" t="s">
        <v>30</v>
      </c>
      <c r="F69" s="52" t="s">
        <v>269</v>
      </c>
      <c r="G69" s="37" t="s">
        <v>270</v>
      </c>
      <c r="H69" s="46">
        <v>62</v>
      </c>
      <c r="I69" s="61" t="s">
        <v>32</v>
      </c>
      <c r="J69" s="61" t="s">
        <v>33</v>
      </c>
      <c r="K69" s="19">
        <f t="shared" si="6"/>
        <v>143964</v>
      </c>
      <c r="L69" s="53">
        <f t="shared" si="0"/>
        <v>107109216</v>
      </c>
      <c r="M69" s="53">
        <f t="shared" si="1"/>
        <v>107109216</v>
      </c>
      <c r="N69" s="54">
        <v>1</v>
      </c>
      <c r="O69" s="55">
        <v>13</v>
      </c>
      <c r="P69" s="56" t="s">
        <v>34</v>
      </c>
      <c r="Q69" s="55">
        <v>1131638</v>
      </c>
      <c r="R69" s="55" t="s">
        <v>271</v>
      </c>
      <c r="S69" s="55">
        <v>80</v>
      </c>
      <c r="T69" s="55">
        <v>0</v>
      </c>
      <c r="U69" s="55">
        <v>17</v>
      </c>
      <c r="V69" s="55" t="s">
        <v>33</v>
      </c>
      <c r="W69" s="55" t="s">
        <v>265</v>
      </c>
      <c r="X69" s="57">
        <v>42401</v>
      </c>
      <c r="Y69" s="57">
        <v>44105</v>
      </c>
      <c r="Z69" s="55" t="s">
        <v>246</v>
      </c>
      <c r="AA69" s="55" t="s">
        <v>37</v>
      </c>
      <c r="AB69" s="58" t="s">
        <v>38</v>
      </c>
    </row>
    <row r="70" spans="2:28" s="26" customFormat="1" ht="16.5" customHeight="1" x14ac:dyDescent="0.3">
      <c r="B70" s="18">
        <v>13</v>
      </c>
      <c r="C70" s="35">
        <v>6288</v>
      </c>
      <c r="D70" s="36" t="s">
        <v>29</v>
      </c>
      <c r="E70" s="36" t="s">
        <v>30</v>
      </c>
      <c r="F70" s="52" t="s">
        <v>272</v>
      </c>
      <c r="G70" s="37" t="s">
        <v>272</v>
      </c>
      <c r="H70" s="46">
        <v>100</v>
      </c>
      <c r="I70" s="12" t="s">
        <v>32</v>
      </c>
      <c r="J70" s="12" t="s">
        <v>33</v>
      </c>
      <c r="K70" s="19">
        <f t="shared" si="6"/>
        <v>143964</v>
      </c>
      <c r="L70" s="53">
        <f t="shared" si="0"/>
        <v>172756800</v>
      </c>
      <c r="M70" s="53">
        <f t="shared" si="1"/>
        <v>172756800</v>
      </c>
      <c r="N70" s="54">
        <v>1</v>
      </c>
      <c r="O70" s="55">
        <v>13</v>
      </c>
      <c r="P70" s="56" t="s">
        <v>34</v>
      </c>
      <c r="Q70" s="55">
        <v>1131636</v>
      </c>
      <c r="R70" s="55" t="s">
        <v>273</v>
      </c>
      <c r="S70" s="55">
        <v>70</v>
      </c>
      <c r="T70" s="55">
        <v>0</v>
      </c>
      <c r="U70" s="55">
        <v>17</v>
      </c>
      <c r="V70" s="55" t="s">
        <v>33</v>
      </c>
      <c r="W70" s="55" t="s">
        <v>272</v>
      </c>
      <c r="X70" s="57">
        <v>42401</v>
      </c>
      <c r="Y70" s="57">
        <v>44105</v>
      </c>
      <c r="Z70" s="55" t="s">
        <v>274</v>
      </c>
      <c r="AA70" s="55" t="s">
        <v>37</v>
      </c>
      <c r="AB70" s="58" t="s">
        <v>38</v>
      </c>
    </row>
    <row r="71" spans="2:28" s="26" customFormat="1" ht="16.5" customHeight="1" x14ac:dyDescent="0.3">
      <c r="B71" s="18">
        <v>13</v>
      </c>
      <c r="C71" s="31">
        <v>6289</v>
      </c>
      <c r="D71" s="36" t="s">
        <v>29</v>
      </c>
      <c r="E71" s="36" t="s">
        <v>30</v>
      </c>
      <c r="F71" s="52" t="s">
        <v>275</v>
      </c>
      <c r="G71" s="37" t="s">
        <v>276</v>
      </c>
      <c r="H71" s="46">
        <v>75</v>
      </c>
      <c r="I71" s="12" t="s">
        <v>32</v>
      </c>
      <c r="J71" s="12" t="s">
        <v>33</v>
      </c>
      <c r="K71" s="19">
        <f t="shared" si="6"/>
        <v>143964</v>
      </c>
      <c r="L71" s="53">
        <f t="shared" si="0"/>
        <v>129567600</v>
      </c>
      <c r="M71" s="53">
        <f t="shared" si="1"/>
        <v>129567600</v>
      </c>
      <c r="N71" s="54">
        <v>1</v>
      </c>
      <c r="O71" s="55">
        <v>13</v>
      </c>
      <c r="P71" s="56" t="s">
        <v>34</v>
      </c>
      <c r="Q71" s="55">
        <v>1131634</v>
      </c>
      <c r="R71" s="55" t="s">
        <v>277</v>
      </c>
      <c r="S71" s="55">
        <v>75</v>
      </c>
      <c r="T71" s="55">
        <v>0</v>
      </c>
      <c r="U71" s="55">
        <v>17</v>
      </c>
      <c r="V71" s="55" t="s">
        <v>33</v>
      </c>
      <c r="W71" s="55" t="s">
        <v>275</v>
      </c>
      <c r="X71" s="57">
        <v>42401</v>
      </c>
      <c r="Y71" s="57">
        <v>44105</v>
      </c>
      <c r="Z71" s="55" t="s">
        <v>246</v>
      </c>
      <c r="AA71" s="55" t="s">
        <v>37</v>
      </c>
      <c r="AB71" s="58" t="s">
        <v>38</v>
      </c>
    </row>
    <row r="72" spans="2:28" s="26" customFormat="1" ht="16.5" customHeight="1" x14ac:dyDescent="0.3">
      <c r="B72" s="18">
        <v>13</v>
      </c>
      <c r="C72" s="31">
        <v>6291</v>
      </c>
      <c r="D72" s="36" t="s">
        <v>29</v>
      </c>
      <c r="E72" s="36" t="s">
        <v>30</v>
      </c>
      <c r="F72" s="52" t="s">
        <v>247</v>
      </c>
      <c r="G72" s="37" t="s">
        <v>278</v>
      </c>
      <c r="H72" s="46">
        <v>100</v>
      </c>
      <c r="I72" s="12" t="s">
        <v>32</v>
      </c>
      <c r="J72" s="12" t="s">
        <v>33</v>
      </c>
      <c r="K72" s="19">
        <f t="shared" si="6"/>
        <v>143964</v>
      </c>
      <c r="L72" s="53">
        <f t="shared" ref="L72:L76" si="7">H72*K72*12</f>
        <v>172756800</v>
      </c>
      <c r="M72" s="53">
        <f t="shared" ref="M72:M76" si="8">L72*N72</f>
        <v>172756800</v>
      </c>
      <c r="N72" s="54">
        <v>1</v>
      </c>
      <c r="O72" s="55">
        <v>13</v>
      </c>
      <c r="P72" s="56" t="s">
        <v>34</v>
      </c>
      <c r="Q72" s="55">
        <v>1131630</v>
      </c>
      <c r="R72" s="55" t="s">
        <v>279</v>
      </c>
      <c r="S72" s="55">
        <v>72</v>
      </c>
      <c r="T72" s="55">
        <v>0</v>
      </c>
      <c r="U72" s="55">
        <v>17</v>
      </c>
      <c r="V72" s="55" t="s">
        <v>33</v>
      </c>
      <c r="W72" s="55" t="s">
        <v>247</v>
      </c>
      <c r="X72" s="57">
        <v>42398</v>
      </c>
      <c r="Y72" s="57">
        <v>44105</v>
      </c>
      <c r="Z72" s="55" t="s">
        <v>280</v>
      </c>
      <c r="AA72" s="55" t="s">
        <v>37</v>
      </c>
      <c r="AB72" s="58" t="s">
        <v>38</v>
      </c>
    </row>
    <row r="73" spans="2:28" s="26" customFormat="1" ht="16.5" customHeight="1" x14ac:dyDescent="0.3">
      <c r="B73" s="18">
        <v>13</v>
      </c>
      <c r="C73" s="35">
        <v>6292</v>
      </c>
      <c r="D73" s="36" t="s">
        <v>29</v>
      </c>
      <c r="E73" s="36" t="s">
        <v>30</v>
      </c>
      <c r="F73" s="38" t="s">
        <v>281</v>
      </c>
      <c r="G73" s="37" t="s">
        <v>282</v>
      </c>
      <c r="H73" s="46">
        <v>95</v>
      </c>
      <c r="I73" s="12" t="s">
        <v>32</v>
      </c>
      <c r="J73" s="12" t="s">
        <v>33</v>
      </c>
      <c r="K73" s="19">
        <f t="shared" si="6"/>
        <v>143964</v>
      </c>
      <c r="L73" s="20">
        <f t="shared" si="7"/>
        <v>164118960</v>
      </c>
      <c r="M73" s="20">
        <f t="shared" si="8"/>
        <v>164118960</v>
      </c>
      <c r="N73" s="18">
        <v>1</v>
      </c>
      <c r="O73" s="21">
        <v>13</v>
      </c>
      <c r="P73" s="25" t="s">
        <v>34</v>
      </c>
      <c r="Q73" s="21">
        <v>1131629</v>
      </c>
      <c r="R73" s="21" t="s">
        <v>283</v>
      </c>
      <c r="S73" s="21">
        <v>95</v>
      </c>
      <c r="T73" s="21">
        <v>0</v>
      </c>
      <c r="U73" s="21">
        <v>17</v>
      </c>
      <c r="V73" s="21" t="s">
        <v>33</v>
      </c>
      <c r="W73" s="21" t="s">
        <v>281</v>
      </c>
      <c r="X73" s="23">
        <v>42398</v>
      </c>
      <c r="Y73" s="23">
        <v>44105</v>
      </c>
      <c r="Z73" s="21" t="s">
        <v>246</v>
      </c>
      <c r="AA73" s="21" t="s">
        <v>37</v>
      </c>
      <c r="AB73" s="22" t="s">
        <v>38</v>
      </c>
    </row>
    <row r="74" spans="2:28" s="26" customFormat="1" ht="16.5" customHeight="1" x14ac:dyDescent="0.3">
      <c r="B74" s="18">
        <v>13</v>
      </c>
      <c r="C74" s="31">
        <v>6293</v>
      </c>
      <c r="D74" s="36" t="s">
        <v>29</v>
      </c>
      <c r="E74" s="36" t="s">
        <v>30</v>
      </c>
      <c r="F74" s="38" t="s">
        <v>266</v>
      </c>
      <c r="G74" s="47" t="s">
        <v>284</v>
      </c>
      <c r="H74" s="46">
        <v>100</v>
      </c>
      <c r="I74" s="12" t="s">
        <v>32</v>
      </c>
      <c r="J74" s="12" t="s">
        <v>33</v>
      </c>
      <c r="K74" s="19">
        <f t="shared" si="6"/>
        <v>143964</v>
      </c>
      <c r="L74" s="20">
        <f t="shared" si="7"/>
        <v>172756800</v>
      </c>
      <c r="M74" s="20">
        <f t="shared" si="8"/>
        <v>172756800</v>
      </c>
      <c r="N74" s="18">
        <v>1</v>
      </c>
      <c r="O74" s="21">
        <v>13</v>
      </c>
      <c r="P74" s="25" t="s">
        <v>34</v>
      </c>
      <c r="Q74" s="21">
        <v>1130964</v>
      </c>
      <c r="R74" s="21" t="s">
        <v>268</v>
      </c>
      <c r="S74" s="21">
        <v>82</v>
      </c>
      <c r="T74" s="21">
        <v>0</v>
      </c>
      <c r="U74" s="21">
        <v>17</v>
      </c>
      <c r="V74" s="21" t="s">
        <v>33</v>
      </c>
      <c r="W74" s="21" t="s">
        <v>266</v>
      </c>
      <c r="X74" s="23">
        <v>40337</v>
      </c>
      <c r="Y74" s="23">
        <v>44105</v>
      </c>
      <c r="Z74" s="21" t="s">
        <v>285</v>
      </c>
      <c r="AA74" s="21" t="s">
        <v>234</v>
      </c>
      <c r="AB74" s="22" t="s">
        <v>38</v>
      </c>
    </row>
    <row r="75" spans="2:28" s="26" customFormat="1" ht="16.5" customHeight="1" x14ac:dyDescent="0.3">
      <c r="B75" s="18">
        <v>13</v>
      </c>
      <c r="C75" s="35">
        <v>6294</v>
      </c>
      <c r="D75" s="36" t="s">
        <v>29</v>
      </c>
      <c r="E75" s="36" t="s">
        <v>30</v>
      </c>
      <c r="F75" s="38" t="s">
        <v>286</v>
      </c>
      <c r="G75" s="37" t="s">
        <v>287</v>
      </c>
      <c r="H75" s="46">
        <v>100</v>
      </c>
      <c r="I75" s="12" t="s">
        <v>32</v>
      </c>
      <c r="J75" s="12" t="s">
        <v>33</v>
      </c>
      <c r="K75" s="19">
        <f t="shared" si="6"/>
        <v>143964</v>
      </c>
      <c r="L75" s="20">
        <f t="shared" si="7"/>
        <v>172756800</v>
      </c>
      <c r="M75" s="20">
        <f t="shared" si="8"/>
        <v>172756800</v>
      </c>
      <c r="N75" s="18">
        <v>1</v>
      </c>
      <c r="O75" s="21">
        <v>13</v>
      </c>
      <c r="P75" s="25" t="s">
        <v>34</v>
      </c>
      <c r="Q75" s="21">
        <v>1131635</v>
      </c>
      <c r="R75" s="21" t="s">
        <v>288</v>
      </c>
      <c r="S75" s="21">
        <v>50</v>
      </c>
      <c r="T75" s="21">
        <v>0</v>
      </c>
      <c r="U75" s="21">
        <v>17</v>
      </c>
      <c r="V75" s="21" t="s">
        <v>33</v>
      </c>
      <c r="W75" s="21" t="s">
        <v>286</v>
      </c>
      <c r="X75" s="23">
        <v>42401</v>
      </c>
      <c r="Y75" s="23">
        <v>44229</v>
      </c>
      <c r="Z75" s="21" t="s">
        <v>289</v>
      </c>
      <c r="AA75" s="21" t="s">
        <v>290</v>
      </c>
      <c r="AB75" s="22" t="s">
        <v>162</v>
      </c>
    </row>
    <row r="76" spans="2:28" s="26" customFormat="1" ht="16.5" customHeight="1" x14ac:dyDescent="0.3">
      <c r="B76" s="18">
        <v>13</v>
      </c>
      <c r="C76" s="31">
        <v>6295</v>
      </c>
      <c r="D76" s="36" t="s">
        <v>29</v>
      </c>
      <c r="E76" s="36" t="s">
        <v>30</v>
      </c>
      <c r="F76" s="38" t="s">
        <v>291</v>
      </c>
      <c r="G76" s="37" t="s">
        <v>292</v>
      </c>
      <c r="H76" s="46">
        <v>100</v>
      </c>
      <c r="I76" s="12" t="s">
        <v>32</v>
      </c>
      <c r="J76" s="12" t="s">
        <v>33</v>
      </c>
      <c r="K76" s="19">
        <f t="shared" si="6"/>
        <v>143964</v>
      </c>
      <c r="L76" s="20">
        <f t="shared" si="7"/>
        <v>172756800</v>
      </c>
      <c r="M76" s="20">
        <f t="shared" si="8"/>
        <v>172756800</v>
      </c>
      <c r="N76" s="18">
        <v>1</v>
      </c>
      <c r="O76" s="21">
        <v>13</v>
      </c>
      <c r="P76" s="25" t="s">
        <v>34</v>
      </c>
      <c r="Q76" s="21">
        <v>1131631</v>
      </c>
      <c r="R76" s="21" t="s">
        <v>293</v>
      </c>
      <c r="S76" s="21">
        <v>56</v>
      </c>
      <c r="T76" s="21">
        <v>0</v>
      </c>
      <c r="U76" s="21">
        <v>17</v>
      </c>
      <c r="V76" s="21" t="s">
        <v>33</v>
      </c>
      <c r="W76" s="21" t="s">
        <v>291</v>
      </c>
      <c r="X76" s="23">
        <v>42401</v>
      </c>
      <c r="Y76" s="23">
        <v>44229</v>
      </c>
      <c r="Z76" s="21" t="s">
        <v>294</v>
      </c>
      <c r="AA76" s="21" t="s">
        <v>290</v>
      </c>
      <c r="AB76" s="22" t="s">
        <v>162</v>
      </c>
    </row>
    <row r="77" spans="2:28" s="26" customFormat="1" ht="16.5" customHeight="1" x14ac:dyDescent="0.3">
      <c r="B77" s="18">
        <v>14</v>
      </c>
      <c r="C77" s="35">
        <v>6296</v>
      </c>
      <c r="D77" s="36" t="s">
        <v>29</v>
      </c>
      <c r="E77" s="36" t="s">
        <v>30</v>
      </c>
      <c r="F77" s="41" t="s">
        <v>295</v>
      </c>
      <c r="G77" s="38" t="s">
        <v>296</v>
      </c>
      <c r="H77" s="39">
        <v>75</v>
      </c>
      <c r="I77" s="12" t="s">
        <v>32</v>
      </c>
      <c r="J77" s="12" t="s">
        <v>33</v>
      </c>
      <c r="K77" s="19">
        <f>((8.6*14%)+8.6)*$K$2</f>
        <v>164118.96</v>
      </c>
      <c r="L77" s="20">
        <f>H77*K77*12</f>
        <v>147707064</v>
      </c>
      <c r="M77" s="20">
        <f>L77*N77</f>
        <v>147707064</v>
      </c>
      <c r="N77" s="18">
        <v>1</v>
      </c>
      <c r="O77" s="21">
        <v>14</v>
      </c>
      <c r="P77" s="21" t="s">
        <v>34</v>
      </c>
      <c r="Q77" s="21">
        <v>1140130</v>
      </c>
      <c r="R77" s="21" t="s">
        <v>297</v>
      </c>
      <c r="S77" s="21">
        <v>75</v>
      </c>
      <c r="T77" s="21">
        <v>0</v>
      </c>
      <c r="U77" s="21">
        <v>17</v>
      </c>
      <c r="V77" s="21" t="s">
        <v>33</v>
      </c>
      <c r="W77" s="21" t="s">
        <v>295</v>
      </c>
      <c r="X77" s="23">
        <v>42835</v>
      </c>
      <c r="Y77" s="23">
        <v>44105</v>
      </c>
      <c r="Z77" s="21" t="s">
        <v>298</v>
      </c>
      <c r="AA77" s="24" t="s">
        <v>47</v>
      </c>
      <c r="AB77" s="22" t="s">
        <v>38</v>
      </c>
    </row>
    <row r="78" spans="2:28" s="26" customFormat="1" ht="16.5" customHeight="1" x14ac:dyDescent="0.3">
      <c r="B78" s="18">
        <v>14</v>
      </c>
      <c r="C78" s="31">
        <v>6297</v>
      </c>
      <c r="D78" s="36" t="s">
        <v>29</v>
      </c>
      <c r="E78" s="36" t="s">
        <v>30</v>
      </c>
      <c r="F78" s="41" t="s">
        <v>299</v>
      </c>
      <c r="G78" s="38" t="s">
        <v>300</v>
      </c>
      <c r="H78" s="39">
        <v>75</v>
      </c>
      <c r="I78" s="12" t="s">
        <v>32</v>
      </c>
      <c r="J78" s="12" t="s">
        <v>33</v>
      </c>
      <c r="K78" s="19">
        <f>((8.6*14%)+8.6)*$K$2</f>
        <v>164118.96</v>
      </c>
      <c r="L78" s="20">
        <f>H78*K78*12</f>
        <v>147707064</v>
      </c>
      <c r="M78" s="20">
        <f>L78*N78</f>
        <v>147707064</v>
      </c>
      <c r="N78" s="18">
        <v>1</v>
      </c>
      <c r="O78" s="21">
        <v>14</v>
      </c>
      <c r="P78" s="21" t="s">
        <v>34</v>
      </c>
      <c r="Q78" s="21">
        <v>1140123</v>
      </c>
      <c r="R78" s="21" t="s">
        <v>301</v>
      </c>
      <c r="S78" s="21">
        <v>75</v>
      </c>
      <c r="T78" s="21">
        <v>0</v>
      </c>
      <c r="U78" s="21">
        <v>18</v>
      </c>
      <c r="V78" s="21" t="s">
        <v>33</v>
      </c>
      <c r="W78" s="21" t="s">
        <v>299</v>
      </c>
      <c r="X78" s="23">
        <v>42830</v>
      </c>
      <c r="Y78" s="23">
        <v>44105</v>
      </c>
      <c r="Z78" s="21" t="s">
        <v>302</v>
      </c>
      <c r="AA78" s="24" t="s">
        <v>47</v>
      </c>
      <c r="AB78" s="22" t="s">
        <v>38</v>
      </c>
    </row>
    <row r="79" spans="2:28" s="26" customFormat="1" ht="16.5" customHeight="1" x14ac:dyDescent="0.3">
      <c r="B79" s="18">
        <v>15</v>
      </c>
      <c r="C79" s="35">
        <v>6298</v>
      </c>
      <c r="D79" s="36" t="s">
        <v>29</v>
      </c>
      <c r="E79" s="36" t="s">
        <v>30</v>
      </c>
      <c r="F79" s="41" t="s">
        <v>303</v>
      </c>
      <c r="G79" s="41" t="s">
        <v>303</v>
      </c>
      <c r="H79" s="39">
        <v>92</v>
      </c>
      <c r="I79" s="12" t="s">
        <v>32</v>
      </c>
      <c r="J79" s="12" t="s">
        <v>33</v>
      </c>
      <c r="K79" s="19">
        <f>((8.6*28%)+8.6)*$K$2</f>
        <v>184273.91999999998</v>
      </c>
      <c r="L79" s="20">
        <f>H79*K79*12</f>
        <v>203438407.67999995</v>
      </c>
      <c r="M79" s="20">
        <f>L79*N79</f>
        <v>203438407.67999995</v>
      </c>
      <c r="N79" s="18">
        <v>1</v>
      </c>
      <c r="O79" s="21">
        <v>15</v>
      </c>
      <c r="P79" s="21" t="s">
        <v>34</v>
      </c>
      <c r="Q79" s="21">
        <v>1150093</v>
      </c>
      <c r="R79" s="21" t="s">
        <v>304</v>
      </c>
      <c r="S79" s="21">
        <v>92</v>
      </c>
      <c r="T79" s="21">
        <v>0</v>
      </c>
      <c r="U79" s="21">
        <v>17</v>
      </c>
      <c r="V79" s="21" t="s">
        <v>33</v>
      </c>
      <c r="W79" s="21" t="s">
        <v>303</v>
      </c>
      <c r="X79" s="23">
        <v>43507</v>
      </c>
      <c r="Y79" s="23">
        <v>44105</v>
      </c>
      <c r="Z79" s="21" t="s">
        <v>305</v>
      </c>
      <c r="AA79" s="24" t="s">
        <v>47</v>
      </c>
      <c r="AB79" s="22" t="s">
        <v>38</v>
      </c>
    </row>
    <row r="80" spans="2:28" s="26" customFormat="1" ht="16.5" customHeight="1" x14ac:dyDescent="0.3">
      <c r="B80" s="18">
        <v>16</v>
      </c>
      <c r="C80" s="31">
        <v>6299</v>
      </c>
      <c r="D80" s="36" t="s">
        <v>29</v>
      </c>
      <c r="E80" s="36" t="s">
        <v>30</v>
      </c>
      <c r="F80" s="41" t="s">
        <v>306</v>
      </c>
      <c r="G80" s="41" t="s">
        <v>229</v>
      </c>
      <c r="H80" s="39">
        <v>50</v>
      </c>
      <c r="I80" s="12" t="s">
        <v>32</v>
      </c>
      <c r="J80" s="12" t="s">
        <v>33</v>
      </c>
      <c r="K80" s="19">
        <f>((8.6*14%)+8.6)*$K$2</f>
        <v>164118.96</v>
      </c>
      <c r="L80" s="20">
        <f>H80*K80*12</f>
        <v>98471376</v>
      </c>
      <c r="M80" s="20">
        <f>L80*N80</f>
        <v>98471376</v>
      </c>
      <c r="N80" s="18">
        <v>1</v>
      </c>
      <c r="O80" s="21">
        <v>16</v>
      </c>
      <c r="P80" s="21" t="s">
        <v>34</v>
      </c>
      <c r="Q80" s="21">
        <v>1080799</v>
      </c>
      <c r="R80" s="21" t="s">
        <v>307</v>
      </c>
      <c r="S80" s="21">
        <v>50</v>
      </c>
      <c r="T80" s="21">
        <v>0</v>
      </c>
      <c r="U80" s="21">
        <v>17</v>
      </c>
      <c r="V80" s="21" t="s">
        <v>33</v>
      </c>
      <c r="W80" s="21" t="s">
        <v>306</v>
      </c>
      <c r="X80" s="23">
        <v>42401</v>
      </c>
      <c r="Y80" s="23">
        <v>44228</v>
      </c>
      <c r="Z80" s="21" t="s">
        <v>308</v>
      </c>
      <c r="AA80" s="21" t="s">
        <v>161</v>
      </c>
      <c r="AB80" s="22" t="s">
        <v>162</v>
      </c>
    </row>
    <row r="81" spans="2:28" s="26" customFormat="1" ht="16.5" customHeight="1" x14ac:dyDescent="0.3">
      <c r="B81" s="18">
        <v>16</v>
      </c>
      <c r="C81" s="35">
        <v>6300</v>
      </c>
      <c r="D81" s="36" t="s">
        <v>29</v>
      </c>
      <c r="E81" s="36" t="s">
        <v>30</v>
      </c>
      <c r="F81" s="41" t="s">
        <v>306</v>
      </c>
      <c r="G81" s="41" t="s">
        <v>229</v>
      </c>
      <c r="H81" s="39">
        <v>50</v>
      </c>
      <c r="I81" s="12" t="s">
        <v>32</v>
      </c>
      <c r="J81" s="12" t="s">
        <v>33</v>
      </c>
      <c r="K81" s="19">
        <f>((8.6*14%)+8.6)*$K$2</f>
        <v>164118.96</v>
      </c>
      <c r="L81" s="20">
        <f>H81*K81*12</f>
        <v>98471376</v>
      </c>
      <c r="M81" s="20">
        <f>L81*N81</f>
        <v>98471376</v>
      </c>
      <c r="N81" s="18">
        <v>1</v>
      </c>
      <c r="O81" s="21">
        <v>16</v>
      </c>
      <c r="P81" s="25" t="s">
        <v>34</v>
      </c>
      <c r="Q81" s="21">
        <v>1080794</v>
      </c>
      <c r="R81" s="21" t="s">
        <v>309</v>
      </c>
      <c r="S81" s="21">
        <v>50</v>
      </c>
      <c r="T81" s="21">
        <v>0</v>
      </c>
      <c r="U81" s="21">
        <v>17</v>
      </c>
      <c r="V81" s="21" t="s">
        <v>33</v>
      </c>
      <c r="W81" s="21" t="s">
        <v>306</v>
      </c>
      <c r="X81" s="23">
        <v>42401</v>
      </c>
      <c r="Y81" s="23">
        <v>44228</v>
      </c>
      <c r="Z81" s="21" t="s">
        <v>310</v>
      </c>
      <c r="AA81" s="21" t="s">
        <v>161</v>
      </c>
      <c r="AB81" s="22" t="s">
        <v>162</v>
      </c>
    </row>
    <row r="82" spans="2:28" s="26" customFormat="1" ht="16.5" customHeight="1" x14ac:dyDescent="0.2">
      <c r="B82" s="27"/>
      <c r="C82" s="48"/>
      <c r="D82" s="49"/>
      <c r="E82" s="48"/>
      <c r="F82" s="48"/>
      <c r="G82" s="48"/>
      <c r="H82" s="50"/>
      <c r="N82" s="27"/>
      <c r="Q82" s="27"/>
      <c r="S82" s="27"/>
      <c r="AB82" s="27"/>
    </row>
  </sheetData>
  <mergeCells count="2">
    <mergeCell ref="B6:N6"/>
    <mergeCell ref="O6:Y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Licitación</vt:lpstr>
      <vt:lpstr>Licita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Perez-Canto</dc:creator>
  <cp:lastModifiedBy>Perez Montes, Cristian</cp:lastModifiedBy>
  <dcterms:created xsi:type="dcterms:W3CDTF">2020-11-05T14:41:50Z</dcterms:created>
  <dcterms:modified xsi:type="dcterms:W3CDTF">2020-11-23T12:38:18Z</dcterms:modified>
</cp:coreProperties>
</file>