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Licitación" sheetId="1" r:id="rId1"/>
  </sheets>
  <definedNames>
    <definedName name="_xlnm._FilterDatabase" localSheetId="0" hidden="1">Licitación!$B$7:$N$81</definedName>
    <definedName name="Licita">Licitación!#REF!</definedName>
    <definedName name="Oferta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/>
  <c r="L45" s="1"/>
  <c r="M45" s="1"/>
  <c r="K81"/>
  <c r="L81" s="1"/>
  <c r="M81" s="1"/>
  <c r="K80"/>
  <c r="L80" s="1"/>
  <c r="M80" s="1"/>
  <c r="K79"/>
  <c r="L79" s="1"/>
  <c r="M79" s="1"/>
  <c r="K78"/>
  <c r="L78" s="1"/>
  <c r="M78" s="1"/>
  <c r="K77"/>
  <c r="L77" s="1"/>
  <c r="M77" s="1"/>
  <c r="K76"/>
  <c r="L76" s="1"/>
  <c r="M76" s="1"/>
  <c r="K75"/>
  <c r="L75" s="1"/>
  <c r="M75" s="1"/>
  <c r="K74"/>
  <c r="L74" s="1"/>
  <c r="M74" s="1"/>
  <c r="K73"/>
  <c r="L73" s="1"/>
  <c r="M73" s="1"/>
  <c r="K72"/>
  <c r="L72" s="1"/>
  <c r="M72" s="1"/>
  <c r="K71"/>
  <c r="L71" s="1"/>
  <c r="M71" s="1"/>
  <c r="K70"/>
  <c r="L70" s="1"/>
  <c r="M70" s="1"/>
  <c r="K69"/>
  <c r="L69" s="1"/>
  <c r="M69" s="1"/>
  <c r="K68"/>
  <c r="L68" s="1"/>
  <c r="M68" s="1"/>
  <c r="K67"/>
  <c r="L67" s="1"/>
  <c r="M67" s="1"/>
  <c r="K66"/>
  <c r="L66" s="1"/>
  <c r="M66" s="1"/>
  <c r="K65"/>
  <c r="L65" s="1"/>
  <c r="M65" s="1"/>
  <c r="K64"/>
  <c r="L64" s="1"/>
  <c r="M64" s="1"/>
  <c r="K63"/>
  <c r="L63" s="1"/>
  <c r="M63" s="1"/>
  <c r="K62"/>
  <c r="L62" s="1"/>
  <c r="M62" s="1"/>
  <c r="K61"/>
  <c r="L61" s="1"/>
  <c r="M61" s="1"/>
  <c r="K60"/>
  <c r="L60" s="1"/>
  <c r="M60" s="1"/>
  <c r="K59"/>
  <c r="L59" s="1"/>
  <c r="M59" s="1"/>
  <c r="K58"/>
  <c r="L58" s="1"/>
  <c r="M58" s="1"/>
  <c r="K57"/>
  <c r="L57" s="1"/>
  <c r="M57" s="1"/>
  <c r="K56"/>
  <c r="L56" s="1"/>
  <c r="M56" s="1"/>
  <c r="K55"/>
  <c r="L55" s="1"/>
  <c r="M55" s="1"/>
  <c r="K54"/>
  <c r="L54" s="1"/>
  <c r="M54" s="1"/>
  <c r="K53"/>
  <c r="L53" s="1"/>
  <c r="M53" s="1"/>
  <c r="K52"/>
  <c r="L52" s="1"/>
  <c r="M52" s="1"/>
  <c r="K51"/>
  <c r="L51" s="1"/>
  <c r="M51" s="1"/>
  <c r="K50"/>
  <c r="L50" s="1"/>
  <c r="M50" s="1"/>
  <c r="K49"/>
  <c r="L49" s="1"/>
  <c r="M49" s="1"/>
  <c r="K48"/>
  <c r="L48" s="1"/>
  <c r="M48" s="1"/>
  <c r="K47"/>
  <c r="L47" s="1"/>
  <c r="M47" s="1"/>
  <c r="K46"/>
  <c r="L46" s="1"/>
  <c r="M46" s="1"/>
  <c r="K44"/>
  <c r="L44" s="1"/>
  <c r="M44" s="1"/>
  <c r="K43"/>
  <c r="L43" s="1"/>
  <c r="M43" s="1"/>
  <c r="K42"/>
  <c r="L42" s="1"/>
  <c r="M42" s="1"/>
  <c r="K41"/>
  <c r="L41" s="1"/>
  <c r="M41" s="1"/>
  <c r="K40"/>
  <c r="L40" s="1"/>
  <c r="M40" s="1"/>
  <c r="K39"/>
  <c r="L39" s="1"/>
  <c r="M39" s="1"/>
  <c r="K38"/>
  <c r="L38" s="1"/>
  <c r="M38" s="1"/>
  <c r="K37"/>
  <c r="L37" s="1"/>
  <c r="M37" s="1"/>
  <c r="K36"/>
  <c r="L36" s="1"/>
  <c r="M36" s="1"/>
  <c r="K35"/>
  <c r="L35" s="1"/>
  <c r="M35" s="1"/>
  <c r="K34"/>
  <c r="L34" s="1"/>
  <c r="M34" s="1"/>
  <c r="K33"/>
  <c r="L33" s="1"/>
  <c r="M33" s="1"/>
  <c r="K32"/>
  <c r="L32" s="1"/>
  <c r="M32" s="1"/>
  <c r="K31"/>
  <c r="L31" s="1"/>
  <c r="M31" s="1"/>
  <c r="K30"/>
  <c r="L30" s="1"/>
  <c r="M30" s="1"/>
  <c r="K29"/>
  <c r="L29" s="1"/>
  <c r="M29" s="1"/>
  <c r="K28"/>
  <c r="L28" s="1"/>
  <c r="M28" s="1"/>
  <c r="K27"/>
  <c r="L27" s="1"/>
  <c r="M27" s="1"/>
  <c r="K26"/>
  <c r="L26" s="1"/>
  <c r="M26" s="1"/>
  <c r="K25"/>
  <c r="L25" s="1"/>
  <c r="M25" s="1"/>
  <c r="K24"/>
  <c r="L24" s="1"/>
  <c r="M24" s="1"/>
  <c r="K23"/>
  <c r="L23" s="1"/>
  <c r="M23" s="1"/>
  <c r="K22"/>
  <c r="L22" s="1"/>
  <c r="M22" s="1"/>
  <c r="K21"/>
  <c r="L21" s="1"/>
  <c r="M21" s="1"/>
  <c r="K20"/>
  <c r="L20" s="1"/>
  <c r="M20" s="1"/>
  <c r="K19"/>
  <c r="L19" s="1"/>
  <c r="M19" s="1"/>
  <c r="K18"/>
  <c r="L18" s="1"/>
  <c r="M18" s="1"/>
  <c r="K17"/>
  <c r="L17" s="1"/>
  <c r="M17" s="1"/>
  <c r="K16"/>
  <c r="L16" s="1"/>
  <c r="M16" s="1"/>
  <c r="K15"/>
  <c r="L15" s="1"/>
  <c r="M15" s="1"/>
  <c r="K14"/>
  <c r="L14" s="1"/>
  <c r="M14" s="1"/>
  <c r="K13"/>
  <c r="L13" s="1"/>
  <c r="M13" s="1"/>
  <c r="K12"/>
  <c r="L12" s="1"/>
  <c r="M12" s="1"/>
  <c r="K11"/>
  <c r="L11" s="1"/>
  <c r="M11" s="1"/>
  <c r="K10"/>
  <c r="L10" s="1"/>
  <c r="M10" s="1"/>
  <c r="K9"/>
  <c r="L9" s="1"/>
  <c r="M9" s="1"/>
  <c r="K8"/>
  <c r="L8" s="1"/>
  <c r="M8" s="1"/>
</calcChain>
</file>

<file path=xl/sharedStrings.xml><?xml version="1.0" encoding="utf-8"?>
<sst xmlns="http://schemas.openxmlformats.org/spreadsheetml/2006/main" count="459" uniqueCount="143">
  <si>
    <t>USS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</si>
  <si>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</si>
  <si>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</si>
  <si>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</si>
  <si>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</si>
  <si>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</si>
  <si>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</si>
  <si>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</si>
  <si>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</si>
  <si>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</si>
  <si>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</si>
  <si>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 Anexo Nº1</t>
  </si>
  <si>
    <t>MONTO PERIODO A LICITAR</t>
  </si>
  <si>
    <t>PERIODO A LICITAR (AÑOS)</t>
  </si>
  <si>
    <t>D - DIAGNÓSTICO</t>
  </si>
  <si>
    <t>DAM</t>
  </si>
  <si>
    <t>IQUIQUE</t>
  </si>
  <si>
    <t xml:space="preserve">0 a 17 años </t>
  </si>
  <si>
    <t>A</t>
  </si>
  <si>
    <t>ALTO HOSPICIO</t>
  </si>
  <si>
    <t xml:space="preserve">EL TAMARUGAL ALTO HOSPICIO </t>
  </si>
  <si>
    <t>ANTOFAGASTA</t>
  </si>
  <si>
    <t>ANTOFAGASTA- TAL TAL</t>
  </si>
  <si>
    <t>CALAMA</t>
  </si>
  <si>
    <t>CALAMA -TOCOPILLA</t>
  </si>
  <si>
    <t>ANTOFAGASTA-MEJILLONES</t>
  </si>
  <si>
    <t>VALLENAR</t>
  </si>
  <si>
    <t>VALLENAR- ALTO DEL CARMEN</t>
  </si>
  <si>
    <t>VALLENAR-FREIRINA-HUASCO</t>
  </si>
  <si>
    <t>CHAÑARAL</t>
  </si>
  <si>
    <t>PROVINCIA DE CHAÑARAL</t>
  </si>
  <si>
    <t>COPIAPÓ</t>
  </si>
  <si>
    <t>COPIAPÓ- CALDERA</t>
  </si>
  <si>
    <t>TIERRA AMARILLA</t>
  </si>
  <si>
    <t>COQUIMBO</t>
  </si>
  <si>
    <t>COQUIMBO-ANDACOLLO</t>
  </si>
  <si>
    <t>ILLAPEL</t>
  </si>
  <si>
    <t>PROVINCIA DE CHOAPA</t>
  </si>
  <si>
    <t>LA SERENA</t>
  </si>
  <si>
    <t>LA SERENA- LA HIGUERA</t>
  </si>
  <si>
    <t>OVALLE</t>
  </si>
  <si>
    <t>PROVINCIA DE LIMARÍ</t>
  </si>
  <si>
    <t>VICUÑA</t>
  </si>
  <si>
    <t>VICUÑA- PAIHUANO</t>
  </si>
  <si>
    <t>VALPARAÍSO</t>
  </si>
  <si>
    <t>COMUNAS VALPARAÍSO  CASABLANCA</t>
  </si>
  <si>
    <t>SAN ANTONIO</t>
  </si>
  <si>
    <t>PROVINCIA         SAN ANTONIO</t>
  </si>
  <si>
    <t>VIÑA DEL MAR</t>
  </si>
  <si>
    <t>COMUNAS                      VIÑA DEL MAR, CON CON, QUINTERO PUCHUNCAVI</t>
  </si>
  <si>
    <t>VILLA ALEMANA</t>
  </si>
  <si>
    <t>PROVINCIA MARGA MARGA</t>
  </si>
  <si>
    <t>QUILLOTA</t>
  </si>
  <si>
    <t>PROVINCIAS QUILLOTA  PETORCA</t>
  </si>
  <si>
    <t>PICHILEMU</t>
  </si>
  <si>
    <t>PICHILEMU, PAREDONES, MARCHIGUE, LA ESTRELLA, NAVIDAD, LITUECHE</t>
  </si>
  <si>
    <t>SAN VICENTE</t>
  </si>
  <si>
    <t>SAN VICENTE, PEUMO, PICHIDEGUA, LAS CABRAS</t>
  </si>
  <si>
    <t>SANTA CRUZ</t>
  </si>
  <si>
    <t>SANTA CRUZ, PALMILLA, CHEPICA, PERALILLO, PUMANQUE, LOLOL</t>
  </si>
  <si>
    <t>RENGO</t>
  </si>
  <si>
    <t>RENGO, MALLOA, PELEQUÉN, ROSARIO</t>
  </si>
  <si>
    <t>RANCAGUA</t>
  </si>
  <si>
    <t>RANCAGUA, MACHALI, DOÑIHUE, COLTAUCO, COINCO Y OLIVAR</t>
  </si>
  <si>
    <t>RANCAGUA, DOÑIHUE, COLTAUCO, MACHALI,  COINCO, OLIVAR</t>
  </si>
  <si>
    <t>GRANEROS</t>
  </si>
  <si>
    <t>GRANEROS, CODEGUA Y MOSTAZAL</t>
  </si>
  <si>
    <t>DAM - CURICO</t>
  </si>
  <si>
    <t>DAM -TALCA</t>
  </si>
  <si>
    <t>DAM CURICO</t>
  </si>
  <si>
    <t xml:space="preserve">PROVINCIA CURICÓ  </t>
  </si>
  <si>
    <t>DAM - CAUQUENES</t>
  </si>
  <si>
    <t>PROVINCIA CAUQUENES</t>
  </si>
  <si>
    <t>DAM - LINARES</t>
  </si>
  <si>
    <t>TALCAHUANO</t>
  </si>
  <si>
    <t xml:space="preserve">TALCAHUANO Y   HUALPEN </t>
  </si>
  <si>
    <t>CONCEPCIÓN</t>
  </si>
  <si>
    <t>PROVINCIA DE CONCEPCION</t>
  </si>
  <si>
    <t>CAÑETE</t>
  </si>
  <si>
    <t>PROVINCIA DE ARAUCO</t>
  </si>
  <si>
    <t>LOS ANGELES</t>
  </si>
  <si>
    <t>PROVINCIA DEL BIOBIO</t>
  </si>
  <si>
    <t>TEMUCO</t>
  </si>
  <si>
    <t>TEMUCO- FREIRE- T. SCHMITD- TOLTÉN-PITRUFQUÉN-GORBEA- LONCOCHE- VILLARRICA-PUCÓN- CURARREHUE</t>
  </si>
  <si>
    <t xml:space="preserve">PADRE LAS CASAS- CUNCO- MELIPEUCO- LAUTARO- VILCÚN- PERQUENCO- CHOL-CHOL- GALVARINO- IMPERIAL- CARAHUE- PUERTO SAAVEDRA. </t>
  </si>
  <si>
    <t>VICTORIA</t>
  </si>
  <si>
    <t xml:space="preserve">VICTORIA, CURA CAUTÍN, LONQUIMAY, ERCILLA, TRAIGUEN </t>
  </si>
  <si>
    <t>ANGOL</t>
  </si>
  <si>
    <t>ANGOL, COLLIPULLI RENAICO, LOS SAUCES, PURÉN, LUMACO.</t>
  </si>
  <si>
    <t>CASTRO</t>
  </si>
  <si>
    <t>PROVINCIA DE CHILOÉ</t>
  </si>
  <si>
    <t>OSORNO</t>
  </si>
  <si>
    <t>PROVINCIA DE OSORNO</t>
  </si>
  <si>
    <t xml:space="preserve">PUERTO MONTT </t>
  </si>
  <si>
    <t xml:space="preserve">PROVINCIA DE PALENA Y PROVINCIA DE LLANQUIHUE </t>
  </si>
  <si>
    <t xml:space="preserve"> PROVINCIA DE LLANQUIHUE </t>
  </si>
  <si>
    <t xml:space="preserve">PROVINCIA DE OSORNO </t>
  </si>
  <si>
    <t>COYHAIQUE</t>
  </si>
  <si>
    <t>PROVINCIA COYHAIQUE, CAPITÁN PRAT Y GENERAL CARRERA</t>
  </si>
  <si>
    <t>AYSEN</t>
  </si>
  <si>
    <t xml:space="preserve">PROVINCIA DE AYSÉN </t>
  </si>
  <si>
    <t>PUNTA ARENAS</t>
  </si>
  <si>
    <t>REGIONAL</t>
  </si>
  <si>
    <t>ÑUÑOA</t>
  </si>
  <si>
    <t>ÑUÑOA -  MACUL -  LA REINA -  LAS CONDES -  VITACURA -  LO BARNECHEA</t>
  </si>
  <si>
    <t>QUINTA NORMAL</t>
  </si>
  <si>
    <t>QUINTA NORMAL-LO PRADO-CERRO NAVIA</t>
  </si>
  <si>
    <t>COLINA</t>
  </si>
  <si>
    <t>PROVINCIA CHACABUCO</t>
  </si>
  <si>
    <t>MAIPÚ</t>
  </si>
  <si>
    <t>TALAGANTE</t>
  </si>
  <si>
    <t>PROVINCIA DE TALGANTE</t>
  </si>
  <si>
    <t>SAN BERNARDO</t>
  </si>
  <si>
    <t>PROVINCIA DEL MAIPO</t>
  </si>
  <si>
    <t>LA CISTERNA</t>
  </si>
  <si>
    <t>LO ESPEJO - PAC -  LA CISTERNA -  SAN MIGUEL -  LA GRANJA - SAN JOAQUÍN - SAN RAMÓN</t>
  </si>
  <si>
    <t>LA PINTANA</t>
  </si>
  <si>
    <t>LA PINTANA-EL BOSQUE - SAN BERNARDO</t>
  </si>
  <si>
    <t>CONCHALÍ</t>
  </si>
  <si>
    <t>CONCHALI - QUILICURA - RENCA</t>
  </si>
  <si>
    <t>PEÑALOLEN</t>
  </si>
  <si>
    <t>PEÑALOLEN-LA FLORIDA</t>
  </si>
  <si>
    <t>LA FLORIDA</t>
  </si>
  <si>
    <t>MELIPILLA</t>
  </si>
  <si>
    <t>PROVINCIA MELIPILLA</t>
  </si>
  <si>
    <t>MAIPÚ - PUDAHUEL</t>
  </si>
  <si>
    <t>PUENTE ALTO</t>
  </si>
  <si>
    <t>PTE. ALTO-PIRQUE-SAN JOSÉ DE MAIPO</t>
  </si>
  <si>
    <r>
      <t xml:space="preserve">CONCHALI - HUECHURABA - </t>
    </r>
    <r>
      <rPr>
        <sz val="11"/>
        <rFont val="Calibri"/>
        <family val="2"/>
      </rPr>
      <t>INDEPENDENCIA</t>
    </r>
  </si>
  <si>
    <t>SANTIAGO</t>
  </si>
  <si>
    <t>SANTIAGO - PROVIDENCIA - ESTACIÓN CENTRAL - CERRILLOS</t>
  </si>
  <si>
    <t>INDEPENDENCIA</t>
  </si>
  <si>
    <t>INDEPENDENCIA-RECOLETA</t>
  </si>
  <si>
    <t>VALDIVIA</t>
  </si>
  <si>
    <t>VALDIVIA, LOS LAGOS, PANGUIPULLI, SAN JOSE MARIQUINA, CORRAL, LANCO, MAFIL</t>
  </si>
  <si>
    <t>PAILLACO</t>
  </si>
  <si>
    <t>PAILLACO, LA UNION, LOS LAGOS, RIO BUENO, FUTRONO, LAGO RANCO</t>
  </si>
  <si>
    <t>ARICA</t>
  </si>
  <si>
    <t>CHILLÁN</t>
  </si>
  <si>
    <t>ANEXO Nº1 SUSTITUIDO : SERVICIO DE DIAGNÓSTICO A LICITAR Y FOCALIZACIÓN TERRITORIAL</t>
  </si>
  <si>
    <t>PROVINCIA DE LINARES</t>
  </si>
  <si>
    <t>PROVINCIA DE CURICÓ</t>
  </si>
  <si>
    <t>PROVINCA DE TALCA</t>
  </si>
</sst>
</file>

<file path=xl/styles.xml><?xml version="1.0" encoding="utf-8"?>
<styleSheet xmlns="http://schemas.openxmlformats.org/spreadsheetml/2006/main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" fillId="0" borderId="4" xfId="1" applyNumberFormat="1" applyFont="1" applyFill="1" applyBorder="1"/>
    <xf numFmtId="164" fontId="0" fillId="0" borderId="4" xfId="0" applyNumberFormat="1" applyBorder="1"/>
    <xf numFmtId="0" fontId="0" fillId="0" borderId="3" xfId="0" applyBorder="1" applyAlignment="1">
      <alignment horizontal="center"/>
    </xf>
    <xf numFmtId="164" fontId="1" fillId="0" borderId="3" xfId="1" applyNumberFormat="1" applyFont="1" applyFill="1" applyBorder="1"/>
    <xf numFmtId="164" fontId="0" fillId="0" borderId="3" xfId="0" applyNumberFormat="1" applyBorder="1"/>
    <xf numFmtId="0" fontId="10" fillId="0" borderId="0" xfId="0" applyFont="1"/>
    <xf numFmtId="0" fontId="10" fillId="0" borderId="0" xfId="0" applyFont="1" applyAlignment="1">
      <alignment horizontal="center"/>
    </xf>
    <xf numFmtId="165" fontId="2" fillId="0" borderId="0" xfId="2" applyNumberFormat="1" applyFont="1"/>
    <xf numFmtId="164" fontId="0" fillId="0" borderId="4" xfId="0" applyNumberFormat="1" applyFill="1" applyBorder="1"/>
    <xf numFmtId="164" fontId="0" fillId="0" borderId="3" xfId="0" applyNumberFormat="1" applyFill="1" applyBorder="1"/>
    <xf numFmtId="0" fontId="7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0" fontId="1" fillId="0" borderId="3" xfId="3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wrapText="1"/>
    </xf>
    <xf numFmtId="164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showGridLines="0" tabSelected="1" topLeftCell="B22" zoomScale="70" zoomScaleNormal="70" workbookViewId="0">
      <selection activeCell="G36" sqref="G36"/>
    </sheetView>
  </sheetViews>
  <sheetFormatPr baseColWidth="10" defaultColWidth="11.42578125" defaultRowHeight="16.5" customHeight="1"/>
  <cols>
    <col min="1" max="1" width="22.85546875" hidden="1" customWidth="1"/>
    <col min="2" max="2" width="10.140625" style="2" bestFit="1" customWidth="1"/>
    <col min="3" max="3" width="12.5703125" customWidth="1"/>
    <col min="4" max="4" width="19.140625" style="1" customWidth="1"/>
    <col min="5" max="5" width="11.42578125" customWidth="1"/>
    <col min="6" max="6" width="16.42578125" customWidth="1"/>
    <col min="7" max="7" width="25" customWidth="1"/>
    <col min="8" max="8" width="10.5703125" style="2" customWidth="1"/>
    <col min="9" max="10" width="11.42578125" customWidth="1"/>
    <col min="11" max="11" width="13.28515625" customWidth="1"/>
    <col min="12" max="12" width="19.5703125" customWidth="1"/>
    <col min="13" max="13" width="16.7109375" customWidth="1"/>
    <col min="14" max="14" width="11.42578125" style="2"/>
  </cols>
  <sheetData>
    <row r="1" spans="2:14" ht="16.5" customHeight="1">
      <c r="K1" s="3" t="s">
        <v>0</v>
      </c>
    </row>
    <row r="2" spans="2:14" ht="16.5" customHeight="1">
      <c r="B2" s="4"/>
      <c r="D2" s="14"/>
      <c r="K2" s="3">
        <v>16740</v>
      </c>
    </row>
    <row r="3" spans="2:14" ht="16.5" customHeight="1">
      <c r="B3" s="4"/>
      <c r="D3" s="14"/>
    </row>
    <row r="4" spans="2:14" ht="16.5" customHeight="1">
      <c r="B4" s="4"/>
      <c r="D4" s="14"/>
    </row>
    <row r="5" spans="2:14" ht="16.5" customHeight="1" thickBot="1"/>
    <row r="6" spans="2:14" ht="16.5" customHeight="1">
      <c r="B6" s="45" t="s">
        <v>139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42" customHeight="1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</row>
    <row r="8" spans="2:14" s="12" customFormat="1" ht="16.5" customHeight="1">
      <c r="B8" s="6">
        <v>1</v>
      </c>
      <c r="C8" s="17">
        <v>6223</v>
      </c>
      <c r="D8" s="18" t="s">
        <v>14</v>
      </c>
      <c r="E8" s="18" t="s">
        <v>15</v>
      </c>
      <c r="F8" s="19" t="s">
        <v>16</v>
      </c>
      <c r="G8" s="19" t="s">
        <v>16</v>
      </c>
      <c r="H8" s="20">
        <v>89</v>
      </c>
      <c r="I8" s="6" t="s">
        <v>17</v>
      </c>
      <c r="J8" s="6" t="s">
        <v>18</v>
      </c>
      <c r="K8" s="7">
        <f>((8.6*28%)+8.6)*$K$2</f>
        <v>184273.91999999998</v>
      </c>
      <c r="L8" s="15">
        <f>H8*K8*12</f>
        <v>196804546.56</v>
      </c>
      <c r="M8" s="8">
        <f>L8*N8</f>
        <v>196804546.56</v>
      </c>
      <c r="N8" s="6">
        <v>1</v>
      </c>
    </row>
    <row r="9" spans="2:14" s="12" customFormat="1" ht="16.5" customHeight="1">
      <c r="B9" s="9">
        <v>1</v>
      </c>
      <c r="C9" s="21">
        <v>6224</v>
      </c>
      <c r="D9" s="22" t="s">
        <v>14</v>
      </c>
      <c r="E9" s="22" t="s">
        <v>15</v>
      </c>
      <c r="F9" s="24" t="s">
        <v>19</v>
      </c>
      <c r="G9" s="24" t="s">
        <v>20</v>
      </c>
      <c r="H9" s="25">
        <v>78</v>
      </c>
      <c r="I9" s="6" t="s">
        <v>17</v>
      </c>
      <c r="J9" s="6" t="s">
        <v>18</v>
      </c>
      <c r="K9" s="10">
        <f>((8.6*28%)+8.6)*$K$2</f>
        <v>184273.91999999998</v>
      </c>
      <c r="L9" s="16">
        <f t="shared" ref="L9:L71" si="0">H9*K9*12</f>
        <v>172480389.11999997</v>
      </c>
      <c r="M9" s="11">
        <f t="shared" ref="M9:M71" si="1">L9*N9</f>
        <v>172480389.11999997</v>
      </c>
      <c r="N9" s="9">
        <v>1</v>
      </c>
    </row>
    <row r="10" spans="2:14" s="12" customFormat="1" ht="16.5" customHeight="1">
      <c r="B10" s="9">
        <v>2</v>
      </c>
      <c r="C10" s="17">
        <v>6225</v>
      </c>
      <c r="D10" s="22" t="s">
        <v>14</v>
      </c>
      <c r="E10" s="22" t="s">
        <v>15</v>
      </c>
      <c r="F10" s="26" t="s">
        <v>21</v>
      </c>
      <c r="G10" s="26" t="s">
        <v>22</v>
      </c>
      <c r="H10" s="25">
        <v>75</v>
      </c>
      <c r="I10" s="6" t="s">
        <v>17</v>
      </c>
      <c r="J10" s="6" t="s">
        <v>18</v>
      </c>
      <c r="K10" s="10">
        <f>((8.6*28%)+8.6)*$K$2</f>
        <v>184273.91999999998</v>
      </c>
      <c r="L10" s="16">
        <f t="shared" si="0"/>
        <v>165846527.99999997</v>
      </c>
      <c r="M10" s="11">
        <f t="shared" si="1"/>
        <v>165846527.99999997</v>
      </c>
      <c r="N10" s="9">
        <v>1</v>
      </c>
    </row>
    <row r="11" spans="2:14" s="12" customFormat="1" ht="16.5" customHeight="1">
      <c r="B11" s="9">
        <v>2</v>
      </c>
      <c r="C11" s="21">
        <v>6226</v>
      </c>
      <c r="D11" s="22" t="s">
        <v>14</v>
      </c>
      <c r="E11" s="22" t="s">
        <v>15</v>
      </c>
      <c r="F11" s="26" t="s">
        <v>23</v>
      </c>
      <c r="G11" s="26" t="s">
        <v>24</v>
      </c>
      <c r="H11" s="25">
        <v>74</v>
      </c>
      <c r="I11" s="6" t="s">
        <v>17</v>
      </c>
      <c r="J11" s="6" t="s">
        <v>18</v>
      </c>
      <c r="K11" s="10">
        <f>((8.6*28%)+8.6)*$K$2</f>
        <v>184273.91999999998</v>
      </c>
      <c r="L11" s="16">
        <f t="shared" si="0"/>
        <v>163635240.95999998</v>
      </c>
      <c r="M11" s="11">
        <f t="shared" si="1"/>
        <v>163635240.95999998</v>
      </c>
      <c r="N11" s="9">
        <v>1</v>
      </c>
    </row>
    <row r="12" spans="2:14" s="12" customFormat="1" ht="16.5" customHeight="1">
      <c r="B12" s="9">
        <v>2</v>
      </c>
      <c r="C12" s="17">
        <v>6227</v>
      </c>
      <c r="D12" s="22" t="s">
        <v>14</v>
      </c>
      <c r="E12" s="22" t="s">
        <v>15</v>
      </c>
      <c r="F12" s="24" t="s">
        <v>21</v>
      </c>
      <c r="G12" s="24" t="s">
        <v>25</v>
      </c>
      <c r="H12" s="25">
        <v>73</v>
      </c>
      <c r="I12" s="6" t="s">
        <v>17</v>
      </c>
      <c r="J12" s="6" t="s">
        <v>18</v>
      </c>
      <c r="K12" s="10">
        <f>((8.6*28%)+8.6)*$K$2</f>
        <v>184273.91999999998</v>
      </c>
      <c r="L12" s="16">
        <f t="shared" si="0"/>
        <v>161423953.91999999</v>
      </c>
      <c r="M12" s="11">
        <f t="shared" si="1"/>
        <v>161423953.91999999</v>
      </c>
      <c r="N12" s="9">
        <v>1</v>
      </c>
    </row>
    <row r="13" spans="2:14" s="12" customFormat="1" ht="16.5" customHeight="1">
      <c r="B13" s="9">
        <v>3</v>
      </c>
      <c r="C13" s="21">
        <v>6228</v>
      </c>
      <c r="D13" s="22" t="s">
        <v>14</v>
      </c>
      <c r="E13" s="22" t="s">
        <v>15</v>
      </c>
      <c r="F13" s="27" t="s">
        <v>26</v>
      </c>
      <c r="G13" s="24" t="s">
        <v>27</v>
      </c>
      <c r="H13" s="25">
        <v>45</v>
      </c>
      <c r="I13" s="6" t="s">
        <v>17</v>
      </c>
      <c r="J13" s="6" t="s">
        <v>18</v>
      </c>
      <c r="K13" s="10">
        <f t="shared" ref="K13:K18" si="2">((8.6*14%)+8.6)*$K$2</f>
        <v>164118.96</v>
      </c>
      <c r="L13" s="16">
        <f>H13*K13*12</f>
        <v>88624238.399999991</v>
      </c>
      <c r="M13" s="11">
        <f t="shared" si="1"/>
        <v>88624238.399999991</v>
      </c>
      <c r="N13" s="9">
        <v>1</v>
      </c>
    </row>
    <row r="14" spans="2:14" s="12" customFormat="1" ht="16.5" customHeight="1">
      <c r="B14" s="9">
        <v>3</v>
      </c>
      <c r="C14" s="17">
        <v>6229</v>
      </c>
      <c r="D14" s="22" t="s">
        <v>14</v>
      </c>
      <c r="E14" s="22" t="s">
        <v>15</v>
      </c>
      <c r="F14" s="27" t="s">
        <v>26</v>
      </c>
      <c r="G14" s="27" t="s">
        <v>28</v>
      </c>
      <c r="H14" s="25">
        <v>45</v>
      </c>
      <c r="I14" s="6" t="s">
        <v>17</v>
      </c>
      <c r="J14" s="6" t="s">
        <v>18</v>
      </c>
      <c r="K14" s="10">
        <f t="shared" si="2"/>
        <v>164118.96</v>
      </c>
      <c r="L14" s="16">
        <f t="shared" si="0"/>
        <v>88624238.399999991</v>
      </c>
      <c r="M14" s="11">
        <f t="shared" si="1"/>
        <v>88624238.399999991</v>
      </c>
      <c r="N14" s="9">
        <v>1</v>
      </c>
    </row>
    <row r="15" spans="2:14" s="12" customFormat="1" ht="16.5" customHeight="1">
      <c r="B15" s="9">
        <v>3</v>
      </c>
      <c r="C15" s="21">
        <v>6230</v>
      </c>
      <c r="D15" s="22" t="s">
        <v>14</v>
      </c>
      <c r="E15" s="22" t="s">
        <v>15</v>
      </c>
      <c r="F15" s="27" t="s">
        <v>29</v>
      </c>
      <c r="G15" s="27" t="s">
        <v>30</v>
      </c>
      <c r="H15" s="25">
        <v>52</v>
      </c>
      <c r="I15" s="6" t="s">
        <v>17</v>
      </c>
      <c r="J15" s="6" t="s">
        <v>18</v>
      </c>
      <c r="K15" s="10">
        <f t="shared" si="2"/>
        <v>164118.96</v>
      </c>
      <c r="L15" s="16">
        <f t="shared" si="0"/>
        <v>102410231.03999999</v>
      </c>
      <c r="M15" s="11">
        <f t="shared" si="1"/>
        <v>102410231.03999999</v>
      </c>
      <c r="N15" s="9">
        <v>1</v>
      </c>
    </row>
    <row r="16" spans="2:14" s="12" customFormat="1" ht="16.5" customHeight="1">
      <c r="B16" s="9">
        <v>3</v>
      </c>
      <c r="C16" s="17">
        <v>6231</v>
      </c>
      <c r="D16" s="22" t="s">
        <v>14</v>
      </c>
      <c r="E16" s="22" t="s">
        <v>15</v>
      </c>
      <c r="F16" s="27" t="s">
        <v>31</v>
      </c>
      <c r="G16" s="27" t="s">
        <v>32</v>
      </c>
      <c r="H16" s="25">
        <v>60</v>
      </c>
      <c r="I16" s="6" t="s">
        <v>17</v>
      </c>
      <c r="J16" s="6" t="s">
        <v>18</v>
      </c>
      <c r="K16" s="10">
        <f t="shared" si="2"/>
        <v>164118.96</v>
      </c>
      <c r="L16" s="16">
        <f t="shared" si="0"/>
        <v>118165651.19999999</v>
      </c>
      <c r="M16" s="11">
        <f t="shared" si="1"/>
        <v>118165651.19999999</v>
      </c>
      <c r="N16" s="9">
        <v>1</v>
      </c>
    </row>
    <row r="17" spans="2:14" s="12" customFormat="1" ht="16.5" customHeight="1">
      <c r="B17" s="9">
        <v>3</v>
      </c>
      <c r="C17" s="21">
        <v>6232</v>
      </c>
      <c r="D17" s="22" t="s">
        <v>14</v>
      </c>
      <c r="E17" s="22" t="s">
        <v>15</v>
      </c>
      <c r="F17" s="27" t="s">
        <v>31</v>
      </c>
      <c r="G17" s="27" t="s">
        <v>33</v>
      </c>
      <c r="H17" s="25">
        <v>60</v>
      </c>
      <c r="I17" s="6" t="s">
        <v>17</v>
      </c>
      <c r="J17" s="6" t="s">
        <v>18</v>
      </c>
      <c r="K17" s="10">
        <f t="shared" si="2"/>
        <v>164118.96</v>
      </c>
      <c r="L17" s="11">
        <f t="shared" si="0"/>
        <v>118165651.19999999</v>
      </c>
      <c r="M17" s="11">
        <f t="shared" si="1"/>
        <v>118165651.19999999</v>
      </c>
      <c r="N17" s="9">
        <v>1</v>
      </c>
    </row>
    <row r="18" spans="2:14" s="12" customFormat="1" ht="16.5" customHeight="1">
      <c r="B18" s="9">
        <v>4</v>
      </c>
      <c r="C18" s="17">
        <v>6233</v>
      </c>
      <c r="D18" s="22" t="s">
        <v>14</v>
      </c>
      <c r="E18" s="22" t="s">
        <v>15</v>
      </c>
      <c r="F18" s="37" t="s">
        <v>34</v>
      </c>
      <c r="G18" s="26" t="s">
        <v>35</v>
      </c>
      <c r="H18" s="25">
        <v>73</v>
      </c>
      <c r="I18" s="6" t="s">
        <v>17</v>
      </c>
      <c r="J18" s="6" t="s">
        <v>18</v>
      </c>
      <c r="K18" s="10">
        <f t="shared" si="2"/>
        <v>164118.96</v>
      </c>
      <c r="L18" s="11">
        <f t="shared" si="0"/>
        <v>143768208.96000001</v>
      </c>
      <c r="M18" s="11">
        <f t="shared" si="1"/>
        <v>143768208.96000001</v>
      </c>
      <c r="N18" s="9">
        <v>1</v>
      </c>
    </row>
    <row r="19" spans="2:14" s="12" customFormat="1" ht="16.5" customHeight="1">
      <c r="B19" s="9">
        <v>4</v>
      </c>
      <c r="C19" s="21">
        <v>6234</v>
      </c>
      <c r="D19" s="22" t="s">
        <v>14</v>
      </c>
      <c r="E19" s="22" t="s">
        <v>15</v>
      </c>
      <c r="F19" s="27" t="s">
        <v>36</v>
      </c>
      <c r="G19" s="24" t="s">
        <v>37</v>
      </c>
      <c r="H19" s="25">
        <v>52</v>
      </c>
      <c r="I19" s="6" t="s">
        <v>17</v>
      </c>
      <c r="J19" s="6" t="s">
        <v>18</v>
      </c>
      <c r="K19" s="10">
        <f>((8.6*28%)+8.6)*$K$2</f>
        <v>184273.91999999998</v>
      </c>
      <c r="L19" s="11">
        <f t="shared" si="0"/>
        <v>114986926.08</v>
      </c>
      <c r="M19" s="11">
        <f t="shared" si="1"/>
        <v>114986926.08</v>
      </c>
      <c r="N19" s="9">
        <v>1</v>
      </c>
    </row>
    <row r="20" spans="2:14" s="12" customFormat="1" ht="16.5" customHeight="1">
      <c r="B20" s="9">
        <v>4</v>
      </c>
      <c r="C20" s="17">
        <v>6235</v>
      </c>
      <c r="D20" s="22" t="s">
        <v>14</v>
      </c>
      <c r="E20" s="22" t="s">
        <v>15</v>
      </c>
      <c r="F20" s="27" t="s">
        <v>38</v>
      </c>
      <c r="G20" s="24" t="s">
        <v>39</v>
      </c>
      <c r="H20" s="25">
        <v>82</v>
      </c>
      <c r="I20" s="6" t="s">
        <v>17</v>
      </c>
      <c r="J20" s="6" t="s">
        <v>18</v>
      </c>
      <c r="K20" s="10">
        <f>((8.6*14%)+8.6)*$K$2</f>
        <v>164118.96</v>
      </c>
      <c r="L20" s="11">
        <f t="shared" si="0"/>
        <v>161493056.63999999</v>
      </c>
      <c r="M20" s="11">
        <f t="shared" si="1"/>
        <v>161493056.63999999</v>
      </c>
      <c r="N20" s="9">
        <v>1</v>
      </c>
    </row>
    <row r="21" spans="2:14" s="12" customFormat="1" ht="16.5" customHeight="1">
      <c r="B21" s="9">
        <v>4</v>
      </c>
      <c r="C21" s="21">
        <v>6236</v>
      </c>
      <c r="D21" s="22" t="s">
        <v>14</v>
      </c>
      <c r="E21" s="22" t="s">
        <v>15</v>
      </c>
      <c r="F21" s="27" t="s">
        <v>40</v>
      </c>
      <c r="G21" s="24" t="s">
        <v>41</v>
      </c>
      <c r="H21" s="25">
        <v>80</v>
      </c>
      <c r="I21" s="6" t="s">
        <v>17</v>
      </c>
      <c r="J21" s="6" t="s">
        <v>18</v>
      </c>
      <c r="K21" s="10">
        <f>((8.6*14%)+8.6)*$K$2</f>
        <v>164118.96</v>
      </c>
      <c r="L21" s="11">
        <f t="shared" si="0"/>
        <v>157554201.59999999</v>
      </c>
      <c r="M21" s="11">
        <f t="shared" si="1"/>
        <v>157554201.59999999</v>
      </c>
      <c r="N21" s="9">
        <v>1</v>
      </c>
    </row>
    <row r="22" spans="2:14" s="12" customFormat="1" ht="16.5" customHeight="1">
      <c r="B22" s="9">
        <v>4</v>
      </c>
      <c r="C22" s="17">
        <v>6237</v>
      </c>
      <c r="D22" s="22" t="s">
        <v>14</v>
      </c>
      <c r="E22" s="22" t="s">
        <v>15</v>
      </c>
      <c r="F22" s="27" t="s">
        <v>42</v>
      </c>
      <c r="G22" s="27" t="s">
        <v>43</v>
      </c>
      <c r="H22" s="25">
        <v>40</v>
      </c>
      <c r="I22" s="6" t="s">
        <v>17</v>
      </c>
      <c r="J22" s="6" t="s">
        <v>18</v>
      </c>
      <c r="K22" s="10">
        <f>((8.6*14%)+8.6)*$K$2</f>
        <v>164118.96</v>
      </c>
      <c r="L22" s="11">
        <f t="shared" si="0"/>
        <v>78777100.799999997</v>
      </c>
      <c r="M22" s="11">
        <f t="shared" si="1"/>
        <v>78777100.799999997</v>
      </c>
      <c r="N22" s="9">
        <v>1</v>
      </c>
    </row>
    <row r="23" spans="2:14" s="12" customFormat="1" ht="16.5" customHeight="1">
      <c r="B23" s="9">
        <v>5</v>
      </c>
      <c r="C23" s="21">
        <v>6238</v>
      </c>
      <c r="D23" s="22" t="s">
        <v>14</v>
      </c>
      <c r="E23" s="22" t="s">
        <v>15</v>
      </c>
      <c r="F23" s="37" t="s">
        <v>44</v>
      </c>
      <c r="G23" s="26" t="s">
        <v>45</v>
      </c>
      <c r="H23" s="25">
        <v>75</v>
      </c>
      <c r="I23" s="6" t="s">
        <v>17</v>
      </c>
      <c r="J23" s="6" t="s">
        <v>18</v>
      </c>
      <c r="K23" s="10">
        <f>((8.6*0%)+8.6)*$K$2</f>
        <v>143964</v>
      </c>
      <c r="L23" s="11">
        <f t="shared" si="0"/>
        <v>129567600</v>
      </c>
      <c r="M23" s="11">
        <f t="shared" si="1"/>
        <v>129567600</v>
      </c>
      <c r="N23" s="9">
        <v>1</v>
      </c>
    </row>
    <row r="24" spans="2:14" s="12" customFormat="1" ht="16.5" customHeight="1">
      <c r="B24" s="9">
        <v>5</v>
      </c>
      <c r="C24" s="21">
        <v>6240</v>
      </c>
      <c r="D24" s="22" t="s">
        <v>14</v>
      </c>
      <c r="E24" s="22" t="s">
        <v>15</v>
      </c>
      <c r="F24" s="26" t="s">
        <v>46</v>
      </c>
      <c r="G24" s="26" t="s">
        <v>47</v>
      </c>
      <c r="H24" s="25">
        <v>85</v>
      </c>
      <c r="I24" s="6" t="s">
        <v>17</v>
      </c>
      <c r="J24" s="6" t="s">
        <v>18</v>
      </c>
      <c r="K24" s="10">
        <f t="shared" ref="K24:K34" si="3">((8.6*0%)+8.6)*$K$2</f>
        <v>143964</v>
      </c>
      <c r="L24" s="11">
        <f t="shared" si="0"/>
        <v>146843280</v>
      </c>
      <c r="M24" s="11">
        <f t="shared" si="1"/>
        <v>146843280</v>
      </c>
      <c r="N24" s="9">
        <v>1</v>
      </c>
    </row>
    <row r="25" spans="2:14" s="12" customFormat="1" ht="16.5" customHeight="1">
      <c r="B25" s="9">
        <v>5</v>
      </c>
      <c r="C25" s="17">
        <v>6241</v>
      </c>
      <c r="D25" s="22" t="s">
        <v>14</v>
      </c>
      <c r="E25" s="22" t="s">
        <v>15</v>
      </c>
      <c r="F25" s="37" t="s">
        <v>48</v>
      </c>
      <c r="G25" s="26" t="s">
        <v>49</v>
      </c>
      <c r="H25" s="25">
        <v>92</v>
      </c>
      <c r="I25" s="6" t="s">
        <v>17</v>
      </c>
      <c r="J25" s="6" t="s">
        <v>18</v>
      </c>
      <c r="K25" s="10">
        <f t="shared" si="3"/>
        <v>143964</v>
      </c>
      <c r="L25" s="11">
        <f t="shared" si="0"/>
        <v>158936256</v>
      </c>
      <c r="M25" s="11">
        <f t="shared" si="1"/>
        <v>158936256</v>
      </c>
      <c r="N25" s="9">
        <v>1</v>
      </c>
    </row>
    <row r="26" spans="2:14" s="12" customFormat="1" ht="16.5" customHeight="1">
      <c r="B26" s="9">
        <v>5</v>
      </c>
      <c r="C26" s="21">
        <v>6242</v>
      </c>
      <c r="D26" s="22" t="s">
        <v>14</v>
      </c>
      <c r="E26" s="22" t="s">
        <v>15</v>
      </c>
      <c r="F26" s="26" t="s">
        <v>50</v>
      </c>
      <c r="G26" s="26" t="s">
        <v>51</v>
      </c>
      <c r="H26" s="25">
        <v>95</v>
      </c>
      <c r="I26" s="6" t="s">
        <v>17</v>
      </c>
      <c r="J26" s="6" t="s">
        <v>18</v>
      </c>
      <c r="K26" s="10">
        <f t="shared" si="3"/>
        <v>143964</v>
      </c>
      <c r="L26" s="11">
        <f t="shared" si="0"/>
        <v>164118960</v>
      </c>
      <c r="M26" s="11">
        <f t="shared" si="1"/>
        <v>164118960</v>
      </c>
      <c r="N26" s="9">
        <v>1</v>
      </c>
    </row>
    <row r="27" spans="2:14" s="12" customFormat="1" ht="16.5" customHeight="1">
      <c r="B27" s="9">
        <v>5</v>
      </c>
      <c r="C27" s="17">
        <v>6243</v>
      </c>
      <c r="D27" s="22" t="s">
        <v>14</v>
      </c>
      <c r="E27" s="22" t="s">
        <v>15</v>
      </c>
      <c r="F27" s="26" t="s">
        <v>52</v>
      </c>
      <c r="G27" s="26" t="s">
        <v>53</v>
      </c>
      <c r="H27" s="25">
        <v>108</v>
      </c>
      <c r="I27" s="6" t="s">
        <v>17</v>
      </c>
      <c r="J27" s="6" t="s">
        <v>18</v>
      </c>
      <c r="K27" s="10">
        <f t="shared" si="3"/>
        <v>143964</v>
      </c>
      <c r="L27" s="11">
        <f t="shared" si="0"/>
        <v>186577344</v>
      </c>
      <c r="M27" s="11">
        <f t="shared" si="1"/>
        <v>186577344</v>
      </c>
      <c r="N27" s="9">
        <v>1</v>
      </c>
    </row>
    <row r="28" spans="2:14" s="12" customFormat="1" ht="16.5" customHeight="1">
      <c r="B28" s="9">
        <v>6</v>
      </c>
      <c r="C28" s="21">
        <v>6244</v>
      </c>
      <c r="D28" s="22" t="s">
        <v>14</v>
      </c>
      <c r="E28" s="22" t="s">
        <v>15</v>
      </c>
      <c r="F28" s="27" t="s">
        <v>54</v>
      </c>
      <c r="G28" s="24" t="s">
        <v>55</v>
      </c>
      <c r="H28" s="25">
        <v>51</v>
      </c>
      <c r="I28" s="6" t="s">
        <v>17</v>
      </c>
      <c r="J28" s="6" t="s">
        <v>18</v>
      </c>
      <c r="K28" s="10">
        <f t="shared" si="3"/>
        <v>143964</v>
      </c>
      <c r="L28" s="11">
        <f t="shared" si="0"/>
        <v>88105968</v>
      </c>
      <c r="M28" s="11">
        <f t="shared" si="1"/>
        <v>88105968</v>
      </c>
      <c r="N28" s="9">
        <v>1</v>
      </c>
    </row>
    <row r="29" spans="2:14" s="12" customFormat="1" ht="16.5" customHeight="1">
      <c r="B29" s="9">
        <v>6</v>
      </c>
      <c r="C29" s="17">
        <v>6245</v>
      </c>
      <c r="D29" s="22" t="s">
        <v>14</v>
      </c>
      <c r="E29" s="22" t="s">
        <v>15</v>
      </c>
      <c r="F29" s="27" t="s">
        <v>56</v>
      </c>
      <c r="G29" s="24" t="s">
        <v>57</v>
      </c>
      <c r="H29" s="25">
        <v>70</v>
      </c>
      <c r="I29" s="6" t="s">
        <v>17</v>
      </c>
      <c r="J29" s="6" t="s">
        <v>18</v>
      </c>
      <c r="K29" s="10">
        <f>((8.6*0%)+8.6)*$K$2</f>
        <v>143964</v>
      </c>
      <c r="L29" s="11">
        <f t="shared" si="0"/>
        <v>120929760</v>
      </c>
      <c r="M29" s="11">
        <f t="shared" si="1"/>
        <v>120929760</v>
      </c>
      <c r="N29" s="9">
        <v>1</v>
      </c>
    </row>
    <row r="30" spans="2:14" s="12" customFormat="1" ht="16.5" customHeight="1">
      <c r="B30" s="9">
        <v>6</v>
      </c>
      <c r="C30" s="21">
        <v>6246</v>
      </c>
      <c r="D30" s="22" t="s">
        <v>14</v>
      </c>
      <c r="E30" s="22" t="s">
        <v>15</v>
      </c>
      <c r="F30" s="27" t="s">
        <v>58</v>
      </c>
      <c r="G30" s="24" t="s">
        <v>59</v>
      </c>
      <c r="H30" s="25">
        <v>51</v>
      </c>
      <c r="I30" s="6" t="s">
        <v>17</v>
      </c>
      <c r="J30" s="6" t="s">
        <v>18</v>
      </c>
      <c r="K30" s="10">
        <f t="shared" si="3"/>
        <v>143964</v>
      </c>
      <c r="L30" s="11">
        <f t="shared" si="0"/>
        <v>88105968</v>
      </c>
      <c r="M30" s="11">
        <f t="shared" si="1"/>
        <v>88105968</v>
      </c>
      <c r="N30" s="9">
        <v>1</v>
      </c>
    </row>
    <row r="31" spans="2:14" s="12" customFormat="1" ht="16.5" customHeight="1">
      <c r="B31" s="9">
        <v>6</v>
      </c>
      <c r="C31" s="17">
        <v>6247</v>
      </c>
      <c r="D31" s="22" t="s">
        <v>14</v>
      </c>
      <c r="E31" s="22" t="s">
        <v>15</v>
      </c>
      <c r="F31" s="27" t="s">
        <v>60</v>
      </c>
      <c r="G31" s="28" t="s">
        <v>61</v>
      </c>
      <c r="H31" s="25">
        <v>54</v>
      </c>
      <c r="I31" s="6" t="s">
        <v>17</v>
      </c>
      <c r="J31" s="6" t="s">
        <v>18</v>
      </c>
      <c r="K31" s="10">
        <f t="shared" si="3"/>
        <v>143964</v>
      </c>
      <c r="L31" s="11">
        <f t="shared" si="0"/>
        <v>93288672</v>
      </c>
      <c r="M31" s="11">
        <f t="shared" si="1"/>
        <v>93288672</v>
      </c>
      <c r="N31" s="9">
        <v>1</v>
      </c>
    </row>
    <row r="32" spans="2:14" s="12" customFormat="1" ht="16.5" customHeight="1">
      <c r="B32" s="9">
        <v>6</v>
      </c>
      <c r="C32" s="21">
        <v>6248</v>
      </c>
      <c r="D32" s="22" t="s">
        <v>14</v>
      </c>
      <c r="E32" s="22" t="s">
        <v>15</v>
      </c>
      <c r="F32" s="27" t="s">
        <v>62</v>
      </c>
      <c r="G32" s="24" t="s">
        <v>63</v>
      </c>
      <c r="H32" s="25">
        <v>63</v>
      </c>
      <c r="I32" s="6" t="s">
        <v>17</v>
      </c>
      <c r="J32" s="6" t="s">
        <v>18</v>
      </c>
      <c r="K32" s="10">
        <f t="shared" si="3"/>
        <v>143964</v>
      </c>
      <c r="L32" s="11">
        <f t="shared" si="0"/>
        <v>108836784</v>
      </c>
      <c r="M32" s="11">
        <f t="shared" si="1"/>
        <v>108836784</v>
      </c>
      <c r="N32" s="9">
        <v>1</v>
      </c>
    </row>
    <row r="33" spans="2:14" s="12" customFormat="1" ht="16.5" customHeight="1">
      <c r="B33" s="9">
        <v>6</v>
      </c>
      <c r="C33" s="17">
        <v>6249</v>
      </c>
      <c r="D33" s="22" t="s">
        <v>14</v>
      </c>
      <c r="E33" s="22" t="s">
        <v>15</v>
      </c>
      <c r="F33" s="27" t="s">
        <v>62</v>
      </c>
      <c r="G33" s="24" t="s">
        <v>64</v>
      </c>
      <c r="H33" s="25">
        <v>64</v>
      </c>
      <c r="I33" s="6" t="s">
        <v>17</v>
      </c>
      <c r="J33" s="6" t="s">
        <v>18</v>
      </c>
      <c r="K33" s="10">
        <f t="shared" si="3"/>
        <v>143964</v>
      </c>
      <c r="L33" s="11">
        <f t="shared" si="0"/>
        <v>110564352</v>
      </c>
      <c r="M33" s="11">
        <f t="shared" si="1"/>
        <v>110564352</v>
      </c>
      <c r="N33" s="9">
        <v>1</v>
      </c>
    </row>
    <row r="34" spans="2:14" s="12" customFormat="1" ht="16.5" customHeight="1">
      <c r="B34" s="9">
        <v>6</v>
      </c>
      <c r="C34" s="21">
        <v>6250</v>
      </c>
      <c r="D34" s="22" t="s">
        <v>14</v>
      </c>
      <c r="E34" s="22" t="s">
        <v>15</v>
      </c>
      <c r="F34" s="27" t="s">
        <v>65</v>
      </c>
      <c r="G34" s="24" t="s">
        <v>66</v>
      </c>
      <c r="H34" s="25">
        <v>70</v>
      </c>
      <c r="I34" s="6" t="s">
        <v>17</v>
      </c>
      <c r="J34" s="6" t="s">
        <v>18</v>
      </c>
      <c r="K34" s="10">
        <f t="shared" si="3"/>
        <v>143964</v>
      </c>
      <c r="L34" s="11">
        <f t="shared" si="0"/>
        <v>120929760</v>
      </c>
      <c r="M34" s="11">
        <f t="shared" si="1"/>
        <v>120929760</v>
      </c>
      <c r="N34" s="9">
        <v>1</v>
      </c>
    </row>
    <row r="35" spans="2:14" s="12" customFormat="1" ht="16.5" customHeight="1">
      <c r="B35" s="9">
        <v>7</v>
      </c>
      <c r="C35" s="17">
        <v>6251</v>
      </c>
      <c r="D35" s="22" t="s">
        <v>14</v>
      </c>
      <c r="E35" s="22" t="s">
        <v>15</v>
      </c>
      <c r="F35" s="27" t="s">
        <v>67</v>
      </c>
      <c r="G35" s="29" t="s">
        <v>141</v>
      </c>
      <c r="H35" s="25">
        <v>60</v>
      </c>
      <c r="I35" s="6" t="s">
        <v>17</v>
      </c>
      <c r="J35" s="6" t="s">
        <v>18</v>
      </c>
      <c r="K35" s="10">
        <f>((8.6*0%)+8.6)*$K$2</f>
        <v>143964</v>
      </c>
      <c r="L35" s="11">
        <f t="shared" si="0"/>
        <v>103654080</v>
      </c>
      <c r="M35" s="11">
        <f t="shared" si="1"/>
        <v>103654080</v>
      </c>
      <c r="N35" s="9">
        <v>1</v>
      </c>
    </row>
    <row r="36" spans="2:14" s="12" customFormat="1" ht="16.5" customHeight="1">
      <c r="B36" s="9">
        <v>7</v>
      </c>
      <c r="C36" s="21">
        <v>6252</v>
      </c>
      <c r="D36" s="22" t="s">
        <v>14</v>
      </c>
      <c r="E36" s="22" t="s">
        <v>15</v>
      </c>
      <c r="F36" s="27" t="s">
        <v>68</v>
      </c>
      <c r="G36" s="44" t="s">
        <v>142</v>
      </c>
      <c r="H36" s="25">
        <v>72</v>
      </c>
      <c r="I36" s="6" t="s">
        <v>17</v>
      </c>
      <c r="J36" s="6" t="s">
        <v>18</v>
      </c>
      <c r="K36" s="10">
        <f>((8.6*0%)+8.6)*$K$2</f>
        <v>143964</v>
      </c>
      <c r="L36" s="11">
        <f t="shared" si="0"/>
        <v>124384896</v>
      </c>
      <c r="M36" s="11">
        <f t="shared" si="1"/>
        <v>124384896</v>
      </c>
      <c r="N36" s="9">
        <v>1</v>
      </c>
    </row>
    <row r="37" spans="2:14" s="12" customFormat="1" ht="16.5" customHeight="1">
      <c r="B37" s="9">
        <v>7</v>
      </c>
      <c r="C37" s="17">
        <v>6253</v>
      </c>
      <c r="D37" s="22" t="s">
        <v>14</v>
      </c>
      <c r="E37" s="22" t="s">
        <v>15</v>
      </c>
      <c r="F37" s="27" t="s">
        <v>69</v>
      </c>
      <c r="G37" s="22" t="s">
        <v>70</v>
      </c>
      <c r="H37" s="25">
        <v>70</v>
      </c>
      <c r="I37" s="6" t="s">
        <v>17</v>
      </c>
      <c r="J37" s="6" t="s">
        <v>18</v>
      </c>
      <c r="K37" s="10">
        <f>((8.6*0%)+8.6)*$K$2</f>
        <v>143964</v>
      </c>
      <c r="L37" s="11">
        <f t="shared" si="0"/>
        <v>120929760</v>
      </c>
      <c r="M37" s="11">
        <f t="shared" si="1"/>
        <v>120929760</v>
      </c>
      <c r="N37" s="9">
        <v>1</v>
      </c>
    </row>
    <row r="38" spans="2:14" s="12" customFormat="1" ht="16.5" customHeight="1">
      <c r="B38" s="9">
        <v>7</v>
      </c>
      <c r="C38" s="21">
        <v>6254</v>
      </c>
      <c r="D38" s="22" t="s">
        <v>14</v>
      </c>
      <c r="E38" s="22" t="s">
        <v>15</v>
      </c>
      <c r="F38" s="27" t="s">
        <v>71</v>
      </c>
      <c r="G38" s="22" t="s">
        <v>72</v>
      </c>
      <c r="H38" s="25">
        <v>64</v>
      </c>
      <c r="I38" s="6" t="s">
        <v>17</v>
      </c>
      <c r="J38" s="6" t="s">
        <v>18</v>
      </c>
      <c r="K38" s="10">
        <f>((8.6*14%)+8.6)*$K$2</f>
        <v>164118.96</v>
      </c>
      <c r="L38" s="11">
        <f t="shared" si="0"/>
        <v>126043361.28</v>
      </c>
      <c r="M38" s="11">
        <f t="shared" si="1"/>
        <v>126043361.28</v>
      </c>
      <c r="N38" s="9">
        <v>1</v>
      </c>
    </row>
    <row r="39" spans="2:14" s="12" customFormat="1" ht="16.5" customHeight="1">
      <c r="B39" s="9">
        <v>7</v>
      </c>
      <c r="C39" s="17">
        <v>6255</v>
      </c>
      <c r="D39" s="22" t="s">
        <v>14</v>
      </c>
      <c r="E39" s="22" t="s">
        <v>15</v>
      </c>
      <c r="F39" s="27" t="s">
        <v>73</v>
      </c>
      <c r="G39" s="26" t="s">
        <v>140</v>
      </c>
      <c r="H39" s="25">
        <v>50</v>
      </c>
      <c r="I39" s="6" t="s">
        <v>17</v>
      </c>
      <c r="J39" s="6" t="s">
        <v>18</v>
      </c>
      <c r="K39" s="10">
        <f>((8.6*0%)+8.6)*$K$2</f>
        <v>143964</v>
      </c>
      <c r="L39" s="11">
        <f t="shared" si="0"/>
        <v>86378400</v>
      </c>
      <c r="M39" s="11">
        <f t="shared" si="1"/>
        <v>86378400</v>
      </c>
      <c r="N39" s="9">
        <v>1</v>
      </c>
    </row>
    <row r="40" spans="2:14" s="12" customFormat="1" ht="16.5" customHeight="1">
      <c r="B40" s="9">
        <v>7</v>
      </c>
      <c r="C40" s="21">
        <v>6256</v>
      </c>
      <c r="D40" s="22" t="s">
        <v>14</v>
      </c>
      <c r="E40" s="22" t="s">
        <v>15</v>
      </c>
      <c r="F40" s="27" t="s">
        <v>73</v>
      </c>
      <c r="G40" s="22" t="s">
        <v>140</v>
      </c>
      <c r="H40" s="25">
        <v>50</v>
      </c>
      <c r="I40" s="6" t="s">
        <v>17</v>
      </c>
      <c r="J40" s="6" t="s">
        <v>18</v>
      </c>
      <c r="K40" s="10">
        <f>((8.6*0%)+8.6)*$K$2</f>
        <v>143964</v>
      </c>
      <c r="L40" s="11">
        <f t="shared" si="0"/>
        <v>86378400</v>
      </c>
      <c r="M40" s="11">
        <f t="shared" si="1"/>
        <v>86378400</v>
      </c>
      <c r="N40" s="9">
        <v>1</v>
      </c>
    </row>
    <row r="41" spans="2:14" s="12" customFormat="1" ht="16.5" customHeight="1">
      <c r="B41" s="9">
        <v>8</v>
      </c>
      <c r="C41" s="17">
        <v>6257</v>
      </c>
      <c r="D41" s="22" t="s">
        <v>14</v>
      </c>
      <c r="E41" s="22" t="s">
        <v>15</v>
      </c>
      <c r="F41" s="30" t="s">
        <v>74</v>
      </c>
      <c r="G41" s="27" t="s">
        <v>75</v>
      </c>
      <c r="H41" s="25">
        <v>71</v>
      </c>
      <c r="I41" s="6" t="s">
        <v>17</v>
      </c>
      <c r="J41" s="6" t="s">
        <v>18</v>
      </c>
      <c r="K41" s="10">
        <f>((8.6*14%)+8.6)*$K$2</f>
        <v>164118.96</v>
      </c>
      <c r="L41" s="11">
        <f t="shared" si="0"/>
        <v>139829353.92000002</v>
      </c>
      <c r="M41" s="11">
        <f t="shared" si="1"/>
        <v>139829353.92000002</v>
      </c>
      <c r="N41" s="9">
        <v>1</v>
      </c>
    </row>
    <row r="42" spans="2:14" s="12" customFormat="1" ht="16.5" customHeight="1">
      <c r="B42" s="9">
        <v>8</v>
      </c>
      <c r="C42" s="21">
        <v>6258</v>
      </c>
      <c r="D42" s="22" t="s">
        <v>14</v>
      </c>
      <c r="E42" s="22" t="s">
        <v>15</v>
      </c>
      <c r="F42" s="30" t="s">
        <v>76</v>
      </c>
      <c r="G42" s="27" t="s">
        <v>77</v>
      </c>
      <c r="H42" s="25">
        <v>53</v>
      </c>
      <c r="I42" s="6" t="s">
        <v>17</v>
      </c>
      <c r="J42" s="6" t="s">
        <v>18</v>
      </c>
      <c r="K42" s="10">
        <f t="shared" ref="K42:K50" si="4">((8.6*14%)+8.6)*$K$2</f>
        <v>164118.96</v>
      </c>
      <c r="L42" s="11">
        <f t="shared" si="0"/>
        <v>104379658.55999999</v>
      </c>
      <c r="M42" s="11">
        <f t="shared" si="1"/>
        <v>104379658.55999999</v>
      </c>
      <c r="N42" s="9">
        <v>1</v>
      </c>
    </row>
    <row r="43" spans="2:14" s="12" customFormat="1" ht="16.5" customHeight="1">
      <c r="B43" s="9">
        <v>8</v>
      </c>
      <c r="C43" s="17">
        <v>6259</v>
      </c>
      <c r="D43" s="22" t="s">
        <v>14</v>
      </c>
      <c r="E43" s="22" t="s">
        <v>15</v>
      </c>
      <c r="F43" s="30" t="s">
        <v>76</v>
      </c>
      <c r="G43" s="27" t="s">
        <v>77</v>
      </c>
      <c r="H43" s="25">
        <v>52</v>
      </c>
      <c r="I43" s="6" t="s">
        <v>17</v>
      </c>
      <c r="J43" s="6" t="s">
        <v>18</v>
      </c>
      <c r="K43" s="10">
        <f t="shared" si="4"/>
        <v>164118.96</v>
      </c>
      <c r="L43" s="11">
        <f t="shared" si="0"/>
        <v>102410231.03999999</v>
      </c>
      <c r="M43" s="11">
        <f t="shared" si="1"/>
        <v>102410231.03999999</v>
      </c>
      <c r="N43" s="9">
        <v>1</v>
      </c>
    </row>
    <row r="44" spans="2:14" s="12" customFormat="1" ht="16.5" customHeight="1">
      <c r="B44" s="9">
        <v>8</v>
      </c>
      <c r="C44" s="21">
        <v>6260</v>
      </c>
      <c r="D44" s="22" t="s">
        <v>14</v>
      </c>
      <c r="E44" s="22" t="s">
        <v>15</v>
      </c>
      <c r="F44" s="30" t="s">
        <v>78</v>
      </c>
      <c r="G44" s="30" t="s">
        <v>79</v>
      </c>
      <c r="H44" s="25">
        <v>55</v>
      </c>
      <c r="I44" s="6" t="s">
        <v>17</v>
      </c>
      <c r="J44" s="6" t="s">
        <v>18</v>
      </c>
      <c r="K44" s="10">
        <f t="shared" si="4"/>
        <v>164118.96</v>
      </c>
      <c r="L44" s="11">
        <f t="shared" si="0"/>
        <v>108318513.59999999</v>
      </c>
      <c r="M44" s="11">
        <f t="shared" si="1"/>
        <v>108318513.59999999</v>
      </c>
      <c r="N44" s="9">
        <v>1</v>
      </c>
    </row>
    <row r="45" spans="2:14" s="12" customFormat="1" ht="16.5" customHeight="1">
      <c r="B45" s="9">
        <v>8</v>
      </c>
      <c r="C45" s="17">
        <v>6261</v>
      </c>
      <c r="D45" s="22" t="s">
        <v>14</v>
      </c>
      <c r="E45" s="22" t="s">
        <v>15</v>
      </c>
      <c r="F45" s="30" t="s">
        <v>80</v>
      </c>
      <c r="G45" s="30" t="s">
        <v>81</v>
      </c>
      <c r="H45" s="25">
        <v>44</v>
      </c>
      <c r="I45" s="6" t="s">
        <v>17</v>
      </c>
      <c r="J45" s="6" t="s">
        <v>18</v>
      </c>
      <c r="K45" s="10">
        <f t="shared" si="4"/>
        <v>164118.96</v>
      </c>
      <c r="L45" s="11">
        <f t="shared" ref="L45" si="5">H45*K45*12</f>
        <v>86654810.879999995</v>
      </c>
      <c r="M45" s="11">
        <f>L45*N45</f>
        <v>86654810.879999995</v>
      </c>
      <c r="N45" s="9">
        <v>1</v>
      </c>
    </row>
    <row r="46" spans="2:14" s="12" customFormat="1" ht="16.5" customHeight="1">
      <c r="B46" s="9">
        <v>8</v>
      </c>
      <c r="C46" s="21">
        <v>6262</v>
      </c>
      <c r="D46" s="22" t="s">
        <v>14</v>
      </c>
      <c r="E46" s="22" t="s">
        <v>15</v>
      </c>
      <c r="F46" s="30" t="s">
        <v>80</v>
      </c>
      <c r="G46" s="30" t="s">
        <v>81</v>
      </c>
      <c r="H46" s="25">
        <v>45</v>
      </c>
      <c r="I46" s="6" t="s">
        <v>17</v>
      </c>
      <c r="J46" s="6" t="s">
        <v>18</v>
      </c>
      <c r="K46" s="10">
        <f t="shared" si="4"/>
        <v>164118.96</v>
      </c>
      <c r="L46" s="11">
        <f t="shared" si="0"/>
        <v>88624238.399999991</v>
      </c>
      <c r="M46" s="11">
        <f t="shared" si="1"/>
        <v>88624238.399999991</v>
      </c>
      <c r="N46" s="9">
        <v>1</v>
      </c>
    </row>
    <row r="47" spans="2:14" s="12" customFormat="1" ht="16.5" customHeight="1">
      <c r="B47" s="9">
        <v>9</v>
      </c>
      <c r="C47" s="17">
        <v>6263</v>
      </c>
      <c r="D47" s="22" t="s">
        <v>14</v>
      </c>
      <c r="E47" s="22" t="s">
        <v>15</v>
      </c>
      <c r="F47" s="27" t="s">
        <v>82</v>
      </c>
      <c r="G47" s="27" t="s">
        <v>83</v>
      </c>
      <c r="H47" s="25">
        <v>90</v>
      </c>
      <c r="I47" s="6" t="s">
        <v>17</v>
      </c>
      <c r="J47" s="6" t="s">
        <v>18</v>
      </c>
      <c r="K47" s="10">
        <f t="shared" si="4"/>
        <v>164118.96</v>
      </c>
      <c r="L47" s="11">
        <f t="shared" si="0"/>
        <v>177248476.79999998</v>
      </c>
      <c r="M47" s="11">
        <f t="shared" si="1"/>
        <v>177248476.79999998</v>
      </c>
      <c r="N47" s="9">
        <v>1</v>
      </c>
    </row>
    <row r="48" spans="2:14" s="12" customFormat="1" ht="16.5" customHeight="1">
      <c r="B48" s="9">
        <v>9</v>
      </c>
      <c r="C48" s="21">
        <v>6264</v>
      </c>
      <c r="D48" s="22" t="s">
        <v>14</v>
      </c>
      <c r="E48" s="22" t="s">
        <v>15</v>
      </c>
      <c r="F48" s="27" t="s">
        <v>82</v>
      </c>
      <c r="G48" s="27" t="s">
        <v>84</v>
      </c>
      <c r="H48" s="25">
        <v>56</v>
      </c>
      <c r="I48" s="6" t="s">
        <v>17</v>
      </c>
      <c r="J48" s="6" t="s">
        <v>18</v>
      </c>
      <c r="K48" s="10">
        <f t="shared" si="4"/>
        <v>164118.96</v>
      </c>
      <c r="L48" s="11">
        <f t="shared" si="0"/>
        <v>110287941.12</v>
      </c>
      <c r="M48" s="11">
        <f t="shared" si="1"/>
        <v>110287941.12</v>
      </c>
      <c r="N48" s="9">
        <v>1</v>
      </c>
    </row>
    <row r="49" spans="2:14" s="12" customFormat="1" ht="16.5" customHeight="1">
      <c r="B49" s="9">
        <v>9</v>
      </c>
      <c r="C49" s="17">
        <v>6265</v>
      </c>
      <c r="D49" s="22" t="s">
        <v>14</v>
      </c>
      <c r="E49" s="22" t="s">
        <v>15</v>
      </c>
      <c r="F49" s="27" t="s">
        <v>85</v>
      </c>
      <c r="G49" s="31" t="s">
        <v>86</v>
      </c>
      <c r="H49" s="25">
        <v>50</v>
      </c>
      <c r="I49" s="6" t="s">
        <v>17</v>
      </c>
      <c r="J49" s="6" t="s">
        <v>18</v>
      </c>
      <c r="K49" s="10">
        <f t="shared" si="4"/>
        <v>164118.96</v>
      </c>
      <c r="L49" s="11">
        <f t="shared" si="0"/>
        <v>98471376</v>
      </c>
      <c r="M49" s="11">
        <f t="shared" si="1"/>
        <v>98471376</v>
      </c>
      <c r="N49" s="9">
        <v>1</v>
      </c>
    </row>
    <row r="50" spans="2:14" s="12" customFormat="1" ht="16.5" customHeight="1">
      <c r="B50" s="9">
        <v>9</v>
      </c>
      <c r="C50" s="21">
        <v>6266</v>
      </c>
      <c r="D50" s="22" t="s">
        <v>14</v>
      </c>
      <c r="E50" s="22" t="s">
        <v>15</v>
      </c>
      <c r="F50" s="27" t="s">
        <v>87</v>
      </c>
      <c r="G50" s="27" t="s">
        <v>88</v>
      </c>
      <c r="H50" s="25">
        <v>65</v>
      </c>
      <c r="I50" s="6" t="s">
        <v>17</v>
      </c>
      <c r="J50" s="6" t="s">
        <v>18</v>
      </c>
      <c r="K50" s="10">
        <f t="shared" si="4"/>
        <v>164118.96</v>
      </c>
      <c r="L50" s="11">
        <f t="shared" si="0"/>
        <v>128012788.80000001</v>
      </c>
      <c r="M50" s="11">
        <f t="shared" si="1"/>
        <v>128012788.80000001</v>
      </c>
      <c r="N50" s="9">
        <v>1</v>
      </c>
    </row>
    <row r="51" spans="2:14" s="12" customFormat="1" ht="16.5" customHeight="1">
      <c r="B51" s="9">
        <v>10</v>
      </c>
      <c r="C51" s="17">
        <v>6267</v>
      </c>
      <c r="D51" s="22" t="s">
        <v>14</v>
      </c>
      <c r="E51" s="22" t="s">
        <v>15</v>
      </c>
      <c r="F51" s="27" t="s">
        <v>89</v>
      </c>
      <c r="G51" s="27" t="s">
        <v>90</v>
      </c>
      <c r="H51" s="25">
        <v>110</v>
      </c>
      <c r="I51" s="6" t="s">
        <v>17</v>
      </c>
      <c r="J51" s="6" t="s">
        <v>18</v>
      </c>
      <c r="K51" s="10">
        <f>((8.6*28%)+8.6)*$K$2</f>
        <v>184273.91999999998</v>
      </c>
      <c r="L51" s="11">
        <f t="shared" si="0"/>
        <v>243241574.39999998</v>
      </c>
      <c r="M51" s="11">
        <f t="shared" si="1"/>
        <v>243241574.39999998</v>
      </c>
      <c r="N51" s="9">
        <v>1</v>
      </c>
    </row>
    <row r="52" spans="2:14" s="12" customFormat="1" ht="16.5" customHeight="1">
      <c r="B52" s="9">
        <v>10</v>
      </c>
      <c r="C52" s="21">
        <v>6268</v>
      </c>
      <c r="D52" s="22" t="s">
        <v>14</v>
      </c>
      <c r="E52" s="22" t="s">
        <v>15</v>
      </c>
      <c r="F52" s="27" t="s">
        <v>91</v>
      </c>
      <c r="G52" s="27" t="s">
        <v>92</v>
      </c>
      <c r="H52" s="25">
        <v>80</v>
      </c>
      <c r="I52" s="6" t="s">
        <v>17</v>
      </c>
      <c r="J52" s="6" t="s">
        <v>18</v>
      </c>
      <c r="K52" s="10">
        <f>((8.6*14%)+8.6)*$K$2</f>
        <v>164118.96</v>
      </c>
      <c r="L52" s="11">
        <f t="shared" si="0"/>
        <v>157554201.59999999</v>
      </c>
      <c r="M52" s="11">
        <f t="shared" si="1"/>
        <v>157554201.59999999</v>
      </c>
      <c r="N52" s="9">
        <v>1</v>
      </c>
    </row>
    <row r="53" spans="2:14" s="12" customFormat="1" ht="16.5" customHeight="1">
      <c r="B53" s="9">
        <v>10</v>
      </c>
      <c r="C53" s="17">
        <v>6269</v>
      </c>
      <c r="D53" s="22" t="s">
        <v>14</v>
      </c>
      <c r="E53" s="22" t="s">
        <v>15</v>
      </c>
      <c r="F53" s="27" t="s">
        <v>93</v>
      </c>
      <c r="G53" s="27" t="s">
        <v>94</v>
      </c>
      <c r="H53" s="25">
        <v>65</v>
      </c>
      <c r="I53" s="6" t="s">
        <v>17</v>
      </c>
      <c r="J53" s="6" t="s">
        <v>18</v>
      </c>
      <c r="K53" s="10">
        <f>((8.6*14%)+8.6)*$K$2</f>
        <v>164118.96</v>
      </c>
      <c r="L53" s="11">
        <f t="shared" si="0"/>
        <v>128012788.80000001</v>
      </c>
      <c r="M53" s="11">
        <f t="shared" si="1"/>
        <v>128012788.80000001</v>
      </c>
      <c r="N53" s="9">
        <v>1</v>
      </c>
    </row>
    <row r="54" spans="2:14" s="12" customFormat="1" ht="16.5" customHeight="1">
      <c r="B54" s="9">
        <v>10</v>
      </c>
      <c r="C54" s="21">
        <v>6270</v>
      </c>
      <c r="D54" s="22" t="s">
        <v>14</v>
      </c>
      <c r="E54" s="22" t="s">
        <v>15</v>
      </c>
      <c r="F54" s="27" t="s">
        <v>93</v>
      </c>
      <c r="G54" s="27" t="s">
        <v>95</v>
      </c>
      <c r="H54" s="25">
        <v>58</v>
      </c>
      <c r="I54" s="6" t="s">
        <v>17</v>
      </c>
      <c r="J54" s="6" t="s">
        <v>18</v>
      </c>
      <c r="K54" s="10">
        <f>((8.6*14%)+8.6)*$K$2</f>
        <v>164118.96</v>
      </c>
      <c r="L54" s="11">
        <f t="shared" si="0"/>
        <v>114226796.16</v>
      </c>
      <c r="M54" s="11">
        <f t="shared" si="1"/>
        <v>114226796.16</v>
      </c>
      <c r="N54" s="9">
        <v>1</v>
      </c>
    </row>
    <row r="55" spans="2:14" s="12" customFormat="1" ht="16.5" customHeight="1">
      <c r="B55" s="9">
        <v>10</v>
      </c>
      <c r="C55" s="17">
        <v>6271</v>
      </c>
      <c r="D55" s="22" t="s">
        <v>14</v>
      </c>
      <c r="E55" s="22" t="s">
        <v>15</v>
      </c>
      <c r="F55" s="27" t="s">
        <v>91</v>
      </c>
      <c r="G55" s="27" t="s">
        <v>96</v>
      </c>
      <c r="H55" s="25">
        <v>70</v>
      </c>
      <c r="I55" s="6" t="s">
        <v>17</v>
      </c>
      <c r="J55" s="6" t="s">
        <v>18</v>
      </c>
      <c r="K55" s="10">
        <f>((8.6*14%)+8.6)*$K$2</f>
        <v>164118.96</v>
      </c>
      <c r="L55" s="11">
        <f t="shared" si="0"/>
        <v>137859926.39999998</v>
      </c>
      <c r="M55" s="11">
        <f t="shared" si="1"/>
        <v>137859926.39999998</v>
      </c>
      <c r="N55" s="9">
        <v>1</v>
      </c>
    </row>
    <row r="56" spans="2:14" s="12" customFormat="1" ht="16.5" customHeight="1">
      <c r="B56" s="9">
        <v>11</v>
      </c>
      <c r="C56" s="21">
        <v>6272</v>
      </c>
      <c r="D56" s="22" t="s">
        <v>14</v>
      </c>
      <c r="E56" s="22" t="s">
        <v>15</v>
      </c>
      <c r="F56" s="27" t="s">
        <v>97</v>
      </c>
      <c r="G56" s="27" t="s">
        <v>98</v>
      </c>
      <c r="H56" s="25">
        <v>50</v>
      </c>
      <c r="I56" s="6" t="s">
        <v>17</v>
      </c>
      <c r="J56" s="6" t="s">
        <v>18</v>
      </c>
      <c r="K56" s="10">
        <f>((8.6*84%)+8.6)*$K$2</f>
        <v>264893.75999999995</v>
      </c>
      <c r="L56" s="11">
        <f t="shared" si="0"/>
        <v>158936255.99999997</v>
      </c>
      <c r="M56" s="11">
        <f t="shared" si="1"/>
        <v>158936255.99999997</v>
      </c>
      <c r="N56" s="9">
        <v>1</v>
      </c>
    </row>
    <row r="57" spans="2:14" s="12" customFormat="1" ht="16.5" customHeight="1">
      <c r="B57" s="9">
        <v>11</v>
      </c>
      <c r="C57" s="17">
        <v>6273</v>
      </c>
      <c r="D57" s="22" t="s">
        <v>14</v>
      </c>
      <c r="E57" s="22" t="s">
        <v>15</v>
      </c>
      <c r="F57" s="27" t="s">
        <v>99</v>
      </c>
      <c r="G57" s="27" t="s">
        <v>100</v>
      </c>
      <c r="H57" s="25">
        <v>73</v>
      </c>
      <c r="I57" s="6" t="s">
        <v>17</v>
      </c>
      <c r="J57" s="6" t="s">
        <v>18</v>
      </c>
      <c r="K57" s="10">
        <f>((8.6*84%)+8.6)*$K$2</f>
        <v>264893.75999999995</v>
      </c>
      <c r="L57" s="11">
        <f t="shared" si="0"/>
        <v>232046933.75999996</v>
      </c>
      <c r="M57" s="11">
        <f t="shared" si="1"/>
        <v>232046933.75999996</v>
      </c>
      <c r="N57" s="9">
        <v>1</v>
      </c>
    </row>
    <row r="58" spans="2:14" s="12" customFormat="1" ht="16.5" customHeight="1">
      <c r="B58" s="9">
        <v>12</v>
      </c>
      <c r="C58" s="21">
        <v>6274</v>
      </c>
      <c r="D58" s="22" t="s">
        <v>14</v>
      </c>
      <c r="E58" s="22" t="s">
        <v>15</v>
      </c>
      <c r="F58" s="29" t="s">
        <v>101</v>
      </c>
      <c r="G58" s="27" t="s">
        <v>102</v>
      </c>
      <c r="H58" s="25">
        <v>81</v>
      </c>
      <c r="I58" s="6" t="s">
        <v>17</v>
      </c>
      <c r="J58" s="6" t="s">
        <v>18</v>
      </c>
      <c r="K58" s="10">
        <f>((8.6*56%)+8.6)*$K$2</f>
        <v>224583.84</v>
      </c>
      <c r="L58" s="11">
        <f t="shared" si="0"/>
        <v>218295492.47999999</v>
      </c>
      <c r="M58" s="11">
        <f t="shared" si="1"/>
        <v>218295492.47999999</v>
      </c>
      <c r="N58" s="9">
        <v>1</v>
      </c>
    </row>
    <row r="59" spans="2:14" s="12" customFormat="1" ht="16.5" customHeight="1">
      <c r="B59" s="9">
        <v>12</v>
      </c>
      <c r="C59" s="17">
        <v>6275</v>
      </c>
      <c r="D59" s="22" t="s">
        <v>14</v>
      </c>
      <c r="E59" s="22" t="s">
        <v>15</v>
      </c>
      <c r="F59" s="29" t="s">
        <v>101</v>
      </c>
      <c r="G59" s="27" t="s">
        <v>102</v>
      </c>
      <c r="H59" s="25">
        <v>70</v>
      </c>
      <c r="I59" s="6" t="s">
        <v>17</v>
      </c>
      <c r="J59" s="6" t="s">
        <v>18</v>
      </c>
      <c r="K59" s="10">
        <f>((8.6*56%)+8.6)*$K$2</f>
        <v>224583.84</v>
      </c>
      <c r="L59" s="11">
        <f t="shared" si="0"/>
        <v>188650425.59999999</v>
      </c>
      <c r="M59" s="11">
        <f t="shared" si="1"/>
        <v>188650425.59999999</v>
      </c>
      <c r="N59" s="9">
        <v>1</v>
      </c>
    </row>
    <row r="60" spans="2:14" s="12" customFormat="1" ht="16.5" customHeight="1">
      <c r="B60" s="9">
        <v>13</v>
      </c>
      <c r="C60" s="21">
        <v>6276</v>
      </c>
      <c r="D60" s="22" t="s">
        <v>14</v>
      </c>
      <c r="E60" s="22" t="s">
        <v>15</v>
      </c>
      <c r="F60" s="24" t="s">
        <v>103</v>
      </c>
      <c r="G60" s="23" t="s">
        <v>104</v>
      </c>
      <c r="H60" s="32">
        <v>100</v>
      </c>
      <c r="I60" s="6" t="s">
        <v>17</v>
      </c>
      <c r="J60" s="6" t="s">
        <v>18</v>
      </c>
      <c r="K60" s="10">
        <f>((8.6*0%)+8.6)*$K$2</f>
        <v>143964</v>
      </c>
      <c r="L60" s="11">
        <f t="shared" si="0"/>
        <v>172756800</v>
      </c>
      <c r="M60" s="11">
        <f t="shared" si="1"/>
        <v>172756800</v>
      </c>
      <c r="N60" s="9">
        <v>1</v>
      </c>
    </row>
    <row r="61" spans="2:14" s="12" customFormat="1" ht="16.5" customHeight="1">
      <c r="B61" s="9">
        <v>13</v>
      </c>
      <c r="C61" s="17">
        <v>6277</v>
      </c>
      <c r="D61" s="22" t="s">
        <v>14</v>
      </c>
      <c r="E61" s="22" t="s">
        <v>15</v>
      </c>
      <c r="F61" s="24" t="s">
        <v>105</v>
      </c>
      <c r="G61" s="23" t="s">
        <v>106</v>
      </c>
      <c r="H61" s="32">
        <v>100</v>
      </c>
      <c r="I61" s="6" t="s">
        <v>17</v>
      </c>
      <c r="J61" s="6" t="s">
        <v>18</v>
      </c>
      <c r="K61" s="10">
        <f t="shared" ref="K61:K76" si="6">((8.6*0%)+8.6)*$K$2</f>
        <v>143964</v>
      </c>
      <c r="L61" s="11">
        <f t="shared" si="0"/>
        <v>172756800</v>
      </c>
      <c r="M61" s="11">
        <f t="shared" si="1"/>
        <v>172756800</v>
      </c>
      <c r="N61" s="9">
        <v>1</v>
      </c>
    </row>
    <row r="62" spans="2:14" s="12" customFormat="1" ht="16.5" customHeight="1">
      <c r="B62" s="9">
        <v>13</v>
      </c>
      <c r="C62" s="21">
        <v>6278</v>
      </c>
      <c r="D62" s="22" t="s">
        <v>14</v>
      </c>
      <c r="E62" s="22" t="s">
        <v>15</v>
      </c>
      <c r="F62" s="24" t="s">
        <v>107</v>
      </c>
      <c r="G62" s="23" t="s">
        <v>108</v>
      </c>
      <c r="H62" s="32">
        <v>50</v>
      </c>
      <c r="I62" s="9" t="s">
        <v>17</v>
      </c>
      <c r="J62" s="6" t="s">
        <v>18</v>
      </c>
      <c r="K62" s="10">
        <f t="shared" si="6"/>
        <v>143964</v>
      </c>
      <c r="L62" s="11">
        <f t="shared" si="0"/>
        <v>86378400</v>
      </c>
      <c r="M62" s="11">
        <f t="shared" si="1"/>
        <v>86378400</v>
      </c>
      <c r="N62" s="9">
        <v>1</v>
      </c>
    </row>
    <row r="63" spans="2:14" s="12" customFormat="1" ht="16.5" customHeight="1">
      <c r="B63" s="9">
        <v>13</v>
      </c>
      <c r="C63" s="17">
        <v>6279</v>
      </c>
      <c r="D63" s="22" t="s">
        <v>14</v>
      </c>
      <c r="E63" s="22" t="s">
        <v>15</v>
      </c>
      <c r="F63" s="24" t="s">
        <v>109</v>
      </c>
      <c r="G63" s="23" t="s">
        <v>109</v>
      </c>
      <c r="H63" s="32">
        <v>75</v>
      </c>
      <c r="I63" s="9" t="s">
        <v>17</v>
      </c>
      <c r="J63" s="6" t="s">
        <v>18</v>
      </c>
      <c r="K63" s="10">
        <f t="shared" si="6"/>
        <v>143964</v>
      </c>
      <c r="L63" s="11">
        <f t="shared" si="0"/>
        <v>129567600</v>
      </c>
      <c r="M63" s="11">
        <f t="shared" si="1"/>
        <v>129567600</v>
      </c>
      <c r="N63" s="9">
        <v>1</v>
      </c>
    </row>
    <row r="64" spans="2:14" s="12" customFormat="1" ht="16.5" customHeight="1">
      <c r="B64" s="9">
        <v>13</v>
      </c>
      <c r="C64" s="17">
        <v>6281</v>
      </c>
      <c r="D64" s="22" t="s">
        <v>14</v>
      </c>
      <c r="E64" s="22" t="s">
        <v>15</v>
      </c>
      <c r="F64" s="24" t="s">
        <v>110</v>
      </c>
      <c r="G64" s="23" t="s">
        <v>111</v>
      </c>
      <c r="H64" s="32">
        <v>100</v>
      </c>
      <c r="I64" s="9" t="s">
        <v>17</v>
      </c>
      <c r="J64" s="6" t="s">
        <v>18</v>
      </c>
      <c r="K64" s="10">
        <f t="shared" si="6"/>
        <v>143964</v>
      </c>
      <c r="L64" s="11">
        <f t="shared" si="0"/>
        <v>172756800</v>
      </c>
      <c r="M64" s="11">
        <f t="shared" si="1"/>
        <v>172756800</v>
      </c>
      <c r="N64" s="9">
        <v>1</v>
      </c>
    </row>
    <row r="65" spans="2:14" s="12" customFormat="1" ht="16.5" customHeight="1">
      <c r="B65" s="9">
        <v>13</v>
      </c>
      <c r="C65" s="21">
        <v>6282</v>
      </c>
      <c r="D65" s="22" t="s">
        <v>14</v>
      </c>
      <c r="E65" s="22" t="s">
        <v>15</v>
      </c>
      <c r="F65" s="24" t="s">
        <v>112</v>
      </c>
      <c r="G65" s="23" t="s">
        <v>113</v>
      </c>
      <c r="H65" s="32">
        <v>100</v>
      </c>
      <c r="I65" s="6" t="s">
        <v>17</v>
      </c>
      <c r="J65" s="6" t="s">
        <v>18</v>
      </c>
      <c r="K65" s="10">
        <f t="shared" si="6"/>
        <v>143964</v>
      </c>
      <c r="L65" s="11">
        <f t="shared" si="0"/>
        <v>172756800</v>
      </c>
      <c r="M65" s="11">
        <f t="shared" si="1"/>
        <v>172756800</v>
      </c>
      <c r="N65" s="9">
        <v>1</v>
      </c>
    </row>
    <row r="66" spans="2:14" s="12" customFormat="1" ht="16.5" customHeight="1">
      <c r="B66" s="9">
        <v>13</v>
      </c>
      <c r="C66" s="17">
        <v>6283</v>
      </c>
      <c r="D66" s="22" t="s">
        <v>14</v>
      </c>
      <c r="E66" s="22" t="s">
        <v>15</v>
      </c>
      <c r="F66" s="24" t="s">
        <v>114</v>
      </c>
      <c r="G66" s="23" t="s">
        <v>115</v>
      </c>
      <c r="H66" s="32">
        <v>100</v>
      </c>
      <c r="I66" s="6" t="s">
        <v>17</v>
      </c>
      <c r="J66" s="6" t="s">
        <v>18</v>
      </c>
      <c r="K66" s="10">
        <f t="shared" si="6"/>
        <v>143964</v>
      </c>
      <c r="L66" s="11">
        <f t="shared" si="0"/>
        <v>172756800</v>
      </c>
      <c r="M66" s="11">
        <f t="shared" si="1"/>
        <v>172756800</v>
      </c>
      <c r="N66" s="9">
        <v>1</v>
      </c>
    </row>
    <row r="67" spans="2:14" s="12" customFormat="1" ht="16.5" customHeight="1">
      <c r="B67" s="9">
        <v>13</v>
      </c>
      <c r="C67" s="21">
        <v>6284</v>
      </c>
      <c r="D67" s="22" t="s">
        <v>14</v>
      </c>
      <c r="E67" s="22" t="s">
        <v>15</v>
      </c>
      <c r="F67" s="24" t="s">
        <v>116</v>
      </c>
      <c r="G67" s="33" t="s">
        <v>117</v>
      </c>
      <c r="H67" s="32">
        <v>100</v>
      </c>
      <c r="I67" s="6" t="s">
        <v>17</v>
      </c>
      <c r="J67" s="6" t="s">
        <v>18</v>
      </c>
      <c r="K67" s="10">
        <f t="shared" si="6"/>
        <v>143964</v>
      </c>
      <c r="L67" s="39">
        <f t="shared" si="0"/>
        <v>172756800</v>
      </c>
      <c r="M67" s="39">
        <f t="shared" si="1"/>
        <v>172756800</v>
      </c>
      <c r="N67" s="40">
        <v>1</v>
      </c>
    </row>
    <row r="68" spans="2:14" s="12" customFormat="1" ht="16.5" customHeight="1">
      <c r="B68" s="9">
        <v>13</v>
      </c>
      <c r="C68" s="17">
        <v>6285</v>
      </c>
      <c r="D68" s="22" t="s">
        <v>14</v>
      </c>
      <c r="E68" s="22" t="s">
        <v>15</v>
      </c>
      <c r="F68" s="38" t="s">
        <v>118</v>
      </c>
      <c r="G68" s="23" t="s">
        <v>119</v>
      </c>
      <c r="H68" s="32">
        <v>100</v>
      </c>
      <c r="I68" s="6" t="s">
        <v>17</v>
      </c>
      <c r="J68" s="6" t="s">
        <v>18</v>
      </c>
      <c r="K68" s="10">
        <f t="shared" si="6"/>
        <v>143964</v>
      </c>
      <c r="L68" s="39">
        <f t="shared" si="0"/>
        <v>172756800</v>
      </c>
      <c r="M68" s="39">
        <f t="shared" si="1"/>
        <v>172756800</v>
      </c>
      <c r="N68" s="40">
        <v>1</v>
      </c>
    </row>
    <row r="69" spans="2:14" s="12" customFormat="1" ht="16.5" customHeight="1">
      <c r="B69" s="40">
        <v>13</v>
      </c>
      <c r="C69" s="41">
        <v>6286</v>
      </c>
      <c r="D69" s="42" t="s">
        <v>14</v>
      </c>
      <c r="E69" s="42" t="s">
        <v>15</v>
      </c>
      <c r="F69" s="38" t="s">
        <v>120</v>
      </c>
      <c r="G69" s="23" t="s">
        <v>121</v>
      </c>
      <c r="H69" s="32">
        <v>62</v>
      </c>
      <c r="I69" s="43" t="s">
        <v>17</v>
      </c>
      <c r="J69" s="43" t="s">
        <v>18</v>
      </c>
      <c r="K69" s="10">
        <f t="shared" si="6"/>
        <v>143964</v>
      </c>
      <c r="L69" s="39">
        <f t="shared" si="0"/>
        <v>107109216</v>
      </c>
      <c r="M69" s="39">
        <f t="shared" si="1"/>
        <v>107109216</v>
      </c>
      <c r="N69" s="40">
        <v>1</v>
      </c>
    </row>
    <row r="70" spans="2:14" s="12" customFormat="1" ht="16.5" customHeight="1">
      <c r="B70" s="9">
        <v>13</v>
      </c>
      <c r="C70" s="21">
        <v>6288</v>
      </c>
      <c r="D70" s="22" t="s">
        <v>14</v>
      </c>
      <c r="E70" s="22" t="s">
        <v>15</v>
      </c>
      <c r="F70" s="38" t="s">
        <v>122</v>
      </c>
      <c r="G70" s="23" t="s">
        <v>122</v>
      </c>
      <c r="H70" s="32">
        <v>100</v>
      </c>
      <c r="I70" s="6" t="s">
        <v>17</v>
      </c>
      <c r="J70" s="6" t="s">
        <v>18</v>
      </c>
      <c r="K70" s="10">
        <f t="shared" si="6"/>
        <v>143964</v>
      </c>
      <c r="L70" s="39">
        <f t="shared" si="0"/>
        <v>172756800</v>
      </c>
      <c r="M70" s="39">
        <f t="shared" si="1"/>
        <v>172756800</v>
      </c>
      <c r="N70" s="40">
        <v>1</v>
      </c>
    </row>
    <row r="71" spans="2:14" s="12" customFormat="1" ht="16.5" customHeight="1">
      <c r="B71" s="9">
        <v>13</v>
      </c>
      <c r="C71" s="17">
        <v>6289</v>
      </c>
      <c r="D71" s="22" t="s">
        <v>14</v>
      </c>
      <c r="E71" s="22" t="s">
        <v>15</v>
      </c>
      <c r="F71" s="38" t="s">
        <v>123</v>
      </c>
      <c r="G71" s="23" t="s">
        <v>124</v>
      </c>
      <c r="H71" s="32">
        <v>75</v>
      </c>
      <c r="I71" s="6" t="s">
        <v>17</v>
      </c>
      <c r="J71" s="6" t="s">
        <v>18</v>
      </c>
      <c r="K71" s="10">
        <f t="shared" si="6"/>
        <v>143964</v>
      </c>
      <c r="L71" s="39">
        <f t="shared" si="0"/>
        <v>129567600</v>
      </c>
      <c r="M71" s="39">
        <f t="shared" si="1"/>
        <v>129567600</v>
      </c>
      <c r="N71" s="40">
        <v>1</v>
      </c>
    </row>
    <row r="72" spans="2:14" s="12" customFormat="1" ht="16.5" customHeight="1">
      <c r="B72" s="9">
        <v>13</v>
      </c>
      <c r="C72" s="17">
        <v>6291</v>
      </c>
      <c r="D72" s="22" t="s">
        <v>14</v>
      </c>
      <c r="E72" s="22" t="s">
        <v>15</v>
      </c>
      <c r="F72" s="38" t="s">
        <v>109</v>
      </c>
      <c r="G72" s="23" t="s">
        <v>125</v>
      </c>
      <c r="H72" s="32">
        <v>100</v>
      </c>
      <c r="I72" s="6" t="s">
        <v>17</v>
      </c>
      <c r="J72" s="6" t="s">
        <v>18</v>
      </c>
      <c r="K72" s="10">
        <f t="shared" si="6"/>
        <v>143964</v>
      </c>
      <c r="L72" s="39">
        <f t="shared" ref="L72:L76" si="7">H72*K72*12</f>
        <v>172756800</v>
      </c>
      <c r="M72" s="39">
        <f t="shared" ref="M72:M76" si="8">L72*N72</f>
        <v>172756800</v>
      </c>
      <c r="N72" s="40">
        <v>1</v>
      </c>
    </row>
    <row r="73" spans="2:14" s="12" customFormat="1" ht="16.5" customHeight="1">
      <c r="B73" s="9">
        <v>13</v>
      </c>
      <c r="C73" s="21">
        <v>6292</v>
      </c>
      <c r="D73" s="22" t="s">
        <v>14</v>
      </c>
      <c r="E73" s="22" t="s">
        <v>15</v>
      </c>
      <c r="F73" s="24" t="s">
        <v>126</v>
      </c>
      <c r="G73" s="23" t="s">
        <v>127</v>
      </c>
      <c r="H73" s="32">
        <v>95</v>
      </c>
      <c r="I73" s="6" t="s">
        <v>17</v>
      </c>
      <c r="J73" s="6" t="s">
        <v>18</v>
      </c>
      <c r="K73" s="10">
        <f t="shared" si="6"/>
        <v>143964</v>
      </c>
      <c r="L73" s="11">
        <f t="shared" si="7"/>
        <v>164118960</v>
      </c>
      <c r="M73" s="11">
        <f t="shared" si="8"/>
        <v>164118960</v>
      </c>
      <c r="N73" s="9">
        <v>1</v>
      </c>
    </row>
    <row r="74" spans="2:14" s="12" customFormat="1" ht="16.5" customHeight="1">
      <c r="B74" s="9">
        <v>13</v>
      </c>
      <c r="C74" s="17">
        <v>6293</v>
      </c>
      <c r="D74" s="22" t="s">
        <v>14</v>
      </c>
      <c r="E74" s="22" t="s">
        <v>15</v>
      </c>
      <c r="F74" s="24" t="s">
        <v>118</v>
      </c>
      <c r="G74" s="33" t="s">
        <v>128</v>
      </c>
      <c r="H74" s="32">
        <v>100</v>
      </c>
      <c r="I74" s="6" t="s">
        <v>17</v>
      </c>
      <c r="J74" s="6" t="s">
        <v>18</v>
      </c>
      <c r="K74" s="10">
        <f t="shared" si="6"/>
        <v>143964</v>
      </c>
      <c r="L74" s="11">
        <f t="shared" si="7"/>
        <v>172756800</v>
      </c>
      <c r="M74" s="11">
        <f t="shared" si="8"/>
        <v>172756800</v>
      </c>
      <c r="N74" s="9">
        <v>1</v>
      </c>
    </row>
    <row r="75" spans="2:14" s="12" customFormat="1" ht="16.5" customHeight="1">
      <c r="B75" s="9">
        <v>13</v>
      </c>
      <c r="C75" s="21">
        <v>6294</v>
      </c>
      <c r="D75" s="22" t="s">
        <v>14</v>
      </c>
      <c r="E75" s="22" t="s">
        <v>15</v>
      </c>
      <c r="F75" s="24" t="s">
        <v>129</v>
      </c>
      <c r="G75" s="23" t="s">
        <v>130</v>
      </c>
      <c r="H75" s="32">
        <v>100</v>
      </c>
      <c r="I75" s="6" t="s">
        <v>17</v>
      </c>
      <c r="J75" s="6" t="s">
        <v>18</v>
      </c>
      <c r="K75" s="10">
        <f t="shared" si="6"/>
        <v>143964</v>
      </c>
      <c r="L75" s="11">
        <f t="shared" si="7"/>
        <v>172756800</v>
      </c>
      <c r="M75" s="11">
        <f t="shared" si="8"/>
        <v>172756800</v>
      </c>
      <c r="N75" s="9">
        <v>1</v>
      </c>
    </row>
    <row r="76" spans="2:14" s="12" customFormat="1" ht="16.5" customHeight="1">
      <c r="B76" s="9">
        <v>13</v>
      </c>
      <c r="C76" s="17">
        <v>6295</v>
      </c>
      <c r="D76" s="22" t="s">
        <v>14</v>
      </c>
      <c r="E76" s="22" t="s">
        <v>15</v>
      </c>
      <c r="F76" s="24" t="s">
        <v>131</v>
      </c>
      <c r="G76" s="23" t="s">
        <v>132</v>
      </c>
      <c r="H76" s="32">
        <v>100</v>
      </c>
      <c r="I76" s="6" t="s">
        <v>17</v>
      </c>
      <c r="J76" s="6" t="s">
        <v>18</v>
      </c>
      <c r="K76" s="10">
        <f t="shared" si="6"/>
        <v>143964</v>
      </c>
      <c r="L76" s="11">
        <f t="shared" si="7"/>
        <v>172756800</v>
      </c>
      <c r="M76" s="11">
        <f t="shared" si="8"/>
        <v>172756800</v>
      </c>
      <c r="N76" s="9">
        <v>1</v>
      </c>
    </row>
    <row r="77" spans="2:14" s="12" customFormat="1" ht="16.5" customHeight="1">
      <c r="B77" s="9">
        <v>14</v>
      </c>
      <c r="C77" s="21">
        <v>6296</v>
      </c>
      <c r="D77" s="22" t="s">
        <v>14</v>
      </c>
      <c r="E77" s="22" t="s">
        <v>15</v>
      </c>
      <c r="F77" s="27" t="s">
        <v>133</v>
      </c>
      <c r="G77" s="24" t="s">
        <v>134</v>
      </c>
      <c r="H77" s="25">
        <v>75</v>
      </c>
      <c r="I77" s="6" t="s">
        <v>17</v>
      </c>
      <c r="J77" s="6" t="s">
        <v>18</v>
      </c>
      <c r="K77" s="10">
        <f>((8.6*14%)+8.6)*$K$2</f>
        <v>164118.96</v>
      </c>
      <c r="L77" s="11">
        <f>H77*K77*12</f>
        <v>147707064</v>
      </c>
      <c r="M77" s="11">
        <f>L77*N77</f>
        <v>147707064</v>
      </c>
      <c r="N77" s="9">
        <v>1</v>
      </c>
    </row>
    <row r="78" spans="2:14" s="12" customFormat="1" ht="16.5" customHeight="1">
      <c r="B78" s="9">
        <v>14</v>
      </c>
      <c r="C78" s="17">
        <v>6297</v>
      </c>
      <c r="D78" s="22" t="s">
        <v>14</v>
      </c>
      <c r="E78" s="22" t="s">
        <v>15</v>
      </c>
      <c r="F78" s="27" t="s">
        <v>135</v>
      </c>
      <c r="G78" s="24" t="s">
        <v>136</v>
      </c>
      <c r="H78" s="25">
        <v>75</v>
      </c>
      <c r="I78" s="6" t="s">
        <v>17</v>
      </c>
      <c r="J78" s="6" t="s">
        <v>18</v>
      </c>
      <c r="K78" s="10">
        <f>((8.6*14%)+8.6)*$K$2</f>
        <v>164118.96</v>
      </c>
      <c r="L78" s="11">
        <f>H78*K78*12</f>
        <v>147707064</v>
      </c>
      <c r="M78" s="11">
        <f>L78*N78</f>
        <v>147707064</v>
      </c>
      <c r="N78" s="9">
        <v>1</v>
      </c>
    </row>
    <row r="79" spans="2:14" s="12" customFormat="1" ht="16.5" customHeight="1">
      <c r="B79" s="9">
        <v>15</v>
      </c>
      <c r="C79" s="21">
        <v>6298</v>
      </c>
      <c r="D79" s="22" t="s">
        <v>14</v>
      </c>
      <c r="E79" s="22" t="s">
        <v>15</v>
      </c>
      <c r="F79" s="27" t="s">
        <v>137</v>
      </c>
      <c r="G79" s="27" t="s">
        <v>137</v>
      </c>
      <c r="H79" s="25">
        <v>92</v>
      </c>
      <c r="I79" s="6" t="s">
        <v>17</v>
      </c>
      <c r="J79" s="6" t="s">
        <v>18</v>
      </c>
      <c r="K79" s="10">
        <f>((8.6*28%)+8.6)*$K$2</f>
        <v>184273.91999999998</v>
      </c>
      <c r="L79" s="11">
        <f>H79*K79*12</f>
        <v>203438407.67999995</v>
      </c>
      <c r="M79" s="11">
        <f>L79*N79</f>
        <v>203438407.67999995</v>
      </c>
      <c r="N79" s="9">
        <v>1</v>
      </c>
    </row>
    <row r="80" spans="2:14" s="12" customFormat="1" ht="16.5" customHeight="1">
      <c r="B80" s="9">
        <v>16</v>
      </c>
      <c r="C80" s="17">
        <v>6299</v>
      </c>
      <c r="D80" s="22" t="s">
        <v>14</v>
      </c>
      <c r="E80" s="22" t="s">
        <v>15</v>
      </c>
      <c r="F80" s="27" t="s">
        <v>138</v>
      </c>
      <c r="G80" s="27" t="s">
        <v>102</v>
      </c>
      <c r="H80" s="25">
        <v>50</v>
      </c>
      <c r="I80" s="6" t="s">
        <v>17</v>
      </c>
      <c r="J80" s="6" t="s">
        <v>18</v>
      </c>
      <c r="K80" s="10">
        <f>((8.6*14%)+8.6)*$K$2</f>
        <v>164118.96</v>
      </c>
      <c r="L80" s="11">
        <f>H80*K80*12</f>
        <v>98471376</v>
      </c>
      <c r="M80" s="11">
        <f>L80*N80</f>
        <v>98471376</v>
      </c>
      <c r="N80" s="9">
        <v>1</v>
      </c>
    </row>
    <row r="81" spans="2:14" s="12" customFormat="1" ht="16.5" customHeight="1">
      <c r="B81" s="9">
        <v>16</v>
      </c>
      <c r="C81" s="21">
        <v>6300</v>
      </c>
      <c r="D81" s="22" t="s">
        <v>14</v>
      </c>
      <c r="E81" s="22" t="s">
        <v>15</v>
      </c>
      <c r="F81" s="27" t="s">
        <v>138</v>
      </c>
      <c r="G81" s="27" t="s">
        <v>102</v>
      </c>
      <c r="H81" s="25">
        <v>50</v>
      </c>
      <c r="I81" s="6" t="s">
        <v>17</v>
      </c>
      <c r="J81" s="6" t="s">
        <v>18</v>
      </c>
      <c r="K81" s="10">
        <f>((8.6*14%)+8.6)*$K$2</f>
        <v>164118.96</v>
      </c>
      <c r="L81" s="11">
        <f>H81*K81*12</f>
        <v>98471376</v>
      </c>
      <c r="M81" s="11">
        <f>L81*N81</f>
        <v>98471376</v>
      </c>
      <c r="N81" s="9">
        <v>1</v>
      </c>
    </row>
    <row r="82" spans="2:14" s="12" customFormat="1" ht="16.5" customHeight="1">
      <c r="B82" s="13"/>
      <c r="C82" s="34"/>
      <c r="D82" s="35"/>
      <c r="E82" s="34"/>
      <c r="F82" s="34"/>
      <c r="G82" s="34"/>
      <c r="H82" s="36"/>
      <c r="N82" s="13"/>
    </row>
  </sheetData>
  <mergeCells count="1">
    <mergeCell ref="B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Perez-Canto</dc:creator>
  <cp:lastModifiedBy>Cristián</cp:lastModifiedBy>
  <dcterms:created xsi:type="dcterms:W3CDTF">2020-11-05T14:41:50Z</dcterms:created>
  <dcterms:modified xsi:type="dcterms:W3CDTF">2020-11-27T13:09:57Z</dcterms:modified>
</cp:coreProperties>
</file>