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nita\Desktop\Anita Teletrabajo\Ley N° 20032\Autoriza concurso\Programas Multimodales\Definitivos\"/>
    </mc:Choice>
  </mc:AlternateContent>
  <xr:revisionPtr revIDLastSave="0" documentId="13_ncr:1_{2767EE1F-79CD-461C-8F05-76996E83DD7A}" xr6:coauthVersionLast="46" xr6:coauthVersionMax="46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Planilla 2020" sheetId="2" state="hidden" r:id="rId1"/>
    <sheet name="Hoja1" sheetId="3" state="hidden" r:id="rId2"/>
    <sheet name="Anexo 1" sheetId="1" r:id="rId3"/>
  </sheets>
  <definedNames>
    <definedName name="_xlnm._FilterDatabase" localSheetId="2" hidden="1">'Anexo 1'!$A$4:$N$23</definedName>
    <definedName name="_xlnm._FilterDatabase" localSheetId="0" hidden="1">'Planilla 2020'!$A$4:$EO$7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3" i="3" l="1"/>
  <c r="Q70" i="3" l="1"/>
  <c r="R70" i="3"/>
  <c r="P70" i="3"/>
  <c r="Q54" i="3"/>
  <c r="R54" i="3"/>
  <c r="P54" i="3"/>
  <c r="Q51" i="3"/>
  <c r="T51" i="3" s="1"/>
  <c r="P51" i="3"/>
  <c r="Q41" i="3"/>
  <c r="T41" i="3" s="1"/>
  <c r="S25" i="3"/>
  <c r="Q9" i="3"/>
  <c r="T9" i="3" s="1"/>
  <c r="R9" i="3"/>
  <c r="P9" i="3"/>
  <c r="S97" i="3"/>
  <c r="S98" i="3"/>
  <c r="S99" i="3"/>
  <c r="S100" i="3"/>
  <c r="Q95" i="3"/>
  <c r="T95" i="3" s="1"/>
  <c r="R95" i="3"/>
  <c r="P95" i="3"/>
  <c r="S96" i="3"/>
  <c r="S91" i="3"/>
  <c r="S92" i="3"/>
  <c r="S93" i="3"/>
  <c r="S94" i="3"/>
  <c r="S90" i="3"/>
  <c r="Q89" i="3"/>
  <c r="T89" i="3" s="1"/>
  <c r="R89" i="3"/>
  <c r="P89" i="3"/>
  <c r="S85" i="3"/>
  <c r="S86" i="3"/>
  <c r="S87" i="3"/>
  <c r="S88" i="3"/>
  <c r="T83" i="3"/>
  <c r="R83" i="3"/>
  <c r="P83" i="3"/>
  <c r="S84" i="3"/>
  <c r="S78" i="3"/>
  <c r="S79" i="3"/>
  <c r="S80" i="3"/>
  <c r="S81" i="3"/>
  <c r="S82" i="3"/>
  <c r="Q76" i="3"/>
  <c r="T76" i="3" s="1"/>
  <c r="R76" i="3"/>
  <c r="P76" i="3"/>
  <c r="S77" i="3"/>
  <c r="T70" i="3"/>
  <c r="S72" i="3"/>
  <c r="S73" i="3"/>
  <c r="S74" i="3"/>
  <c r="S75" i="3"/>
  <c r="S71" i="3"/>
  <c r="Q64" i="3"/>
  <c r="T64" i="3" s="1"/>
  <c r="R64" i="3"/>
  <c r="P64" i="3"/>
  <c r="S66" i="3"/>
  <c r="S67" i="3"/>
  <c r="S68" i="3"/>
  <c r="S69" i="3"/>
  <c r="S65" i="3"/>
  <c r="S61" i="3"/>
  <c r="S62" i="3"/>
  <c r="S63" i="3"/>
  <c r="Q59" i="3"/>
  <c r="T59" i="3" s="1"/>
  <c r="R59" i="3"/>
  <c r="P59" i="3"/>
  <c r="S60" i="3"/>
  <c r="T54" i="3"/>
  <c r="S56" i="3"/>
  <c r="S57" i="3"/>
  <c r="S58" i="3"/>
  <c r="S55" i="3"/>
  <c r="R53" i="3"/>
  <c r="S53" i="3" s="1"/>
  <c r="R52" i="3"/>
  <c r="S52" i="3" s="1"/>
  <c r="S47" i="3"/>
  <c r="S48" i="3"/>
  <c r="S49" i="3"/>
  <c r="S50" i="3"/>
  <c r="P45" i="3"/>
  <c r="Q45" i="3"/>
  <c r="T45" i="3" s="1"/>
  <c r="R45" i="3"/>
  <c r="S46" i="3"/>
  <c r="S43" i="3"/>
  <c r="S44" i="3"/>
  <c r="R41" i="3"/>
  <c r="P41" i="3"/>
  <c r="S42" i="3"/>
  <c r="Q36" i="3"/>
  <c r="T36" i="3" s="1"/>
  <c r="R36" i="3"/>
  <c r="P36" i="3"/>
  <c r="S38" i="3"/>
  <c r="S39" i="3"/>
  <c r="S40" i="3"/>
  <c r="S37" i="3"/>
  <c r="S32" i="3"/>
  <c r="S33" i="3"/>
  <c r="S34" i="3"/>
  <c r="S35" i="3"/>
  <c r="S31" i="3"/>
  <c r="Q30" i="3"/>
  <c r="T30" i="3" s="1"/>
  <c r="R30" i="3"/>
  <c r="P30" i="3"/>
  <c r="S27" i="3"/>
  <c r="S28" i="3"/>
  <c r="S29" i="3"/>
  <c r="R24" i="3"/>
  <c r="Q24" i="3"/>
  <c r="T24" i="3" s="1"/>
  <c r="P24" i="3"/>
  <c r="S26" i="3"/>
  <c r="S19" i="3"/>
  <c r="S20" i="3"/>
  <c r="S21" i="3"/>
  <c r="S22" i="3"/>
  <c r="S23" i="3"/>
  <c r="S18" i="3"/>
  <c r="Q17" i="3"/>
  <c r="T17" i="3" s="1"/>
  <c r="R17" i="3"/>
  <c r="P17" i="3"/>
  <c r="P13" i="3"/>
  <c r="Q13" i="3"/>
  <c r="T13" i="3" s="1"/>
  <c r="R13" i="3"/>
  <c r="S15" i="3"/>
  <c r="S16" i="3"/>
  <c r="S14" i="3"/>
  <c r="S12" i="3"/>
  <c r="S11" i="3"/>
  <c r="S10" i="3"/>
  <c r="DD8" i="2"/>
  <c r="Q5" i="3"/>
  <c r="T5" i="3" s="1"/>
  <c r="R5" i="3"/>
  <c r="P5" i="3"/>
  <c r="S7" i="3"/>
  <c r="S8" i="3"/>
  <c r="S6" i="3"/>
  <c r="DC16" i="2"/>
  <c r="DC20" i="2"/>
  <c r="DC24" i="2"/>
  <c r="DC31" i="2"/>
  <c r="DC36" i="2"/>
  <c r="DC42" i="2"/>
  <c r="DC45" i="2"/>
  <c r="DC49" i="2"/>
  <c r="DC54" i="2"/>
  <c r="DC58" i="2"/>
  <c r="DC64" i="2"/>
  <c r="DC67" i="2"/>
  <c r="DC69" i="2"/>
  <c r="DC74" i="2"/>
  <c r="DC80" i="2"/>
  <c r="DC85" i="2"/>
  <c r="DC87" i="2"/>
  <c r="DC93" i="2"/>
  <c r="DC100" i="2"/>
  <c r="DC103" i="2"/>
  <c r="DC106" i="2"/>
  <c r="DC108" i="2"/>
  <c r="DC114" i="2"/>
  <c r="DC120" i="2"/>
  <c r="DC123" i="2"/>
  <c r="DC130" i="2"/>
  <c r="DC136" i="2"/>
  <c r="DC142" i="2"/>
  <c r="E101" i="3"/>
  <c r="K95" i="3"/>
  <c r="L95" i="3" s="1"/>
  <c r="K89" i="3"/>
  <c r="L89" i="3" s="1"/>
  <c r="K83" i="3"/>
  <c r="L83" i="3" s="1"/>
  <c r="K76" i="3"/>
  <c r="L76" i="3" s="1"/>
  <c r="K70" i="3"/>
  <c r="L70" i="3" s="1"/>
  <c r="K64" i="3"/>
  <c r="L64" i="3" s="1"/>
  <c r="K59" i="3"/>
  <c r="L59" i="3" s="1"/>
  <c r="K54" i="3"/>
  <c r="L54" i="3" s="1"/>
  <c r="K51" i="3"/>
  <c r="L51" i="3" s="1"/>
  <c r="K45" i="3"/>
  <c r="L45" i="3" s="1"/>
  <c r="K41" i="3"/>
  <c r="L41" i="3" s="1"/>
  <c r="K36" i="3"/>
  <c r="L36" i="3" s="1"/>
  <c r="K30" i="3"/>
  <c r="L30" i="3" s="1"/>
  <c r="K24" i="3"/>
  <c r="L24" i="3" s="1"/>
  <c r="K17" i="3"/>
  <c r="L17" i="3" s="1"/>
  <c r="K13" i="3"/>
  <c r="L13" i="3" s="1"/>
  <c r="K9" i="3"/>
  <c r="L9" i="3" s="1"/>
  <c r="K5" i="3"/>
  <c r="L5" i="3" s="1"/>
  <c r="AH53" i="2"/>
  <c r="AH27" i="2"/>
  <c r="AH15" i="2"/>
  <c r="AH96" i="2"/>
  <c r="AH119" i="2"/>
  <c r="AH101" i="2"/>
  <c r="S51" i="3" l="1"/>
  <c r="S70" i="3"/>
  <c r="S54" i="3"/>
  <c r="R51" i="3"/>
  <c r="S9" i="3"/>
  <c r="S76" i="3"/>
  <c r="S95" i="3"/>
  <c r="S45" i="3"/>
  <c r="S64" i="3"/>
  <c r="S89" i="3"/>
  <c r="S83" i="3"/>
  <c r="S59" i="3"/>
  <c r="S41" i="3"/>
  <c r="S36" i="3"/>
  <c r="S30" i="3"/>
  <c r="S5" i="3"/>
  <c r="S24" i="3"/>
  <c r="S17" i="3"/>
  <c r="S13" i="3"/>
  <c r="L101" i="3"/>
  <c r="S101" i="3" l="1"/>
  <c r="L8" i="1"/>
  <c r="AH22" i="2" l="1"/>
  <c r="AI22" i="2"/>
  <c r="CF22" i="2"/>
  <c r="CG22" i="2"/>
  <c r="L150" i="2"/>
  <c r="CG73" i="2"/>
  <c r="CF73" i="2"/>
  <c r="AI73" i="2"/>
  <c r="AH73" i="2"/>
  <c r="CG72" i="2"/>
  <c r="CF72" i="2"/>
  <c r="AI72" i="2"/>
  <c r="AH72" i="2"/>
  <c r="CG71" i="2"/>
  <c r="CF71" i="2"/>
  <c r="AI71" i="2"/>
  <c r="AH71" i="2"/>
  <c r="CG70" i="2"/>
  <c r="CF70" i="2"/>
  <c r="AI70" i="2"/>
  <c r="AH70" i="2"/>
  <c r="AH74" i="2" s="1"/>
  <c r="CG7" i="2"/>
  <c r="CF7" i="2"/>
  <c r="AI7" i="2"/>
  <c r="AH7" i="2"/>
  <c r="CG6" i="2"/>
  <c r="CF6" i="2"/>
  <c r="AI6" i="2"/>
  <c r="AH6" i="2"/>
  <c r="CG9" i="2"/>
  <c r="CF9" i="2"/>
  <c r="AI9" i="2"/>
  <c r="AH9" i="2"/>
  <c r="CG10" i="2"/>
  <c r="CF10" i="2"/>
  <c r="AI10" i="2"/>
  <c r="AH10" i="2"/>
  <c r="CG5" i="2"/>
  <c r="CF5" i="2"/>
  <c r="AI5" i="2"/>
  <c r="AH5" i="2"/>
  <c r="AH8" i="2" s="1"/>
  <c r="CG148" i="2"/>
  <c r="CF148" i="2"/>
  <c r="AI148" i="2"/>
  <c r="AH148" i="2"/>
  <c r="CG147" i="2"/>
  <c r="CF147" i="2"/>
  <c r="AI147" i="2"/>
  <c r="AH147" i="2"/>
  <c r="CG146" i="2"/>
  <c r="CF146" i="2"/>
  <c r="AI146" i="2"/>
  <c r="AH146" i="2"/>
  <c r="CG145" i="2"/>
  <c r="CF145" i="2"/>
  <c r="AI145" i="2"/>
  <c r="AH145" i="2"/>
  <c r="CG144" i="2"/>
  <c r="CF144" i="2"/>
  <c r="AI144" i="2"/>
  <c r="AH144" i="2"/>
  <c r="CG143" i="2"/>
  <c r="CF143" i="2"/>
  <c r="AI143" i="2"/>
  <c r="AH143" i="2"/>
  <c r="CG141" i="2"/>
  <c r="CF141" i="2"/>
  <c r="AI141" i="2"/>
  <c r="AH141" i="2"/>
  <c r="CG140" i="2"/>
  <c r="CF140" i="2"/>
  <c r="AI140" i="2"/>
  <c r="AH140" i="2"/>
  <c r="CG139" i="2"/>
  <c r="CF139" i="2"/>
  <c r="AI139" i="2"/>
  <c r="AH139" i="2"/>
  <c r="CG138" i="2"/>
  <c r="CF138" i="2"/>
  <c r="AI138" i="2"/>
  <c r="AH138" i="2"/>
  <c r="CG137" i="2"/>
  <c r="CF137" i="2"/>
  <c r="AI137" i="2"/>
  <c r="AH137" i="2"/>
  <c r="CG135" i="2"/>
  <c r="CF135" i="2"/>
  <c r="AI135" i="2"/>
  <c r="AH135" i="2"/>
  <c r="CG134" i="2"/>
  <c r="CF134" i="2"/>
  <c r="AI134" i="2"/>
  <c r="AH134" i="2"/>
  <c r="CG133" i="2"/>
  <c r="CF133" i="2"/>
  <c r="AI133" i="2"/>
  <c r="AH133" i="2"/>
  <c r="CG132" i="2"/>
  <c r="CF132" i="2"/>
  <c r="AI132" i="2"/>
  <c r="AH132" i="2"/>
  <c r="CG131" i="2"/>
  <c r="CF131" i="2"/>
  <c r="AI131" i="2"/>
  <c r="AH131" i="2"/>
  <c r="AH136" i="2" s="1"/>
  <c r="CG119" i="2"/>
  <c r="CF119" i="2"/>
  <c r="AI119" i="2"/>
  <c r="CG129" i="2"/>
  <c r="CF129" i="2"/>
  <c r="AI129" i="2"/>
  <c r="AH129" i="2"/>
  <c r="CG118" i="2"/>
  <c r="CF118" i="2"/>
  <c r="AI118" i="2"/>
  <c r="AH118" i="2"/>
  <c r="CG122" i="2"/>
  <c r="CF122" i="2"/>
  <c r="AI122" i="2"/>
  <c r="AH122" i="2"/>
  <c r="CG128" i="2"/>
  <c r="CF128" i="2"/>
  <c r="AI128" i="2"/>
  <c r="AH128" i="2"/>
  <c r="CG121" i="2"/>
  <c r="CF121" i="2"/>
  <c r="AI121" i="2"/>
  <c r="AH121" i="2"/>
  <c r="CG115" i="2"/>
  <c r="CF115" i="2"/>
  <c r="AI115" i="2"/>
  <c r="AH115" i="2"/>
  <c r="CG127" i="2"/>
  <c r="CF127" i="2"/>
  <c r="AI127" i="2"/>
  <c r="AH127" i="2"/>
  <c r="CG117" i="2"/>
  <c r="CF117" i="2"/>
  <c r="AI117" i="2"/>
  <c r="AH117" i="2"/>
  <c r="CG126" i="2"/>
  <c r="CF126" i="2"/>
  <c r="AI126" i="2"/>
  <c r="AH126" i="2"/>
  <c r="CG116" i="2"/>
  <c r="CF116" i="2"/>
  <c r="AI116" i="2"/>
  <c r="AH116" i="2"/>
  <c r="CG125" i="2"/>
  <c r="CF125" i="2"/>
  <c r="AI125" i="2"/>
  <c r="AH125" i="2"/>
  <c r="CG124" i="2"/>
  <c r="CF124" i="2"/>
  <c r="AI124" i="2"/>
  <c r="AH124" i="2"/>
  <c r="CG99" i="2"/>
  <c r="CF99" i="2"/>
  <c r="AI99" i="2"/>
  <c r="AH99" i="2"/>
  <c r="CG107" i="2"/>
  <c r="CF107" i="2"/>
  <c r="AI107" i="2"/>
  <c r="AH107" i="2"/>
  <c r="CG113" i="2"/>
  <c r="CF113" i="2"/>
  <c r="AI113" i="2"/>
  <c r="AH113" i="2"/>
  <c r="CG101" i="2"/>
  <c r="CF101" i="2"/>
  <c r="AI101" i="2"/>
  <c r="CG94" i="2"/>
  <c r="CF94" i="2"/>
  <c r="AI94" i="2"/>
  <c r="AH94" i="2"/>
  <c r="CG102" i="2"/>
  <c r="CF102" i="2"/>
  <c r="AI102" i="2"/>
  <c r="AH102" i="2"/>
  <c r="AH103" i="2" s="1"/>
  <c r="CG104" i="2"/>
  <c r="CF104" i="2"/>
  <c r="AI104" i="2"/>
  <c r="AH104" i="2"/>
  <c r="CG96" i="2"/>
  <c r="CF96" i="2"/>
  <c r="AI96" i="2"/>
  <c r="CG95" i="2"/>
  <c r="CF95" i="2"/>
  <c r="AI95" i="2"/>
  <c r="AH95" i="2"/>
  <c r="CG105" i="2"/>
  <c r="CF105" i="2"/>
  <c r="AI105" i="2"/>
  <c r="AH105" i="2"/>
  <c r="CG112" i="2"/>
  <c r="CF112" i="2"/>
  <c r="AI112" i="2"/>
  <c r="AH112" i="2"/>
  <c r="CG97" i="2"/>
  <c r="CF97" i="2"/>
  <c r="AI97" i="2"/>
  <c r="AH97" i="2"/>
  <c r="CG111" i="2"/>
  <c r="CF111" i="2"/>
  <c r="AI111" i="2"/>
  <c r="AH111" i="2"/>
  <c r="CG98" i="2"/>
  <c r="CF98" i="2"/>
  <c r="AI98" i="2"/>
  <c r="AH98" i="2"/>
  <c r="CG110" i="2"/>
  <c r="CF110" i="2"/>
  <c r="AI110" i="2"/>
  <c r="AH110" i="2"/>
  <c r="CG109" i="2"/>
  <c r="CF109" i="2"/>
  <c r="AI109" i="2"/>
  <c r="AH109" i="2"/>
  <c r="CG82" i="2"/>
  <c r="CF82" i="2"/>
  <c r="AI82" i="2"/>
  <c r="AH82" i="2"/>
  <c r="CG76" i="2"/>
  <c r="CF76" i="2"/>
  <c r="AI76" i="2"/>
  <c r="AH76" i="2"/>
  <c r="CG75" i="2"/>
  <c r="CF75" i="2"/>
  <c r="AI75" i="2"/>
  <c r="AH75" i="2"/>
  <c r="CG92" i="2"/>
  <c r="CF92" i="2"/>
  <c r="AI92" i="2"/>
  <c r="AH92" i="2"/>
  <c r="CG88" i="2"/>
  <c r="CF88" i="2"/>
  <c r="AI88" i="2"/>
  <c r="AH88" i="2"/>
  <c r="CG91" i="2"/>
  <c r="CF91" i="2"/>
  <c r="AI91" i="2"/>
  <c r="AH91" i="2"/>
  <c r="CG79" i="2"/>
  <c r="CF79" i="2"/>
  <c r="AI79" i="2"/>
  <c r="AH79" i="2"/>
  <c r="CG81" i="2"/>
  <c r="CF81" i="2"/>
  <c r="AI81" i="2"/>
  <c r="AH81" i="2"/>
  <c r="CG90" i="2"/>
  <c r="CF90" i="2"/>
  <c r="AI90" i="2"/>
  <c r="AH90" i="2"/>
  <c r="CG89" i="2"/>
  <c r="CF89" i="2"/>
  <c r="AI89" i="2"/>
  <c r="AH89" i="2"/>
  <c r="CG84" i="2"/>
  <c r="CF84" i="2"/>
  <c r="AI84" i="2"/>
  <c r="AH84" i="2"/>
  <c r="CG77" i="2"/>
  <c r="CF77" i="2"/>
  <c r="AI77" i="2"/>
  <c r="AH77" i="2"/>
  <c r="CG78" i="2"/>
  <c r="CF78" i="2"/>
  <c r="AI78" i="2"/>
  <c r="AH78" i="2"/>
  <c r="CG86" i="2"/>
  <c r="CF86" i="2"/>
  <c r="AI86" i="2"/>
  <c r="AH86" i="2"/>
  <c r="CG83" i="2"/>
  <c r="CF83" i="2"/>
  <c r="AI83" i="2"/>
  <c r="AH83" i="2"/>
  <c r="CG63" i="2"/>
  <c r="CF63" i="2"/>
  <c r="AT63" i="2"/>
  <c r="AI63" i="2"/>
  <c r="AH63" i="2"/>
  <c r="CG52" i="2"/>
  <c r="CF52" i="2"/>
  <c r="AT52" i="2"/>
  <c r="AI52" i="2"/>
  <c r="AH52" i="2"/>
  <c r="CG62" i="2"/>
  <c r="CF62" i="2"/>
  <c r="AT62" i="2"/>
  <c r="AI62" i="2"/>
  <c r="AH62" i="2"/>
  <c r="CG51" i="2"/>
  <c r="CF51" i="2"/>
  <c r="AT51" i="2"/>
  <c r="AI51" i="2"/>
  <c r="AH51" i="2"/>
  <c r="CG57" i="2"/>
  <c r="CF57" i="2"/>
  <c r="AT57" i="2"/>
  <c r="AI57" i="2"/>
  <c r="AH57" i="2"/>
  <c r="CG61" i="2"/>
  <c r="CF61" i="2"/>
  <c r="AT61" i="2"/>
  <c r="AI61" i="2"/>
  <c r="AH61" i="2"/>
  <c r="CG66" i="2"/>
  <c r="CF66" i="2"/>
  <c r="AT66" i="2"/>
  <c r="AI66" i="2"/>
  <c r="AH66" i="2"/>
  <c r="CG55" i="2"/>
  <c r="CF55" i="2"/>
  <c r="AT55" i="2"/>
  <c r="AI55" i="2"/>
  <c r="AH55" i="2"/>
  <c r="CG68" i="2"/>
  <c r="CF68" i="2"/>
  <c r="AT68" i="2"/>
  <c r="AI68" i="2"/>
  <c r="AH68" i="2"/>
  <c r="CG50" i="2"/>
  <c r="CF50" i="2"/>
  <c r="AT50" i="2"/>
  <c r="AI50" i="2"/>
  <c r="AH50" i="2"/>
  <c r="CG60" i="2"/>
  <c r="CF60" i="2"/>
  <c r="AT60" i="2"/>
  <c r="AI60" i="2"/>
  <c r="AH60" i="2"/>
  <c r="CG65" i="2"/>
  <c r="CF65" i="2"/>
  <c r="AT65" i="2"/>
  <c r="AI65" i="2"/>
  <c r="AH65" i="2"/>
  <c r="CG56" i="2"/>
  <c r="CF56" i="2"/>
  <c r="AT56" i="2"/>
  <c r="AI56" i="2"/>
  <c r="AH56" i="2"/>
  <c r="CG59" i="2"/>
  <c r="CF59" i="2"/>
  <c r="AT59" i="2"/>
  <c r="AI59" i="2"/>
  <c r="AH59" i="2"/>
  <c r="CG53" i="2"/>
  <c r="CF53" i="2"/>
  <c r="AT53" i="2"/>
  <c r="AI53" i="2"/>
  <c r="CG38" i="2"/>
  <c r="CF38" i="2"/>
  <c r="AI38" i="2"/>
  <c r="AH38" i="2"/>
  <c r="CG46" i="2"/>
  <c r="CF46" i="2"/>
  <c r="AI46" i="2"/>
  <c r="AH46" i="2"/>
  <c r="CG37" i="2"/>
  <c r="CF37" i="2"/>
  <c r="AI37" i="2"/>
  <c r="AH37" i="2"/>
  <c r="CG44" i="2"/>
  <c r="CF44" i="2"/>
  <c r="AI44" i="2"/>
  <c r="AH44" i="2"/>
  <c r="CG43" i="2"/>
  <c r="CF43" i="2"/>
  <c r="AI43" i="2"/>
  <c r="AH43" i="2"/>
  <c r="CG40" i="2"/>
  <c r="CF40" i="2"/>
  <c r="AI40" i="2"/>
  <c r="AH40" i="2"/>
  <c r="CG48" i="2"/>
  <c r="CF48" i="2"/>
  <c r="AI48" i="2"/>
  <c r="AH48" i="2"/>
  <c r="CG41" i="2"/>
  <c r="CF41" i="2"/>
  <c r="AI41" i="2"/>
  <c r="AH41" i="2"/>
  <c r="CG47" i="2"/>
  <c r="CF47" i="2"/>
  <c r="AI47" i="2"/>
  <c r="AH47" i="2"/>
  <c r="CG39" i="2"/>
  <c r="CF39" i="2"/>
  <c r="AI39" i="2"/>
  <c r="AH39" i="2"/>
  <c r="CG27" i="2"/>
  <c r="CF27" i="2"/>
  <c r="AI27" i="2"/>
  <c r="CG33" i="2"/>
  <c r="CF33" i="2"/>
  <c r="AI33" i="2"/>
  <c r="AH33" i="2"/>
  <c r="CG26" i="2"/>
  <c r="CF26" i="2"/>
  <c r="AI26" i="2"/>
  <c r="AH26" i="2"/>
  <c r="CG25" i="2"/>
  <c r="CF25" i="2"/>
  <c r="AI25" i="2"/>
  <c r="AH25" i="2"/>
  <c r="CG28" i="2"/>
  <c r="CF28" i="2"/>
  <c r="AI28" i="2"/>
  <c r="AH28" i="2"/>
  <c r="CG35" i="2"/>
  <c r="CF35" i="2"/>
  <c r="AI35" i="2"/>
  <c r="AH35" i="2"/>
  <c r="CG30" i="2"/>
  <c r="CF30" i="2"/>
  <c r="AI30" i="2"/>
  <c r="AH30" i="2"/>
  <c r="CG32" i="2"/>
  <c r="CF32" i="2"/>
  <c r="AI32" i="2"/>
  <c r="AH32" i="2"/>
  <c r="CG29" i="2"/>
  <c r="CF29" i="2"/>
  <c r="AI29" i="2"/>
  <c r="AH29" i="2"/>
  <c r="CG34" i="2"/>
  <c r="CF34" i="2"/>
  <c r="AI34" i="2"/>
  <c r="AH34" i="2"/>
  <c r="CG15" i="2"/>
  <c r="CF15" i="2"/>
  <c r="AI15" i="2"/>
  <c r="CG19" i="2"/>
  <c r="CF19" i="2"/>
  <c r="AI19" i="2"/>
  <c r="AH19" i="2"/>
  <c r="CG14" i="2"/>
  <c r="CF14" i="2"/>
  <c r="AI14" i="2"/>
  <c r="AH14" i="2"/>
  <c r="CG23" i="2"/>
  <c r="CF23" i="2"/>
  <c r="AI23" i="2"/>
  <c r="AH23" i="2"/>
  <c r="CG21" i="2"/>
  <c r="CF21" i="2"/>
  <c r="AI21" i="2"/>
  <c r="AH21" i="2"/>
  <c r="CG13" i="2"/>
  <c r="CF13" i="2"/>
  <c r="AI13" i="2"/>
  <c r="AH13" i="2"/>
  <c r="CG18" i="2"/>
  <c r="CF18" i="2"/>
  <c r="AI18" i="2"/>
  <c r="AH18" i="2"/>
  <c r="CG17" i="2"/>
  <c r="CF17" i="2"/>
  <c r="AI17" i="2"/>
  <c r="AH17" i="2"/>
  <c r="AH20" i="2" s="1"/>
  <c r="CG12" i="2"/>
  <c r="CF12" i="2"/>
  <c r="AI12" i="2"/>
  <c r="AH12" i="2"/>
  <c r="AH16" i="2" s="1"/>
  <c r="AH64" i="2" l="1"/>
  <c r="AH120" i="2"/>
  <c r="AH31" i="2"/>
  <c r="AH149" i="2"/>
  <c r="AH100" i="2"/>
  <c r="AH142" i="2"/>
  <c r="AH58" i="2"/>
  <c r="AH85" i="2"/>
  <c r="AH80" i="2"/>
  <c r="AH54" i="2"/>
  <c r="AJ27" i="2"/>
  <c r="DE27" i="2" s="1"/>
  <c r="CL22" i="2"/>
  <c r="AH45" i="2"/>
  <c r="AH42" i="2"/>
  <c r="AJ22" i="2"/>
  <c r="DE22" i="2" s="1"/>
  <c r="AH36" i="2"/>
  <c r="EH22" i="2"/>
  <c r="DT83" i="2"/>
  <c r="EN77" i="2"/>
  <c r="EM90" i="2"/>
  <c r="DQ111" i="2"/>
  <c r="CQ104" i="2"/>
  <c r="EJ101" i="2"/>
  <c r="CY127" i="2"/>
  <c r="EJ128" i="2"/>
  <c r="EN132" i="2"/>
  <c r="DU135" i="2"/>
  <c r="EF139" i="2"/>
  <c r="DJ22" i="2"/>
  <c r="EB22" i="2"/>
  <c r="CT22" i="2"/>
  <c r="EM53" i="2"/>
  <c r="EJ62" i="2"/>
  <c r="AJ83" i="2"/>
  <c r="DE83" i="2" s="1"/>
  <c r="AJ91" i="2"/>
  <c r="DE91" i="2" s="1"/>
  <c r="AJ104" i="2"/>
  <c r="DE104" i="2" s="1"/>
  <c r="EO22" i="2"/>
  <c r="DR22" i="2"/>
  <c r="DT66" i="2"/>
  <c r="AJ76" i="2"/>
  <c r="DE76" i="2" s="1"/>
  <c r="AJ110" i="2"/>
  <c r="DE110" i="2" s="1"/>
  <c r="EL22" i="2"/>
  <c r="EG22" i="2"/>
  <c r="DX22" i="2"/>
  <c r="DP22" i="2"/>
  <c r="DF22" i="2"/>
  <c r="CP22" i="2"/>
  <c r="EK22" i="2"/>
  <c r="ED22" i="2"/>
  <c r="DV22" i="2"/>
  <c r="DL22" i="2"/>
  <c r="DB22" i="2"/>
  <c r="DL60" i="2"/>
  <c r="CZ68" i="2"/>
  <c r="DD55" i="2"/>
  <c r="EJ86" i="2"/>
  <c r="DX84" i="2"/>
  <c r="AJ89" i="2"/>
  <c r="DE89" i="2" s="1"/>
  <c r="EL81" i="2"/>
  <c r="AJ79" i="2"/>
  <c r="DE79" i="2" s="1"/>
  <c r="EI110" i="2"/>
  <c r="DL97" i="2"/>
  <c r="AJ112" i="2"/>
  <c r="DE112" i="2" s="1"/>
  <c r="DQ95" i="2"/>
  <c r="EN113" i="2"/>
  <c r="CN124" i="2"/>
  <c r="EI122" i="2"/>
  <c r="EN119" i="2"/>
  <c r="EM133" i="2"/>
  <c r="EM137" i="2"/>
  <c r="CZ56" i="2"/>
  <c r="DV50" i="2"/>
  <c r="EO78" i="2"/>
  <c r="EN89" i="2"/>
  <c r="DT79" i="2"/>
  <c r="EO98" i="2"/>
  <c r="EN112" i="2"/>
  <c r="EJ96" i="2"/>
  <c r="DQ94" i="2"/>
  <c r="EM107" i="2"/>
  <c r="EC121" i="2"/>
  <c r="EF118" i="2"/>
  <c r="EN131" i="2"/>
  <c r="EO134" i="2"/>
  <c r="EG138" i="2"/>
  <c r="EN22" i="2"/>
  <c r="EJ22" i="2"/>
  <c r="EF22" i="2"/>
  <c r="DZ22" i="2"/>
  <c r="DT22" i="2"/>
  <c r="DN22" i="2"/>
  <c r="DH22" i="2"/>
  <c r="CX22" i="2"/>
  <c r="CH22" i="2"/>
  <c r="EM22" i="2"/>
  <c r="EI22" i="2"/>
  <c r="EE22" i="2"/>
  <c r="EA22" i="2"/>
  <c r="DW22" i="2"/>
  <c r="DS22" i="2"/>
  <c r="DO22" i="2"/>
  <c r="DK22" i="2"/>
  <c r="DG22" i="2"/>
  <c r="DA22" i="2"/>
  <c r="CW22" i="2"/>
  <c r="CS22" i="2"/>
  <c r="CO22" i="2"/>
  <c r="CJ22" i="2"/>
  <c r="CK22" i="2"/>
  <c r="CZ22" i="2"/>
  <c r="CV22" i="2"/>
  <c r="CR22" i="2"/>
  <c r="CN22" i="2"/>
  <c r="CI22" i="2"/>
  <c r="EC22" i="2"/>
  <c r="DY22" i="2"/>
  <c r="DU22" i="2"/>
  <c r="DQ22" i="2"/>
  <c r="DM22" i="2"/>
  <c r="DI22" i="2"/>
  <c r="CY22" i="2"/>
  <c r="CU22" i="2"/>
  <c r="CQ22" i="2"/>
  <c r="CM22" i="2"/>
  <c r="EI143" i="2"/>
  <c r="DY147" i="2"/>
  <c r="EK5" i="2"/>
  <c r="CZ10" i="2"/>
  <c r="DD22" i="2"/>
  <c r="AJ101" i="2"/>
  <c r="AJ113" i="2"/>
  <c r="DE113" i="2" s="1"/>
  <c r="AJ125" i="2"/>
  <c r="DE125" i="2" s="1"/>
  <c r="AJ128" i="2"/>
  <c r="DE128" i="2" s="1"/>
  <c r="AJ122" i="2"/>
  <c r="DE122" i="2" s="1"/>
  <c r="AJ118" i="2"/>
  <c r="DE118" i="2" s="1"/>
  <c r="AJ133" i="2"/>
  <c r="DE133" i="2" s="1"/>
  <c r="AJ140" i="2"/>
  <c r="DE140" i="2" s="1"/>
  <c r="EN71" i="2"/>
  <c r="EE12" i="2"/>
  <c r="CU18" i="2"/>
  <c r="EN13" i="2"/>
  <c r="EM21" i="2"/>
  <c r="EM19" i="2"/>
  <c r="EM15" i="2"/>
  <c r="EM32" i="2"/>
  <c r="EO35" i="2"/>
  <c r="EM9" i="2"/>
  <c r="CH40" i="2"/>
  <c r="EO6" i="2"/>
  <c r="EK7" i="2"/>
  <c r="EN43" i="2"/>
  <c r="EF37" i="2"/>
  <c r="EH38" i="2"/>
  <c r="AJ14" i="2"/>
  <c r="DE14" i="2" s="1"/>
  <c r="AJ33" i="2"/>
  <c r="DE33" i="2" s="1"/>
  <c r="EK28" i="2"/>
  <c r="EO39" i="2"/>
  <c r="EN70" i="2"/>
  <c r="EJ25" i="2"/>
  <c r="EN26" i="2"/>
  <c r="CQ27" i="2"/>
  <c r="EK47" i="2"/>
  <c r="AJ18" i="2"/>
  <c r="DE18" i="2" s="1"/>
  <c r="EL71" i="2"/>
  <c r="AJ15" i="2"/>
  <c r="DE15" i="2" s="1"/>
  <c r="AJ17" i="2"/>
  <c r="DE17" i="2" s="1"/>
  <c r="AJ34" i="2"/>
  <c r="DE34" i="2" s="1"/>
  <c r="EB73" i="2"/>
  <c r="CJ117" i="2"/>
  <c r="AJ53" i="2"/>
  <c r="DE53" i="2" s="1"/>
  <c r="EG59" i="2"/>
  <c r="CN62" i="2"/>
  <c r="AJ145" i="2"/>
  <c r="DE145" i="2" s="1"/>
  <c r="CO5" i="2"/>
  <c r="DL56" i="2"/>
  <c r="EL50" i="2"/>
  <c r="DD66" i="2"/>
  <c r="DD117" i="2"/>
  <c r="DU145" i="2"/>
  <c r="DQ147" i="2"/>
  <c r="DW53" i="2"/>
  <c r="DD56" i="2"/>
  <c r="EH65" i="2"/>
  <c r="EH55" i="2"/>
  <c r="CH51" i="2"/>
  <c r="EN125" i="2"/>
  <c r="EO116" i="2"/>
  <c r="DQ126" i="2"/>
  <c r="EJ117" i="2"/>
  <c r="DH57" i="2"/>
  <c r="DT117" i="2"/>
  <c r="EI127" i="2"/>
  <c r="CJ10" i="2"/>
  <c r="EO115" i="2"/>
  <c r="DD134" i="2"/>
  <c r="DD138" i="2"/>
  <c r="EN5" i="2"/>
  <c r="DB6" i="2"/>
  <c r="DD6" i="2" s="1"/>
  <c r="EN72" i="2"/>
  <c r="EJ73" i="2"/>
  <c r="CQ12" i="2"/>
  <c r="EL21" i="2"/>
  <c r="EA29" i="2"/>
  <c r="EL65" i="2"/>
  <c r="CP50" i="2"/>
  <c r="AJ55" i="2"/>
  <c r="CH55" i="2"/>
  <c r="EO51" i="2"/>
  <c r="CS147" i="2"/>
  <c r="CW148" i="2"/>
  <c r="CO70" i="2"/>
  <c r="EM48" i="2"/>
  <c r="DO53" i="2"/>
  <c r="DD65" i="2"/>
  <c r="CL65" i="2"/>
  <c r="DD51" i="2"/>
  <c r="EI88" i="2"/>
  <c r="EJ76" i="2"/>
  <c r="EG95" i="2"/>
  <c r="EG94" i="2"/>
  <c r="EI107" i="2"/>
  <c r="EB124" i="2"/>
  <c r="AJ127" i="2"/>
  <c r="DE127" i="2" s="1"/>
  <c r="CI115" i="2"/>
  <c r="CH12" i="2"/>
  <c r="CX12" i="2"/>
  <c r="DN12" i="2"/>
  <c r="ED12" i="2"/>
  <c r="CI18" i="2"/>
  <c r="DR32" i="2"/>
  <c r="AJ48" i="2"/>
  <c r="DE48" i="2" s="1"/>
  <c r="DX44" i="2"/>
  <c r="EO46" i="2"/>
  <c r="EK38" i="2"/>
  <c r="EK59" i="2"/>
  <c r="EN56" i="2"/>
  <c r="DP56" i="2"/>
  <c r="DO50" i="2"/>
  <c r="DF50" i="2"/>
  <c r="CT55" i="2"/>
  <c r="DD61" i="2"/>
  <c r="EH51" i="2"/>
  <c r="DD62" i="2"/>
  <c r="EN52" i="2"/>
  <c r="DL86" i="2"/>
  <c r="CQ78" i="2"/>
  <c r="DG78" i="2"/>
  <c r="DW78" i="2"/>
  <c r="EM78" i="2"/>
  <c r="EK84" i="2"/>
  <c r="DV81" i="2"/>
  <c r="DX109" i="2"/>
  <c r="EA110" i="2"/>
  <c r="CQ98" i="2"/>
  <c r="DG98" i="2"/>
  <c r="DW98" i="2"/>
  <c r="EM98" i="2"/>
  <c r="CI12" i="2"/>
  <c r="CY12" i="2"/>
  <c r="DO12" i="2"/>
  <c r="EL19" i="2"/>
  <c r="CH32" i="2"/>
  <c r="EH32" i="2"/>
  <c r="CL30" i="2"/>
  <c r="CO33" i="2"/>
  <c r="DD39" i="2"/>
  <c r="DD48" i="2"/>
  <c r="DD59" i="2"/>
  <c r="EF56" i="2"/>
  <c r="DR65" i="2"/>
  <c r="CX55" i="2"/>
  <c r="EJ66" i="2"/>
  <c r="EJ63" i="2"/>
  <c r="CH78" i="2"/>
  <c r="CX78" i="2"/>
  <c r="DN78" i="2"/>
  <c r="ED78" i="2"/>
  <c r="CH81" i="2"/>
  <c r="CN79" i="2"/>
  <c r="CH98" i="2"/>
  <c r="CX98" i="2"/>
  <c r="DN98" i="2"/>
  <c r="ED98" i="2"/>
  <c r="CJ97" i="2"/>
  <c r="EN12" i="2"/>
  <c r="CP12" i="2"/>
  <c r="DF12" i="2"/>
  <c r="DV12" i="2"/>
  <c r="EL12" i="2"/>
  <c r="EN17" i="2"/>
  <c r="CY18" i="2"/>
  <c r="CP32" i="2"/>
  <c r="CI27" i="2"/>
  <c r="EL39" i="2"/>
  <c r="EB41" i="2"/>
  <c r="EJ48" i="2"/>
  <c r="EN40" i="2"/>
  <c r="DD37" i="2"/>
  <c r="DD46" i="2"/>
  <c r="CQ53" i="2"/>
  <c r="CJ56" i="2"/>
  <c r="DP68" i="2"/>
  <c r="EN61" i="2"/>
  <c r="DT62" i="2"/>
  <c r="DD86" i="2"/>
  <c r="CI78" i="2"/>
  <c r="CY78" i="2"/>
  <c r="DO78" i="2"/>
  <c r="EE78" i="2"/>
  <c r="CP81" i="2"/>
  <c r="CV79" i="2"/>
  <c r="EJ91" i="2"/>
  <c r="EM88" i="2"/>
  <c r="EH92" i="2"/>
  <c r="EN75" i="2"/>
  <c r="EF76" i="2"/>
  <c r="CI98" i="2"/>
  <c r="CY98" i="2"/>
  <c r="DO98" i="2"/>
  <c r="EE98" i="2"/>
  <c r="DD97" i="2"/>
  <c r="DG12" i="2"/>
  <c r="DW12" i="2"/>
  <c r="EM12" i="2"/>
  <c r="EO34" i="2"/>
  <c r="DB32" i="2"/>
  <c r="CP78" i="2"/>
  <c r="DF78" i="2"/>
  <c r="DV78" i="2"/>
  <c r="EL78" i="2"/>
  <c r="DN81" i="2"/>
  <c r="EB79" i="2"/>
  <c r="CP98" i="2"/>
  <c r="DF98" i="2"/>
  <c r="DV98" i="2"/>
  <c r="EL98" i="2"/>
  <c r="DT97" i="2"/>
  <c r="CN97" i="2"/>
  <c r="EF97" i="2"/>
  <c r="EB97" i="2"/>
  <c r="CM112" i="2"/>
  <c r="DS112" i="2"/>
  <c r="CN96" i="2"/>
  <c r="CJ124" i="2"/>
  <c r="EF124" i="2"/>
  <c r="CY125" i="2"/>
  <c r="EE125" i="2"/>
  <c r="DO127" i="2"/>
  <c r="CP115" i="2"/>
  <c r="DF115" i="2"/>
  <c r="DV115" i="2"/>
  <c r="EL115" i="2"/>
  <c r="DP128" i="2"/>
  <c r="AJ139" i="2"/>
  <c r="DE139" i="2" s="1"/>
  <c r="DI5" i="2"/>
  <c r="DR6" i="2"/>
  <c r="DS70" i="2"/>
  <c r="AJ72" i="2"/>
  <c r="DE72" i="2" s="1"/>
  <c r="AJ73" i="2"/>
  <c r="DE73" i="2" s="1"/>
  <c r="CY112" i="2"/>
  <c r="EE112" i="2"/>
  <c r="CV96" i="2"/>
  <c r="CM104" i="2"/>
  <c r="EO102" i="2"/>
  <c r="AJ124" i="2"/>
  <c r="DE124" i="2" s="1"/>
  <c r="EI125" i="2"/>
  <c r="EC126" i="2"/>
  <c r="EB117" i="2"/>
  <c r="EA127" i="2"/>
  <c r="EE127" i="2"/>
  <c r="CQ115" i="2"/>
  <c r="DG115" i="2"/>
  <c r="DW115" i="2"/>
  <c r="EM115" i="2"/>
  <c r="DM121" i="2"/>
  <c r="DT128" i="2"/>
  <c r="EA122" i="2"/>
  <c r="EJ118" i="2"/>
  <c r="EC5" i="2"/>
  <c r="DQ5" i="2"/>
  <c r="AJ10" i="2"/>
  <c r="DE10" i="2" s="1"/>
  <c r="EI9" i="2"/>
  <c r="EH6" i="2"/>
  <c r="DU70" i="2"/>
  <c r="EI112" i="2"/>
  <c r="DP96" i="2"/>
  <c r="DT124" i="2"/>
  <c r="DL124" i="2"/>
  <c r="CI125" i="2"/>
  <c r="DO125" i="2"/>
  <c r="CK126" i="2"/>
  <c r="CI127" i="2"/>
  <c r="CH115" i="2"/>
  <c r="CX115" i="2"/>
  <c r="DN115" i="2"/>
  <c r="ED115" i="2"/>
  <c r="CJ128" i="2"/>
  <c r="EO135" i="2"/>
  <c r="EI137" i="2"/>
  <c r="EN140" i="2"/>
  <c r="DZ141" i="2"/>
  <c r="AJ148" i="2"/>
  <c r="DE148" i="2" s="1"/>
  <c r="CK5" i="2"/>
  <c r="EG5" i="2"/>
  <c r="CL6" i="2"/>
  <c r="AJ70" i="2"/>
  <c r="CM70" i="2"/>
  <c r="EK70" i="2"/>
  <c r="CI112" i="2"/>
  <c r="DO112" i="2"/>
  <c r="CK95" i="2"/>
  <c r="EF96" i="2"/>
  <c r="CK94" i="2"/>
  <c r="DA99" i="2"/>
  <c r="CM125" i="2"/>
  <c r="DS125" i="2"/>
  <c r="CY115" i="2"/>
  <c r="DO115" i="2"/>
  <c r="EE115" i="2"/>
  <c r="CN128" i="2"/>
  <c r="CL13" i="2"/>
  <c r="CT13" i="2"/>
  <c r="DB13" i="2"/>
  <c r="DD13" i="2" s="1"/>
  <c r="DJ13" i="2"/>
  <c r="DR13" i="2"/>
  <c r="DZ13" i="2"/>
  <c r="EH13" i="2"/>
  <c r="CM19" i="2"/>
  <c r="CU19" i="2"/>
  <c r="DK19" i="2"/>
  <c r="DS19" i="2"/>
  <c r="EA19" i="2"/>
  <c r="EI19" i="2"/>
  <c r="EO17" i="2"/>
  <c r="CM13" i="2"/>
  <c r="CU13" i="2"/>
  <c r="DK13" i="2"/>
  <c r="DS13" i="2"/>
  <c r="EA13" i="2"/>
  <c r="EI13" i="2"/>
  <c r="AJ21" i="2"/>
  <c r="DE21" i="2" s="1"/>
  <c r="AJ23" i="2"/>
  <c r="DE23" i="2" s="1"/>
  <c r="CH19" i="2"/>
  <c r="CP19" i="2"/>
  <c r="CX19" i="2"/>
  <c r="DF19" i="2"/>
  <c r="DN19" i="2"/>
  <c r="DV19" i="2"/>
  <c r="ED19" i="2"/>
  <c r="EI29" i="2"/>
  <c r="DS29" i="2"/>
  <c r="CM29" i="2"/>
  <c r="CL12" i="2"/>
  <c r="CT12" i="2"/>
  <c r="DB12" i="2"/>
  <c r="DD12" i="2" s="1"/>
  <c r="DJ12" i="2"/>
  <c r="DR12" i="2"/>
  <c r="DZ12" i="2"/>
  <c r="EH12" i="2"/>
  <c r="DU17" i="2"/>
  <c r="CH13" i="2"/>
  <c r="CP13" i="2"/>
  <c r="CX13" i="2"/>
  <c r="DF13" i="2"/>
  <c r="DN13" i="2"/>
  <c r="DV13" i="2"/>
  <c r="ED13" i="2"/>
  <c r="EL13" i="2"/>
  <c r="EL23" i="2"/>
  <c r="DD19" i="2"/>
  <c r="CI19" i="2"/>
  <c r="CQ19" i="2"/>
  <c r="CY19" i="2"/>
  <c r="DG19" i="2"/>
  <c r="DO19" i="2"/>
  <c r="DW19" i="2"/>
  <c r="EE19" i="2"/>
  <c r="EL15" i="2"/>
  <c r="AJ29" i="2"/>
  <c r="DE29" i="2" s="1"/>
  <c r="CU29" i="2"/>
  <c r="CM12" i="2"/>
  <c r="CU12" i="2"/>
  <c r="DK12" i="2"/>
  <c r="DS12" i="2"/>
  <c r="EA12" i="2"/>
  <c r="EI12" i="2"/>
  <c r="CI13" i="2"/>
  <c r="CQ13" i="2"/>
  <c r="CY13" i="2"/>
  <c r="DG13" i="2"/>
  <c r="DO13" i="2"/>
  <c r="DW13" i="2"/>
  <c r="EE13" i="2"/>
  <c r="EM13" i="2"/>
  <c r="EO14" i="2"/>
  <c r="EN19" i="2"/>
  <c r="CL19" i="2"/>
  <c r="CT19" i="2"/>
  <c r="DB19" i="2"/>
  <c r="DJ19" i="2"/>
  <c r="DR19" i="2"/>
  <c r="DZ19" i="2"/>
  <c r="EH19" i="2"/>
  <c r="DK29" i="2"/>
  <c r="EN29" i="2"/>
  <c r="CQ29" i="2"/>
  <c r="DG29" i="2"/>
  <c r="DW29" i="2"/>
  <c r="EM29" i="2"/>
  <c r="CM32" i="2"/>
  <c r="CX32" i="2"/>
  <c r="DN32" i="2"/>
  <c r="ED32" i="2"/>
  <c r="EL30" i="2"/>
  <c r="CP30" i="2"/>
  <c r="DD35" i="2"/>
  <c r="CN28" i="2"/>
  <c r="DI28" i="2"/>
  <c r="EE28" i="2"/>
  <c r="DD25" i="2"/>
  <c r="AJ26" i="2"/>
  <c r="DE26" i="2" s="1"/>
  <c r="CP26" i="2"/>
  <c r="EJ33" i="2"/>
  <c r="CV33" i="2"/>
  <c r="EI27" i="2"/>
  <c r="CH39" i="2"/>
  <c r="CP39" i="2"/>
  <c r="CX39" i="2"/>
  <c r="DF39" i="2"/>
  <c r="DN39" i="2"/>
  <c r="DV39" i="2"/>
  <c r="ED39" i="2"/>
  <c r="EN47" i="2"/>
  <c r="CL47" i="2"/>
  <c r="CX47" i="2"/>
  <c r="DI47" i="2"/>
  <c r="DR47" i="2"/>
  <c r="ED47" i="2"/>
  <c r="EO47" i="2"/>
  <c r="CN48" i="2"/>
  <c r="CY48" i="2"/>
  <c r="DH48" i="2"/>
  <c r="DT48" i="2"/>
  <c r="EE48" i="2"/>
  <c r="EN48" i="2"/>
  <c r="EO40" i="2"/>
  <c r="CM40" i="2"/>
  <c r="CU40" i="2"/>
  <c r="DK40" i="2"/>
  <c r="DS40" i="2"/>
  <c r="EA40" i="2"/>
  <c r="EI40" i="2"/>
  <c r="CL43" i="2"/>
  <c r="DB43" i="2"/>
  <c r="DR43" i="2"/>
  <c r="EH43" i="2"/>
  <c r="EO44" i="2"/>
  <c r="CZ44" i="2"/>
  <c r="EF44" i="2"/>
  <c r="AJ37" i="2"/>
  <c r="CN37" i="2"/>
  <c r="DT37" i="2"/>
  <c r="EJ37" i="2"/>
  <c r="EN46" i="2"/>
  <c r="CL46" i="2"/>
  <c r="CT46" i="2"/>
  <c r="DB46" i="2"/>
  <c r="DJ46" i="2"/>
  <c r="DR46" i="2"/>
  <c r="DZ46" i="2"/>
  <c r="EH46" i="2"/>
  <c r="CH38" i="2"/>
  <c r="CS38" i="2"/>
  <c r="DB38" i="2"/>
  <c r="DN38" i="2"/>
  <c r="DY38" i="2"/>
  <c r="EN53" i="2"/>
  <c r="CY53" i="2"/>
  <c r="EE53" i="2"/>
  <c r="AJ59" i="2"/>
  <c r="CH59" i="2"/>
  <c r="CS59" i="2"/>
  <c r="DB59" i="2"/>
  <c r="DN59" i="2"/>
  <c r="CV56" i="2"/>
  <c r="EB56" i="2"/>
  <c r="EB60" i="2"/>
  <c r="CV60" i="2"/>
  <c r="DT60" i="2"/>
  <c r="CN60" i="2"/>
  <c r="EJ60" i="2"/>
  <c r="EN50" i="2"/>
  <c r="ED50" i="2"/>
  <c r="DN50" i="2"/>
  <c r="CX50" i="2"/>
  <c r="CH50" i="2"/>
  <c r="DZ50" i="2"/>
  <c r="DJ50" i="2"/>
  <c r="CT50" i="2"/>
  <c r="DB50" i="2"/>
  <c r="EH50" i="2"/>
  <c r="CT30" i="2"/>
  <c r="CS28" i="2"/>
  <c r="DO28" i="2"/>
  <c r="EJ28" i="2"/>
  <c r="CU26" i="2"/>
  <c r="CI39" i="2"/>
  <c r="CQ39" i="2"/>
  <c r="CY39" i="2"/>
  <c r="DG39" i="2"/>
  <c r="DO39" i="2"/>
  <c r="DW39" i="2"/>
  <c r="EE39" i="2"/>
  <c r="EM39" i="2"/>
  <c r="CP47" i="2"/>
  <c r="DA47" i="2"/>
  <c r="DJ47" i="2"/>
  <c r="DV47" i="2"/>
  <c r="EG47" i="2"/>
  <c r="CQ48" i="2"/>
  <c r="CZ48" i="2"/>
  <c r="DL48" i="2"/>
  <c r="DW48" i="2"/>
  <c r="EF48" i="2"/>
  <c r="CP40" i="2"/>
  <c r="CX40" i="2"/>
  <c r="DF40" i="2"/>
  <c r="DN40" i="2"/>
  <c r="DV40" i="2"/>
  <c r="ED40" i="2"/>
  <c r="EL40" i="2"/>
  <c r="CP43" i="2"/>
  <c r="DF43" i="2"/>
  <c r="DV43" i="2"/>
  <c r="EL43" i="2"/>
  <c r="DH44" i="2"/>
  <c r="EN44" i="2"/>
  <c r="CR37" i="2"/>
  <c r="DH37" i="2"/>
  <c r="DX37" i="2"/>
  <c r="EN37" i="2"/>
  <c r="CM46" i="2"/>
  <c r="CU46" i="2"/>
  <c r="DK46" i="2"/>
  <c r="DS46" i="2"/>
  <c r="EA46" i="2"/>
  <c r="EI46" i="2"/>
  <c r="CK38" i="2"/>
  <c r="CT38" i="2"/>
  <c r="DF38" i="2"/>
  <c r="DQ38" i="2"/>
  <c r="DZ38" i="2"/>
  <c r="EL38" i="2"/>
  <c r="DG53" i="2"/>
  <c r="DO59" i="2"/>
  <c r="CK59" i="2"/>
  <c r="CT59" i="2"/>
  <c r="DF59" i="2"/>
  <c r="DQ59" i="2"/>
  <c r="EH59" i="2"/>
  <c r="EJ68" i="2"/>
  <c r="CJ68" i="2"/>
  <c r="EF68" i="2"/>
  <c r="DD29" i="2"/>
  <c r="CI29" i="2"/>
  <c r="CY29" i="2"/>
  <c r="DO29" i="2"/>
  <c r="EE29" i="2"/>
  <c r="AJ32" i="2"/>
  <c r="CI32" i="2"/>
  <c r="CQ32" i="2"/>
  <c r="DF32" i="2"/>
  <c r="DV32" i="2"/>
  <c r="CH30" i="2"/>
  <c r="CX30" i="2"/>
  <c r="EL35" i="2"/>
  <c r="CY28" i="2"/>
  <c r="DT28" i="2"/>
  <c r="EO28" i="2"/>
  <c r="EO26" i="2"/>
  <c r="CJ33" i="2"/>
  <c r="EN39" i="2"/>
  <c r="CL39" i="2"/>
  <c r="CT39" i="2"/>
  <c r="DB39" i="2"/>
  <c r="DJ39" i="2"/>
  <c r="DR39" i="2"/>
  <c r="DZ39" i="2"/>
  <c r="EH39" i="2"/>
  <c r="CH47" i="2"/>
  <c r="CS47" i="2"/>
  <c r="DB47" i="2"/>
  <c r="DN47" i="2"/>
  <c r="DY47" i="2"/>
  <c r="EH47" i="2"/>
  <c r="CI48" i="2"/>
  <c r="CR48" i="2"/>
  <c r="DO48" i="2"/>
  <c r="DX48" i="2"/>
  <c r="CI40" i="2"/>
  <c r="CQ40" i="2"/>
  <c r="CY40" i="2"/>
  <c r="DG40" i="2"/>
  <c r="DO40" i="2"/>
  <c r="DW40" i="2"/>
  <c r="EE40" i="2"/>
  <c r="EM40" i="2"/>
  <c r="EO43" i="2"/>
  <c r="CT43" i="2"/>
  <c r="DJ43" i="2"/>
  <c r="DZ43" i="2"/>
  <c r="CJ44" i="2"/>
  <c r="DP44" i="2"/>
  <c r="CV37" i="2"/>
  <c r="DL37" i="2"/>
  <c r="EB37" i="2"/>
  <c r="CH46" i="2"/>
  <c r="CP46" i="2"/>
  <c r="CX46" i="2"/>
  <c r="DF46" i="2"/>
  <c r="DN46" i="2"/>
  <c r="DV46" i="2"/>
  <c r="ED46" i="2"/>
  <c r="EL46" i="2"/>
  <c r="EN38" i="2"/>
  <c r="CL38" i="2"/>
  <c r="CX38" i="2"/>
  <c r="DI38" i="2"/>
  <c r="DR38" i="2"/>
  <c r="ED38" i="2"/>
  <c r="EO38" i="2"/>
  <c r="CI53" i="2"/>
  <c r="EN59" i="2"/>
  <c r="EO59" i="2"/>
  <c r="ED59" i="2"/>
  <c r="DR59" i="2"/>
  <c r="EL59" i="2"/>
  <c r="DZ59" i="2"/>
  <c r="CL59" i="2"/>
  <c r="CX59" i="2"/>
  <c r="DI59" i="2"/>
  <c r="DV59" i="2"/>
  <c r="AJ56" i="2"/>
  <c r="DE56" i="2" s="1"/>
  <c r="DD60" i="2"/>
  <c r="CL50" i="2"/>
  <c r="DR50" i="2"/>
  <c r="EO55" i="2"/>
  <c r="DZ55" i="2"/>
  <c r="ED55" i="2"/>
  <c r="DN55" i="2"/>
  <c r="DJ55" i="2"/>
  <c r="CL32" i="2"/>
  <c r="CT32" i="2"/>
  <c r="DJ32" i="2"/>
  <c r="DZ32" i="2"/>
  <c r="DD30" i="2"/>
  <c r="CI28" i="2"/>
  <c r="DD28" i="2"/>
  <c r="DY28" i="2"/>
  <c r="CK26" i="2"/>
  <c r="CM39" i="2"/>
  <c r="CU39" i="2"/>
  <c r="DK39" i="2"/>
  <c r="DS39" i="2"/>
  <c r="EA39" i="2"/>
  <c r="EI39" i="2"/>
  <c r="CK47" i="2"/>
  <c r="CT47" i="2"/>
  <c r="DF47" i="2"/>
  <c r="DQ47" i="2"/>
  <c r="DZ47" i="2"/>
  <c r="EL47" i="2"/>
  <c r="CJ48" i="2"/>
  <c r="CV48" i="2"/>
  <c r="DG48" i="2"/>
  <c r="DP48" i="2"/>
  <c r="EB48" i="2"/>
  <c r="CL40" i="2"/>
  <c r="CT40" i="2"/>
  <c r="DB40" i="2"/>
  <c r="DJ40" i="2"/>
  <c r="DR40" i="2"/>
  <c r="DZ40" i="2"/>
  <c r="EH40" i="2"/>
  <c r="CH43" i="2"/>
  <c r="CX43" i="2"/>
  <c r="DN43" i="2"/>
  <c r="ED43" i="2"/>
  <c r="CR44" i="2"/>
  <c r="CJ37" i="2"/>
  <c r="CZ37" i="2"/>
  <c r="DP37" i="2"/>
  <c r="CI46" i="2"/>
  <c r="CQ46" i="2"/>
  <c r="CY46" i="2"/>
  <c r="DG46" i="2"/>
  <c r="DO46" i="2"/>
  <c r="DW46" i="2"/>
  <c r="EE46" i="2"/>
  <c r="EM46" i="2"/>
  <c r="CP38" i="2"/>
  <c r="DA38" i="2"/>
  <c r="DJ38" i="2"/>
  <c r="DV38" i="2"/>
  <c r="EG38" i="2"/>
  <c r="CP59" i="2"/>
  <c r="DA59" i="2"/>
  <c r="DJ59" i="2"/>
  <c r="DY59" i="2"/>
  <c r="CJ66" i="2"/>
  <c r="EB66" i="2"/>
  <c r="EO61" i="2"/>
  <c r="CT61" i="2"/>
  <c r="DJ61" i="2"/>
  <c r="DZ61" i="2"/>
  <c r="AJ51" i="2"/>
  <c r="DE51" i="2" s="1"/>
  <c r="CX51" i="2"/>
  <c r="DN51" i="2"/>
  <c r="ED51" i="2"/>
  <c r="CP52" i="2"/>
  <c r="DF52" i="2"/>
  <c r="DV52" i="2"/>
  <c r="EL52" i="2"/>
  <c r="DP63" i="2"/>
  <c r="CN86" i="2"/>
  <c r="DT86" i="2"/>
  <c r="CP77" i="2"/>
  <c r="DA77" i="2"/>
  <c r="DJ77" i="2"/>
  <c r="DV77" i="2"/>
  <c r="EG77" i="2"/>
  <c r="CJ84" i="2"/>
  <c r="DP84" i="2"/>
  <c r="CQ89" i="2"/>
  <c r="CZ89" i="2"/>
  <c r="DL89" i="2"/>
  <c r="DW89" i="2"/>
  <c r="EF89" i="2"/>
  <c r="CM90" i="2"/>
  <c r="CU90" i="2"/>
  <c r="DK90" i="2"/>
  <c r="DS90" i="2"/>
  <c r="EA90" i="2"/>
  <c r="EI90" i="2"/>
  <c r="DL91" i="2"/>
  <c r="CH88" i="2"/>
  <c r="CP88" i="2"/>
  <c r="CX88" i="2"/>
  <c r="DF88" i="2"/>
  <c r="DN88" i="2"/>
  <c r="DV88" i="2"/>
  <c r="ED88" i="2"/>
  <c r="EL88" i="2"/>
  <c r="CL92" i="2"/>
  <c r="CX92" i="2"/>
  <c r="DI92" i="2"/>
  <c r="DV92" i="2"/>
  <c r="EO92" i="2"/>
  <c r="EH75" i="2"/>
  <c r="DQ75" i="2"/>
  <c r="CI76" i="2"/>
  <c r="CS76" i="2"/>
  <c r="DD76" i="2"/>
  <c r="DP76" i="2"/>
  <c r="EA76" i="2"/>
  <c r="EK76" i="2"/>
  <c r="CI110" i="2"/>
  <c r="CY110" i="2"/>
  <c r="DO110" i="2"/>
  <c r="EE110" i="2"/>
  <c r="EG111" i="2"/>
  <c r="EO105" i="2"/>
  <c r="EL105" i="2"/>
  <c r="ED105" i="2"/>
  <c r="DV105" i="2"/>
  <c r="DN105" i="2"/>
  <c r="EI105" i="2"/>
  <c r="EA105" i="2"/>
  <c r="DS105" i="2"/>
  <c r="DK105" i="2"/>
  <c r="CL105" i="2"/>
  <c r="CT105" i="2"/>
  <c r="DB105" i="2"/>
  <c r="DO105" i="2"/>
  <c r="EE105" i="2"/>
  <c r="DO56" i="2"/>
  <c r="CN56" i="2"/>
  <c r="DT56" i="2"/>
  <c r="EJ56" i="2"/>
  <c r="DO65" i="2"/>
  <c r="DB65" i="2"/>
  <c r="DD50" i="2"/>
  <c r="EO50" i="2"/>
  <c r="DO55" i="2"/>
  <c r="CL55" i="2"/>
  <c r="DB55" i="2"/>
  <c r="DR55" i="2"/>
  <c r="DO66" i="2"/>
  <c r="CN66" i="2"/>
  <c r="DL66" i="2"/>
  <c r="EF66" i="2"/>
  <c r="AJ61" i="2"/>
  <c r="DE61" i="2" s="1"/>
  <c r="CH61" i="2"/>
  <c r="CX61" i="2"/>
  <c r="DN61" i="2"/>
  <c r="ED61" i="2"/>
  <c r="EN57" i="2"/>
  <c r="DO51" i="2"/>
  <c r="CL51" i="2"/>
  <c r="DB51" i="2"/>
  <c r="DR51" i="2"/>
  <c r="DO62" i="2"/>
  <c r="DD52" i="2"/>
  <c r="EO52" i="2"/>
  <c r="CT52" i="2"/>
  <c r="DJ52" i="2"/>
  <c r="DZ52" i="2"/>
  <c r="EF63" i="2"/>
  <c r="CN83" i="2"/>
  <c r="AJ86" i="2"/>
  <c r="DE86" i="2" s="1"/>
  <c r="CV86" i="2"/>
  <c r="EB86" i="2"/>
  <c r="CL78" i="2"/>
  <c r="CT78" i="2"/>
  <c r="DB78" i="2"/>
  <c r="DJ78" i="2"/>
  <c r="DR78" i="2"/>
  <c r="DZ78" i="2"/>
  <c r="EH78" i="2"/>
  <c r="CH77" i="2"/>
  <c r="CS77" i="2"/>
  <c r="DB77" i="2"/>
  <c r="DN77" i="2"/>
  <c r="DY77" i="2"/>
  <c r="EH77" i="2"/>
  <c r="CR84" i="2"/>
  <c r="CI89" i="2"/>
  <c r="CR89" i="2"/>
  <c r="DD89" i="2"/>
  <c r="DO89" i="2"/>
  <c r="DX89" i="2"/>
  <c r="EJ89" i="2"/>
  <c r="DD90" i="2"/>
  <c r="CH90" i="2"/>
  <c r="CP90" i="2"/>
  <c r="CX90" i="2"/>
  <c r="DF90" i="2"/>
  <c r="DN90" i="2"/>
  <c r="DV90" i="2"/>
  <c r="ED90" i="2"/>
  <c r="EL90" i="2"/>
  <c r="CX81" i="2"/>
  <c r="ED81" i="2"/>
  <c r="DL79" i="2"/>
  <c r="CN91" i="2"/>
  <c r="DT91" i="2"/>
  <c r="CI88" i="2"/>
  <c r="CQ88" i="2"/>
  <c r="CY88" i="2"/>
  <c r="DG88" i="2"/>
  <c r="DO88" i="2"/>
  <c r="DW88" i="2"/>
  <c r="EE88" i="2"/>
  <c r="EI92" i="2"/>
  <c r="CP92" i="2"/>
  <c r="DA92" i="2"/>
  <c r="DJ92" i="2"/>
  <c r="DY92" i="2"/>
  <c r="CK75" i="2"/>
  <c r="EB75" i="2"/>
  <c r="CJ76" i="2"/>
  <c r="CU76" i="2"/>
  <c r="DI76" i="2"/>
  <c r="DT76" i="2"/>
  <c r="EE76" i="2"/>
  <c r="EO76" i="2"/>
  <c r="CM110" i="2"/>
  <c r="DS110" i="2"/>
  <c r="CL98" i="2"/>
  <c r="CT98" i="2"/>
  <c r="DB98" i="2"/>
  <c r="DJ98" i="2"/>
  <c r="DR98" i="2"/>
  <c r="DZ98" i="2"/>
  <c r="EH98" i="2"/>
  <c r="CK111" i="2"/>
  <c r="CV97" i="2"/>
  <c r="DP97" i="2"/>
  <c r="EJ97" i="2"/>
  <c r="CQ112" i="2"/>
  <c r="DG112" i="2"/>
  <c r="DW112" i="2"/>
  <c r="EM112" i="2"/>
  <c r="DY105" i="2"/>
  <c r="CM105" i="2"/>
  <c r="CU105" i="2"/>
  <c r="DF105" i="2"/>
  <c r="DR105" i="2"/>
  <c r="EH105" i="2"/>
  <c r="AJ96" i="2"/>
  <c r="DD96" i="2"/>
  <c r="EN104" i="2"/>
  <c r="EI104" i="2"/>
  <c r="DS104" i="2"/>
  <c r="EE104" i="2"/>
  <c r="DO104" i="2"/>
  <c r="CY104" i="2"/>
  <c r="CI104" i="2"/>
  <c r="EA104" i="2"/>
  <c r="DK104" i="2"/>
  <c r="CU104" i="2"/>
  <c r="EM104" i="2"/>
  <c r="DW104" i="2"/>
  <c r="CR56" i="2"/>
  <c r="DH56" i="2"/>
  <c r="DX56" i="2"/>
  <c r="DO60" i="2"/>
  <c r="AJ50" i="2"/>
  <c r="EN55" i="2"/>
  <c r="CP55" i="2"/>
  <c r="DF55" i="2"/>
  <c r="DV55" i="2"/>
  <c r="EL55" i="2"/>
  <c r="CV66" i="2"/>
  <c r="DP66" i="2"/>
  <c r="DO61" i="2"/>
  <c r="CL61" i="2"/>
  <c r="DB61" i="2"/>
  <c r="DR61" i="2"/>
  <c r="EH61" i="2"/>
  <c r="EN51" i="2"/>
  <c r="CP51" i="2"/>
  <c r="DF51" i="2"/>
  <c r="DV51" i="2"/>
  <c r="EL51" i="2"/>
  <c r="AJ52" i="2"/>
  <c r="DE52" i="2" s="1"/>
  <c r="CH52" i="2"/>
  <c r="CX52" i="2"/>
  <c r="DN52" i="2"/>
  <c r="ED52" i="2"/>
  <c r="CJ63" i="2"/>
  <c r="CM78" i="2"/>
  <c r="CU78" i="2"/>
  <c r="DK78" i="2"/>
  <c r="DS78" i="2"/>
  <c r="EA78" i="2"/>
  <c r="EI78" i="2"/>
  <c r="CK77" i="2"/>
  <c r="CT77" i="2"/>
  <c r="DF77" i="2"/>
  <c r="DQ77" i="2"/>
  <c r="DZ77" i="2"/>
  <c r="EL77" i="2"/>
  <c r="EO84" i="2"/>
  <c r="CZ84" i="2"/>
  <c r="EF84" i="2"/>
  <c r="CJ89" i="2"/>
  <c r="CV89" i="2"/>
  <c r="DG89" i="2"/>
  <c r="DP89" i="2"/>
  <c r="EB89" i="2"/>
  <c r="EM89" i="2"/>
  <c r="AJ90" i="2"/>
  <c r="DE90" i="2" s="1"/>
  <c r="CI90" i="2"/>
  <c r="CQ90" i="2"/>
  <c r="CY90" i="2"/>
  <c r="DG90" i="2"/>
  <c r="DO90" i="2"/>
  <c r="DW90" i="2"/>
  <c r="EE90" i="2"/>
  <c r="DF81" i="2"/>
  <c r="CV91" i="2"/>
  <c r="EB91" i="2"/>
  <c r="EO88" i="2"/>
  <c r="CL88" i="2"/>
  <c r="CT88" i="2"/>
  <c r="DB88" i="2"/>
  <c r="DJ88" i="2"/>
  <c r="DR88" i="2"/>
  <c r="DZ88" i="2"/>
  <c r="EH88" i="2"/>
  <c r="CH92" i="2"/>
  <c r="CS92" i="2"/>
  <c r="DB92" i="2"/>
  <c r="DN92" i="2"/>
  <c r="ED92" i="2"/>
  <c r="CV75" i="2"/>
  <c r="EL75" i="2"/>
  <c r="CN76" i="2"/>
  <c r="CY76" i="2"/>
  <c r="DK76" i="2"/>
  <c r="DU76" i="2"/>
  <c r="EN110" i="2"/>
  <c r="CQ110" i="2"/>
  <c r="DG110" i="2"/>
  <c r="DW110" i="2"/>
  <c r="EM110" i="2"/>
  <c r="CM98" i="2"/>
  <c r="CU98" i="2"/>
  <c r="DK98" i="2"/>
  <c r="DS98" i="2"/>
  <c r="EA98" i="2"/>
  <c r="EI98" i="2"/>
  <c r="CZ97" i="2"/>
  <c r="CU112" i="2"/>
  <c r="DK112" i="2"/>
  <c r="EA112" i="2"/>
  <c r="CH105" i="2"/>
  <c r="CP105" i="2"/>
  <c r="CX105" i="2"/>
  <c r="DG105" i="2"/>
  <c r="DW105" i="2"/>
  <c r="EM105" i="2"/>
  <c r="EB96" i="2"/>
  <c r="CJ96" i="2"/>
  <c r="DT96" i="2"/>
  <c r="CZ96" i="2"/>
  <c r="DL96" i="2"/>
  <c r="DG104" i="2"/>
  <c r="CZ66" i="2"/>
  <c r="CP61" i="2"/>
  <c r="DF61" i="2"/>
  <c r="DV61" i="2"/>
  <c r="EL61" i="2"/>
  <c r="CT51" i="2"/>
  <c r="DJ51" i="2"/>
  <c r="DZ51" i="2"/>
  <c r="DO52" i="2"/>
  <c r="CL52" i="2"/>
  <c r="DB52" i="2"/>
  <c r="DR52" i="2"/>
  <c r="EH52" i="2"/>
  <c r="CZ63" i="2"/>
  <c r="EB83" i="2"/>
  <c r="CL77" i="2"/>
  <c r="CX77" i="2"/>
  <c r="DI77" i="2"/>
  <c r="DR77" i="2"/>
  <c r="ED77" i="2"/>
  <c r="EO77" i="2"/>
  <c r="DH84" i="2"/>
  <c r="EN84" i="2"/>
  <c r="CN89" i="2"/>
  <c r="CY89" i="2"/>
  <c r="DH89" i="2"/>
  <c r="DT89" i="2"/>
  <c r="EE89" i="2"/>
  <c r="EO90" i="2"/>
  <c r="CL90" i="2"/>
  <c r="CT90" i="2"/>
  <c r="DB90" i="2"/>
  <c r="DJ90" i="2"/>
  <c r="DR90" i="2"/>
  <c r="DZ90" i="2"/>
  <c r="EH90" i="2"/>
  <c r="DD91" i="2"/>
  <c r="CM88" i="2"/>
  <c r="CU88" i="2"/>
  <c r="DK88" i="2"/>
  <c r="DS88" i="2"/>
  <c r="EA88" i="2"/>
  <c r="CK92" i="2"/>
  <c r="CT92" i="2"/>
  <c r="DF92" i="2"/>
  <c r="DQ92" i="2"/>
  <c r="DF75" i="2"/>
  <c r="CO76" i="2"/>
  <c r="CZ76" i="2"/>
  <c r="DO76" i="2"/>
  <c r="DY76" i="2"/>
  <c r="CU110" i="2"/>
  <c r="DK110" i="2"/>
  <c r="CI105" i="2"/>
  <c r="CQ105" i="2"/>
  <c r="CY105" i="2"/>
  <c r="DJ105" i="2"/>
  <c r="DZ105" i="2"/>
  <c r="CM102" i="2"/>
  <c r="CU102" i="2"/>
  <c r="DK102" i="2"/>
  <c r="DS102" i="2"/>
  <c r="EA102" i="2"/>
  <c r="EI102" i="2"/>
  <c r="CZ101" i="2"/>
  <c r="DT101" i="2"/>
  <c r="CU113" i="2"/>
  <c r="DK113" i="2"/>
  <c r="EA113" i="2"/>
  <c r="CH107" i="2"/>
  <c r="CP107" i="2"/>
  <c r="CX107" i="2"/>
  <c r="DF107" i="2"/>
  <c r="DN107" i="2"/>
  <c r="DV107" i="2"/>
  <c r="ED107" i="2"/>
  <c r="EL107" i="2"/>
  <c r="DQ99" i="2"/>
  <c r="CL116" i="2"/>
  <c r="CT116" i="2"/>
  <c r="DB116" i="2"/>
  <c r="DJ116" i="2"/>
  <c r="DR116" i="2"/>
  <c r="DZ116" i="2"/>
  <c r="EH116" i="2"/>
  <c r="CI122" i="2"/>
  <c r="CY122" i="2"/>
  <c r="DO122" i="2"/>
  <c r="EE122" i="2"/>
  <c r="CI118" i="2"/>
  <c r="CS118" i="2"/>
  <c r="DD118" i="2"/>
  <c r="DP118" i="2"/>
  <c r="EA118" i="2"/>
  <c r="EK118" i="2"/>
  <c r="CL119" i="2"/>
  <c r="CX119" i="2"/>
  <c r="DI119" i="2"/>
  <c r="DR119" i="2"/>
  <c r="ED119" i="2"/>
  <c r="EO119" i="2"/>
  <c r="DB131" i="2"/>
  <c r="EH131" i="2"/>
  <c r="CS132" i="2"/>
  <c r="DI132" i="2"/>
  <c r="DY132" i="2"/>
  <c r="EO132" i="2"/>
  <c r="CZ133" i="2"/>
  <c r="EF133" i="2"/>
  <c r="CL134" i="2"/>
  <c r="CT134" i="2"/>
  <c r="DB134" i="2"/>
  <c r="DJ134" i="2"/>
  <c r="DR134" i="2"/>
  <c r="DZ134" i="2"/>
  <c r="EH134" i="2"/>
  <c r="CK135" i="2"/>
  <c r="DQ135" i="2"/>
  <c r="CH137" i="2"/>
  <c r="CP137" i="2"/>
  <c r="CX137" i="2"/>
  <c r="DF137" i="2"/>
  <c r="DN137" i="2"/>
  <c r="DV137" i="2"/>
  <c r="ED137" i="2"/>
  <c r="EL137" i="2"/>
  <c r="DA138" i="2"/>
  <c r="EK138" i="2"/>
  <c r="EJ139" i="2"/>
  <c r="CQ140" i="2"/>
  <c r="DG140" i="2"/>
  <c r="DW140" i="2"/>
  <c r="EM140" i="2"/>
  <c r="CM141" i="2"/>
  <c r="DB141" i="2"/>
  <c r="DR141" i="2"/>
  <c r="EH141" i="2"/>
  <c r="CH102" i="2"/>
  <c r="CP102" i="2"/>
  <c r="CX102" i="2"/>
  <c r="DF102" i="2"/>
  <c r="DN102" i="2"/>
  <c r="DV102" i="2"/>
  <c r="ED102" i="2"/>
  <c r="EL102" i="2"/>
  <c r="CJ101" i="2"/>
  <c r="DD101" i="2"/>
  <c r="EB101" i="2"/>
  <c r="CI113" i="2"/>
  <c r="CY113" i="2"/>
  <c r="DO113" i="2"/>
  <c r="EE113" i="2"/>
  <c r="CI107" i="2"/>
  <c r="CQ107" i="2"/>
  <c r="CY107" i="2"/>
  <c r="DG107" i="2"/>
  <c r="DO107" i="2"/>
  <c r="DW107" i="2"/>
  <c r="EE107" i="2"/>
  <c r="EC99" i="2"/>
  <c r="EG99" i="2"/>
  <c r="CV124" i="2"/>
  <c r="DP124" i="2"/>
  <c r="EJ124" i="2"/>
  <c r="CQ125" i="2"/>
  <c r="DG125" i="2"/>
  <c r="DW125" i="2"/>
  <c r="EM125" i="2"/>
  <c r="CM116" i="2"/>
  <c r="CU116" i="2"/>
  <c r="DK116" i="2"/>
  <c r="DS116" i="2"/>
  <c r="EA116" i="2"/>
  <c r="EI116" i="2"/>
  <c r="DA126" i="2"/>
  <c r="AJ117" i="2"/>
  <c r="DE117" i="2" s="1"/>
  <c r="CN117" i="2"/>
  <c r="DL117" i="2"/>
  <c r="EF117" i="2"/>
  <c r="CM127" i="2"/>
  <c r="DS127" i="2"/>
  <c r="CL115" i="2"/>
  <c r="CT115" i="2"/>
  <c r="DB115" i="2"/>
  <c r="DJ115" i="2"/>
  <c r="DR115" i="2"/>
  <c r="DZ115" i="2"/>
  <c r="EH115" i="2"/>
  <c r="CW121" i="2"/>
  <c r="CZ128" i="2"/>
  <c r="EF128" i="2"/>
  <c r="CM122" i="2"/>
  <c r="DS122" i="2"/>
  <c r="CJ118" i="2"/>
  <c r="CU118" i="2"/>
  <c r="DI118" i="2"/>
  <c r="DT118" i="2"/>
  <c r="EE118" i="2"/>
  <c r="EO118" i="2"/>
  <c r="CP119" i="2"/>
  <c r="DA119" i="2"/>
  <c r="DJ119" i="2"/>
  <c r="DV119" i="2"/>
  <c r="EG119" i="2"/>
  <c r="EO131" i="2"/>
  <c r="DJ131" i="2"/>
  <c r="CJ132" i="2"/>
  <c r="CZ132" i="2"/>
  <c r="DP132" i="2"/>
  <c r="EF132" i="2"/>
  <c r="DH133" i="2"/>
  <c r="EN133" i="2"/>
  <c r="CM134" i="2"/>
  <c r="CU134" i="2"/>
  <c r="DK134" i="2"/>
  <c r="DS134" i="2"/>
  <c r="EA134" i="2"/>
  <c r="EI134" i="2"/>
  <c r="DD135" i="2"/>
  <c r="CO135" i="2"/>
  <c r="CI137" i="2"/>
  <c r="CQ137" i="2"/>
  <c r="CY137" i="2"/>
  <c r="DG137" i="2"/>
  <c r="DO137" i="2"/>
  <c r="DW137" i="2"/>
  <c r="EE137" i="2"/>
  <c r="EO138" i="2"/>
  <c r="DQ138" i="2"/>
  <c r="CN139" i="2"/>
  <c r="CU140" i="2"/>
  <c r="DK140" i="2"/>
  <c r="EA140" i="2"/>
  <c r="CH141" i="2"/>
  <c r="CP141" i="2"/>
  <c r="DF141" i="2"/>
  <c r="DV141" i="2"/>
  <c r="EL141" i="2"/>
  <c r="CI102" i="2"/>
  <c r="CQ102" i="2"/>
  <c r="CY102" i="2"/>
  <c r="DG102" i="2"/>
  <c r="DO102" i="2"/>
  <c r="DW102" i="2"/>
  <c r="EE102" i="2"/>
  <c r="EM102" i="2"/>
  <c r="CN101" i="2"/>
  <c r="DL101" i="2"/>
  <c r="EF101" i="2"/>
  <c r="CM113" i="2"/>
  <c r="DS113" i="2"/>
  <c r="EI113" i="2"/>
  <c r="EO107" i="2"/>
  <c r="CL107" i="2"/>
  <c r="CT107" i="2"/>
  <c r="DB107" i="2"/>
  <c r="DJ107" i="2"/>
  <c r="DR107" i="2"/>
  <c r="DZ107" i="2"/>
  <c r="EH107" i="2"/>
  <c r="CK99" i="2"/>
  <c r="CZ124" i="2"/>
  <c r="CU125" i="2"/>
  <c r="DK125" i="2"/>
  <c r="EA125" i="2"/>
  <c r="CH116" i="2"/>
  <c r="CP116" i="2"/>
  <c r="CX116" i="2"/>
  <c r="DF116" i="2"/>
  <c r="DN116" i="2"/>
  <c r="DV116" i="2"/>
  <c r="ED116" i="2"/>
  <c r="EL116" i="2"/>
  <c r="CV117" i="2"/>
  <c r="DP117" i="2"/>
  <c r="EN127" i="2"/>
  <c r="CQ127" i="2"/>
  <c r="DG127" i="2"/>
  <c r="DW127" i="2"/>
  <c r="EM127" i="2"/>
  <c r="CM115" i="2"/>
  <c r="CU115" i="2"/>
  <c r="DK115" i="2"/>
  <c r="DS115" i="2"/>
  <c r="EA115" i="2"/>
  <c r="EI115" i="2"/>
  <c r="DD128" i="2"/>
  <c r="EN122" i="2"/>
  <c r="CQ122" i="2"/>
  <c r="DG122" i="2"/>
  <c r="DW122" i="2"/>
  <c r="EM122" i="2"/>
  <c r="CN118" i="2"/>
  <c r="CY118" i="2"/>
  <c r="DK118" i="2"/>
  <c r="DU118" i="2"/>
  <c r="CH119" i="2"/>
  <c r="CS119" i="2"/>
  <c r="DB119" i="2"/>
  <c r="DN119" i="2"/>
  <c r="DY119" i="2"/>
  <c r="EH119" i="2"/>
  <c r="CL131" i="2"/>
  <c r="DR131" i="2"/>
  <c r="CK132" i="2"/>
  <c r="DA132" i="2"/>
  <c r="DQ132" i="2"/>
  <c r="EG132" i="2"/>
  <c r="CJ133" i="2"/>
  <c r="DP133" i="2"/>
  <c r="CH134" i="2"/>
  <c r="CP134" i="2"/>
  <c r="CX134" i="2"/>
  <c r="DF134" i="2"/>
  <c r="DN134" i="2"/>
  <c r="DV134" i="2"/>
  <c r="ED134" i="2"/>
  <c r="EL134" i="2"/>
  <c r="EN135" i="2"/>
  <c r="CS135" i="2"/>
  <c r="EG135" i="2"/>
  <c r="EO137" i="2"/>
  <c r="CL137" i="2"/>
  <c r="CT137" i="2"/>
  <c r="DB137" i="2"/>
  <c r="DJ137" i="2"/>
  <c r="DR137" i="2"/>
  <c r="DZ137" i="2"/>
  <c r="EH137" i="2"/>
  <c r="CK138" i="2"/>
  <c r="DU138" i="2"/>
  <c r="DD139" i="2"/>
  <c r="CI140" i="2"/>
  <c r="CY140" i="2"/>
  <c r="DO140" i="2"/>
  <c r="EE140" i="2"/>
  <c r="CI141" i="2"/>
  <c r="CT141" i="2"/>
  <c r="DJ141" i="2"/>
  <c r="CL102" i="2"/>
  <c r="CT102" i="2"/>
  <c r="DB102" i="2"/>
  <c r="DJ102" i="2"/>
  <c r="DR102" i="2"/>
  <c r="DZ102" i="2"/>
  <c r="EH102" i="2"/>
  <c r="CV101" i="2"/>
  <c r="DP101" i="2"/>
  <c r="CQ113" i="2"/>
  <c r="DG113" i="2"/>
  <c r="DW113" i="2"/>
  <c r="EM113" i="2"/>
  <c r="CM107" i="2"/>
  <c r="CU107" i="2"/>
  <c r="DK107" i="2"/>
  <c r="DS107" i="2"/>
  <c r="EA107" i="2"/>
  <c r="DD124" i="2"/>
  <c r="CI116" i="2"/>
  <c r="CQ116" i="2"/>
  <c r="CY116" i="2"/>
  <c r="DG116" i="2"/>
  <c r="DO116" i="2"/>
  <c r="DW116" i="2"/>
  <c r="EE116" i="2"/>
  <c r="EM116" i="2"/>
  <c r="EG126" i="2"/>
  <c r="CZ117" i="2"/>
  <c r="CU127" i="2"/>
  <c r="DK127" i="2"/>
  <c r="CU122" i="2"/>
  <c r="DK122" i="2"/>
  <c r="CO118" i="2"/>
  <c r="CZ118" i="2"/>
  <c r="DO118" i="2"/>
  <c r="DY118" i="2"/>
  <c r="CK119" i="2"/>
  <c r="CT119" i="2"/>
  <c r="DF119" i="2"/>
  <c r="DQ119" i="2"/>
  <c r="DZ119" i="2"/>
  <c r="EL119" i="2"/>
  <c r="CT131" i="2"/>
  <c r="DZ131" i="2"/>
  <c r="CR132" i="2"/>
  <c r="DH132" i="2"/>
  <c r="DX132" i="2"/>
  <c r="CR133" i="2"/>
  <c r="DX133" i="2"/>
  <c r="CI134" i="2"/>
  <c r="CQ134" i="2"/>
  <c r="CY134" i="2"/>
  <c r="DG134" i="2"/>
  <c r="DO134" i="2"/>
  <c r="DW134" i="2"/>
  <c r="EE134" i="2"/>
  <c r="EM134" i="2"/>
  <c r="DA135" i="2"/>
  <c r="EK135" i="2"/>
  <c r="CM137" i="2"/>
  <c r="CU137" i="2"/>
  <c r="DK137" i="2"/>
  <c r="DS137" i="2"/>
  <c r="EA137" i="2"/>
  <c r="CO138" i="2"/>
  <c r="DT139" i="2"/>
  <c r="CM140" i="2"/>
  <c r="DS140" i="2"/>
  <c r="EI140" i="2"/>
  <c r="EO141" i="2"/>
  <c r="EI141" i="2"/>
  <c r="EA141" i="2"/>
  <c r="DS141" i="2"/>
  <c r="DK141" i="2"/>
  <c r="CU141" i="2"/>
  <c r="EM141" i="2"/>
  <c r="EE141" i="2"/>
  <c r="DW141" i="2"/>
  <c r="DO141" i="2"/>
  <c r="DG141" i="2"/>
  <c r="CY141" i="2"/>
  <c r="CQ141" i="2"/>
  <c r="CL141" i="2"/>
  <c r="CX141" i="2"/>
  <c r="DN141" i="2"/>
  <c r="ED141" i="2"/>
  <c r="DN144" i="2"/>
  <c r="CH144" i="2"/>
  <c r="EL143" i="2"/>
  <c r="EA143" i="2"/>
  <c r="CU143" i="2"/>
  <c r="DS143" i="2"/>
  <c r="CM143" i="2"/>
  <c r="DK143" i="2"/>
  <c r="DF144" i="2"/>
  <c r="CS145" i="2"/>
  <c r="CK145" i="2"/>
  <c r="EK145" i="2"/>
  <c r="EL144" i="2"/>
  <c r="DS146" i="2"/>
  <c r="CR146" i="2"/>
  <c r="DV144" i="2"/>
  <c r="EO143" i="2"/>
  <c r="EO145" i="2"/>
  <c r="DA147" i="2"/>
  <c r="EG147" i="2"/>
  <c r="EC148" i="2"/>
  <c r="CH9" i="2"/>
  <c r="CP9" i="2"/>
  <c r="CX9" i="2"/>
  <c r="DF9" i="2"/>
  <c r="DN9" i="2"/>
  <c r="DV9" i="2"/>
  <c r="ED9" i="2"/>
  <c r="EL9" i="2"/>
  <c r="CP6" i="2"/>
  <c r="DF6" i="2"/>
  <c r="DV6" i="2"/>
  <c r="EL6" i="2"/>
  <c r="DY7" i="2"/>
  <c r="EJ7" i="2"/>
  <c r="CH71" i="2"/>
  <c r="CX71" i="2"/>
  <c r="DN71" i="2"/>
  <c r="ED71" i="2"/>
  <c r="EK72" i="2"/>
  <c r="CQ72" i="2"/>
  <c r="DA72" i="2"/>
  <c r="DK72" i="2"/>
  <c r="DW72" i="2"/>
  <c r="EG72" i="2"/>
  <c r="CH73" i="2"/>
  <c r="CX73" i="2"/>
  <c r="DN73" i="2"/>
  <c r="ED73" i="2"/>
  <c r="AJ143" i="2"/>
  <c r="AJ144" i="2"/>
  <c r="DE144" i="2" s="1"/>
  <c r="CP144" i="2"/>
  <c r="EL147" i="2"/>
  <c r="DI147" i="2"/>
  <c r="EO147" i="2"/>
  <c r="EK148" i="2"/>
  <c r="CS5" i="2"/>
  <c r="DU5" i="2"/>
  <c r="EO5" i="2"/>
  <c r="EJ10" i="2"/>
  <c r="DP10" i="2"/>
  <c r="AJ9" i="2"/>
  <c r="DE9" i="2" s="1"/>
  <c r="CI9" i="2"/>
  <c r="CQ9" i="2"/>
  <c r="CY9" i="2"/>
  <c r="DG9" i="2"/>
  <c r="DO9" i="2"/>
  <c r="DW9" i="2"/>
  <c r="EE9" i="2"/>
  <c r="EC6" i="2"/>
  <c r="CT6" i="2"/>
  <c r="DJ6" i="2"/>
  <c r="DZ6" i="2"/>
  <c r="CH7" i="2"/>
  <c r="DL7" i="2"/>
  <c r="CU70" i="2"/>
  <c r="EA70" i="2"/>
  <c r="AJ71" i="2"/>
  <c r="DE71" i="2" s="1"/>
  <c r="CJ71" i="2"/>
  <c r="CZ71" i="2"/>
  <c r="DP71" i="2"/>
  <c r="EF71" i="2"/>
  <c r="CI72" i="2"/>
  <c r="CS72" i="2"/>
  <c r="DO72" i="2"/>
  <c r="DY72" i="2"/>
  <c r="EI72" i="2"/>
  <c r="CN73" i="2"/>
  <c r="DD73" i="2"/>
  <c r="DT73" i="2"/>
  <c r="EN144" i="2"/>
  <c r="CX144" i="2"/>
  <c r="ED144" i="2"/>
  <c r="CK147" i="2"/>
  <c r="DA5" i="2"/>
  <c r="DY5" i="2"/>
  <c r="EF10" i="2"/>
  <c r="EO9" i="2"/>
  <c r="CL9" i="2"/>
  <c r="CT9" i="2"/>
  <c r="DB9" i="2"/>
  <c r="DD9" i="2" s="1"/>
  <c r="DJ9" i="2"/>
  <c r="DR9" i="2"/>
  <c r="DZ9" i="2"/>
  <c r="EH9" i="2"/>
  <c r="CH6" i="2"/>
  <c r="CX6" i="2"/>
  <c r="DN6" i="2"/>
  <c r="ED6" i="2"/>
  <c r="CN7" i="2"/>
  <c r="DT7" i="2"/>
  <c r="DK70" i="2"/>
  <c r="EI70" i="2"/>
  <c r="CP71" i="2"/>
  <c r="DF71" i="2"/>
  <c r="DV71" i="2"/>
  <c r="CK72" i="2"/>
  <c r="CU72" i="2"/>
  <c r="DG72" i="2"/>
  <c r="DQ72" i="2"/>
  <c r="EA72" i="2"/>
  <c r="EM72" i="2"/>
  <c r="EN73" i="2"/>
  <c r="CP73" i="2"/>
  <c r="DF73" i="2"/>
  <c r="DV73" i="2"/>
  <c r="EL73" i="2"/>
  <c r="CM9" i="2"/>
  <c r="CU9" i="2"/>
  <c r="DK9" i="2"/>
  <c r="DS9" i="2"/>
  <c r="EA9" i="2"/>
  <c r="CV7" i="2"/>
  <c r="EB7" i="2"/>
  <c r="CR71" i="2"/>
  <c r="DH71" i="2"/>
  <c r="DX71" i="2"/>
  <c r="CM72" i="2"/>
  <c r="CY72" i="2"/>
  <c r="DI72" i="2"/>
  <c r="DS72" i="2"/>
  <c r="EE72" i="2"/>
  <c r="EO72" i="2"/>
  <c r="CV73" i="2"/>
  <c r="DL73" i="2"/>
  <c r="EK17" i="2"/>
  <c r="EC17" i="2"/>
  <c r="CJ17" i="2"/>
  <c r="CR17" i="2"/>
  <c r="CZ17" i="2"/>
  <c r="DH17" i="2"/>
  <c r="DP17" i="2"/>
  <c r="DX17" i="2"/>
  <c r="EF17" i="2"/>
  <c r="CJ18" i="2"/>
  <c r="CO17" i="2"/>
  <c r="CW17" i="2"/>
  <c r="DM17" i="2"/>
  <c r="AJ12" i="2"/>
  <c r="CK17" i="2"/>
  <c r="CS17" i="2"/>
  <c r="DA17" i="2"/>
  <c r="DI17" i="2"/>
  <c r="DQ17" i="2"/>
  <c r="DY17" i="2"/>
  <c r="EG17" i="2"/>
  <c r="EO18" i="2"/>
  <c r="EK18" i="2"/>
  <c r="EG18" i="2"/>
  <c r="EC18" i="2"/>
  <c r="DY18" i="2"/>
  <c r="DU18" i="2"/>
  <c r="DQ18" i="2"/>
  <c r="DM18" i="2"/>
  <c r="DI18" i="2"/>
  <c r="DA18" i="2"/>
  <c r="CW18" i="2"/>
  <c r="CS18" i="2"/>
  <c r="CO18" i="2"/>
  <c r="CK18" i="2"/>
  <c r="EN18" i="2"/>
  <c r="EJ18" i="2"/>
  <c r="EF18" i="2"/>
  <c r="EB18" i="2"/>
  <c r="DX18" i="2"/>
  <c r="DT18" i="2"/>
  <c r="DP18" i="2"/>
  <c r="DL18" i="2"/>
  <c r="DH18" i="2"/>
  <c r="DD18" i="2"/>
  <c r="CZ18" i="2"/>
  <c r="CV18" i="2"/>
  <c r="CR18" i="2"/>
  <c r="CN18" i="2"/>
  <c r="EM18" i="2"/>
  <c r="EI18" i="2"/>
  <c r="EE18" i="2"/>
  <c r="EA18" i="2"/>
  <c r="DW18" i="2"/>
  <c r="DS18" i="2"/>
  <c r="DO18" i="2"/>
  <c r="DK18" i="2"/>
  <c r="EL18" i="2"/>
  <c r="EH18" i="2"/>
  <c r="ED18" i="2"/>
  <c r="DZ18" i="2"/>
  <c r="DV18" i="2"/>
  <c r="DR18" i="2"/>
  <c r="DN18" i="2"/>
  <c r="DJ18" i="2"/>
  <c r="DF18" i="2"/>
  <c r="DB18" i="2"/>
  <c r="CX18" i="2"/>
  <c r="CT18" i="2"/>
  <c r="CP18" i="2"/>
  <c r="CL18" i="2"/>
  <c r="CH18" i="2"/>
  <c r="CM18" i="2"/>
  <c r="EL17" i="2"/>
  <c r="EH17" i="2"/>
  <c r="ED17" i="2"/>
  <c r="DZ17" i="2"/>
  <c r="DV17" i="2"/>
  <c r="DR17" i="2"/>
  <c r="DN17" i="2"/>
  <c r="DJ17" i="2"/>
  <c r="DF17" i="2"/>
  <c r="DB17" i="2"/>
  <c r="CX17" i="2"/>
  <c r="CT17" i="2"/>
  <c r="CP17" i="2"/>
  <c r="CL17" i="2"/>
  <c r="CH17" i="2"/>
  <c r="EM17" i="2"/>
  <c r="EI17" i="2"/>
  <c r="EE17" i="2"/>
  <c r="EA17" i="2"/>
  <c r="DW17" i="2"/>
  <c r="DS17" i="2"/>
  <c r="DO17" i="2"/>
  <c r="DK17" i="2"/>
  <c r="DG17" i="2"/>
  <c r="CY17" i="2"/>
  <c r="CU17" i="2"/>
  <c r="CQ17" i="2"/>
  <c r="CM17" i="2"/>
  <c r="CI17" i="2"/>
  <c r="CN17" i="2"/>
  <c r="CV17" i="2"/>
  <c r="DD17" i="2"/>
  <c r="DL17" i="2"/>
  <c r="DT17" i="2"/>
  <c r="EB17" i="2"/>
  <c r="EJ17" i="2"/>
  <c r="CQ18" i="2"/>
  <c r="DG18" i="2"/>
  <c r="CK12" i="2"/>
  <c r="CO12" i="2"/>
  <c r="CS12" i="2"/>
  <c r="CW12" i="2"/>
  <c r="DA12" i="2"/>
  <c r="DI12" i="2"/>
  <c r="DM12" i="2"/>
  <c r="DQ12" i="2"/>
  <c r="DU12" i="2"/>
  <c r="DY12" i="2"/>
  <c r="EC12" i="2"/>
  <c r="EG12" i="2"/>
  <c r="EK12" i="2"/>
  <c r="EO12" i="2"/>
  <c r="CK13" i="2"/>
  <c r="CO13" i="2"/>
  <c r="CS13" i="2"/>
  <c r="CW13" i="2"/>
  <c r="DA13" i="2"/>
  <c r="DI13" i="2"/>
  <c r="DM13" i="2"/>
  <c r="DQ13" i="2"/>
  <c r="DU13" i="2"/>
  <c r="DY13" i="2"/>
  <c r="EC13" i="2"/>
  <c r="EG13" i="2"/>
  <c r="EK13" i="2"/>
  <c r="EO13" i="2"/>
  <c r="CJ21" i="2"/>
  <c r="CN21" i="2"/>
  <c r="CR21" i="2"/>
  <c r="CV21" i="2"/>
  <c r="CZ21" i="2"/>
  <c r="DD21" i="2"/>
  <c r="DH21" i="2"/>
  <c r="DL21" i="2"/>
  <c r="DP21" i="2"/>
  <c r="DT21" i="2"/>
  <c r="DX21" i="2"/>
  <c r="EB21" i="2"/>
  <c r="EF21" i="2"/>
  <c r="EJ21" i="2"/>
  <c r="EN21" i="2"/>
  <c r="CI23" i="2"/>
  <c r="CM23" i="2"/>
  <c r="CQ23" i="2"/>
  <c r="CU23" i="2"/>
  <c r="CY23" i="2"/>
  <c r="DG23" i="2"/>
  <c r="DK23" i="2"/>
  <c r="DO23" i="2"/>
  <c r="DS23" i="2"/>
  <c r="DW23" i="2"/>
  <c r="EA23" i="2"/>
  <c r="EE23" i="2"/>
  <c r="EI23" i="2"/>
  <c r="EM23" i="2"/>
  <c r="CH14" i="2"/>
  <c r="CL14" i="2"/>
  <c r="CP14" i="2"/>
  <c r="CT14" i="2"/>
  <c r="CX14" i="2"/>
  <c r="DB14" i="2"/>
  <c r="DD14" i="2" s="1"/>
  <c r="DF14" i="2"/>
  <c r="DJ14" i="2"/>
  <c r="DN14" i="2"/>
  <c r="DR14" i="2"/>
  <c r="DV14" i="2"/>
  <c r="DZ14" i="2"/>
  <c r="ED14" i="2"/>
  <c r="EH14" i="2"/>
  <c r="EL14" i="2"/>
  <c r="CK19" i="2"/>
  <c r="CO19" i="2"/>
  <c r="CS19" i="2"/>
  <c r="CW19" i="2"/>
  <c r="DA19" i="2"/>
  <c r="DI19" i="2"/>
  <c r="DM19" i="2"/>
  <c r="DQ19" i="2"/>
  <c r="DU19" i="2"/>
  <c r="DY19" i="2"/>
  <c r="EC19" i="2"/>
  <c r="EG19" i="2"/>
  <c r="EK19" i="2"/>
  <c r="EO19" i="2"/>
  <c r="CJ15" i="2"/>
  <c r="CN15" i="2"/>
  <c r="CR15" i="2"/>
  <c r="CV15" i="2"/>
  <c r="CZ15" i="2"/>
  <c r="DH15" i="2"/>
  <c r="DL15" i="2"/>
  <c r="DP15" i="2"/>
  <c r="DT15" i="2"/>
  <c r="DX15" i="2"/>
  <c r="EB15" i="2"/>
  <c r="EF15" i="2"/>
  <c r="EJ15" i="2"/>
  <c r="EN15" i="2"/>
  <c r="CH34" i="2"/>
  <c r="CL34" i="2"/>
  <c r="CP34" i="2"/>
  <c r="CT34" i="2"/>
  <c r="CX34" i="2"/>
  <c r="DB34" i="2"/>
  <c r="DF34" i="2"/>
  <c r="DJ34" i="2"/>
  <c r="DN34" i="2"/>
  <c r="DR34" i="2"/>
  <c r="DV34" i="2"/>
  <c r="DZ34" i="2"/>
  <c r="ED34" i="2"/>
  <c r="EH34" i="2"/>
  <c r="EL34" i="2"/>
  <c r="CK29" i="2"/>
  <c r="CO29" i="2"/>
  <c r="CS29" i="2"/>
  <c r="CW29" i="2"/>
  <c r="DA29" i="2"/>
  <c r="DI29" i="2"/>
  <c r="DM29" i="2"/>
  <c r="DQ29" i="2"/>
  <c r="DU29" i="2"/>
  <c r="DY29" i="2"/>
  <c r="EC29" i="2"/>
  <c r="EG29" i="2"/>
  <c r="EK29" i="2"/>
  <c r="EO29" i="2"/>
  <c r="CJ32" i="2"/>
  <c r="CN32" i="2"/>
  <c r="CR32" i="2"/>
  <c r="CV32" i="2"/>
  <c r="CZ32" i="2"/>
  <c r="DD32" i="2"/>
  <c r="DH32" i="2"/>
  <c r="DL32" i="2"/>
  <c r="DP32" i="2"/>
  <c r="DT32" i="2"/>
  <c r="DX32" i="2"/>
  <c r="EB32" i="2"/>
  <c r="EF32" i="2"/>
  <c r="EJ32" i="2"/>
  <c r="EN32" i="2"/>
  <c r="AJ30" i="2"/>
  <c r="DE30" i="2" s="1"/>
  <c r="CI30" i="2"/>
  <c r="CM30" i="2"/>
  <c r="CQ30" i="2"/>
  <c r="CU30" i="2"/>
  <c r="CY30" i="2"/>
  <c r="DG30" i="2"/>
  <c r="DK30" i="2"/>
  <c r="DO30" i="2"/>
  <c r="DS30" i="2"/>
  <c r="DW30" i="2"/>
  <c r="EA30" i="2"/>
  <c r="EE30" i="2"/>
  <c r="EI30" i="2"/>
  <c r="EM30" i="2"/>
  <c r="CH35" i="2"/>
  <c r="CL35" i="2"/>
  <c r="CP35" i="2"/>
  <c r="CT35" i="2"/>
  <c r="CX35" i="2"/>
  <c r="DB35" i="2"/>
  <c r="DF35" i="2"/>
  <c r="DJ35" i="2"/>
  <c r="DN35" i="2"/>
  <c r="DR35" i="2"/>
  <c r="DX35" i="2"/>
  <c r="EC35" i="2"/>
  <c r="EH35" i="2"/>
  <c r="EN35" i="2"/>
  <c r="AJ28" i="2"/>
  <c r="DE28" i="2" s="1"/>
  <c r="CJ28" i="2"/>
  <c r="CO28" i="2"/>
  <c r="CU28" i="2"/>
  <c r="CZ28" i="2"/>
  <c r="DK28" i="2"/>
  <c r="DP28" i="2"/>
  <c r="DU28" i="2"/>
  <c r="EA28" i="2"/>
  <c r="EF28" i="2"/>
  <c r="CL25" i="2"/>
  <c r="CQ25" i="2"/>
  <c r="CV25" i="2"/>
  <c r="DB25" i="2"/>
  <c r="DG25" i="2"/>
  <c r="DL25" i="2"/>
  <c r="DR25" i="2"/>
  <c r="DW25" i="2"/>
  <c r="EB25" i="2"/>
  <c r="EH25" i="2"/>
  <c r="EM25" i="2"/>
  <c r="CI26" i="2"/>
  <c r="CO26" i="2"/>
  <c r="CT26" i="2"/>
  <c r="CY26" i="2"/>
  <c r="DJ26" i="2"/>
  <c r="DO26" i="2"/>
  <c r="DU26" i="2"/>
  <c r="DZ26" i="2"/>
  <c r="EE26" i="2"/>
  <c r="EK26" i="2"/>
  <c r="CH33" i="2"/>
  <c r="CN33" i="2"/>
  <c r="CT33" i="2"/>
  <c r="DB33" i="2"/>
  <c r="DJ33" i="2"/>
  <c r="DR33" i="2"/>
  <c r="DZ33" i="2"/>
  <c r="EH33" i="2"/>
  <c r="CO27" i="2"/>
  <c r="CW27" i="2"/>
  <c r="DM27" i="2"/>
  <c r="DU27" i="2"/>
  <c r="EC27" i="2"/>
  <c r="EK27" i="2"/>
  <c r="DL41" i="2"/>
  <c r="CK21" i="2"/>
  <c r="CO21" i="2"/>
  <c r="CS21" i="2"/>
  <c r="CW21" i="2"/>
  <c r="DA21" i="2"/>
  <c r="DI21" i="2"/>
  <c r="DM21" i="2"/>
  <c r="DQ21" i="2"/>
  <c r="DU21" i="2"/>
  <c r="DY21" i="2"/>
  <c r="EC21" i="2"/>
  <c r="EG21" i="2"/>
  <c r="EK21" i="2"/>
  <c r="EO21" i="2"/>
  <c r="CJ23" i="2"/>
  <c r="CN23" i="2"/>
  <c r="CR23" i="2"/>
  <c r="CV23" i="2"/>
  <c r="CZ23" i="2"/>
  <c r="DD23" i="2"/>
  <c r="DH23" i="2"/>
  <c r="DL23" i="2"/>
  <c r="DP23" i="2"/>
  <c r="DT23" i="2"/>
  <c r="DX23" i="2"/>
  <c r="EB23" i="2"/>
  <c r="EF23" i="2"/>
  <c r="EJ23" i="2"/>
  <c r="EN23" i="2"/>
  <c r="CI14" i="2"/>
  <c r="CM14" i="2"/>
  <c r="CQ14" i="2"/>
  <c r="CU14" i="2"/>
  <c r="CY14" i="2"/>
  <c r="DG14" i="2"/>
  <c r="DK14" i="2"/>
  <c r="DO14" i="2"/>
  <c r="DS14" i="2"/>
  <c r="DW14" i="2"/>
  <c r="EA14" i="2"/>
  <c r="EE14" i="2"/>
  <c r="EI14" i="2"/>
  <c r="EM14" i="2"/>
  <c r="CK15" i="2"/>
  <c r="CO15" i="2"/>
  <c r="CS15" i="2"/>
  <c r="CW15" i="2"/>
  <c r="DA15" i="2"/>
  <c r="DI15" i="2"/>
  <c r="DM15" i="2"/>
  <c r="DQ15" i="2"/>
  <c r="DU15" i="2"/>
  <c r="DY15" i="2"/>
  <c r="EC15" i="2"/>
  <c r="EG15" i="2"/>
  <c r="EK15" i="2"/>
  <c r="EO15" i="2"/>
  <c r="CI34" i="2"/>
  <c r="CM34" i="2"/>
  <c r="CQ34" i="2"/>
  <c r="CU34" i="2"/>
  <c r="CY34" i="2"/>
  <c r="DG34" i="2"/>
  <c r="DK34" i="2"/>
  <c r="DO34" i="2"/>
  <c r="DS34" i="2"/>
  <c r="DW34" i="2"/>
  <c r="EA34" i="2"/>
  <c r="EE34" i="2"/>
  <c r="EI34" i="2"/>
  <c r="EM34" i="2"/>
  <c r="CH29" i="2"/>
  <c r="CL29" i="2"/>
  <c r="CP29" i="2"/>
  <c r="CT29" i="2"/>
  <c r="CX29" i="2"/>
  <c r="DB29" i="2"/>
  <c r="DF29" i="2"/>
  <c r="DJ29" i="2"/>
  <c r="DN29" i="2"/>
  <c r="DR29" i="2"/>
  <c r="DV29" i="2"/>
  <c r="DZ29" i="2"/>
  <c r="ED29" i="2"/>
  <c r="EH29" i="2"/>
  <c r="EL29" i="2"/>
  <c r="CK32" i="2"/>
  <c r="CO32" i="2"/>
  <c r="CS32" i="2"/>
  <c r="CW32" i="2"/>
  <c r="DA32" i="2"/>
  <c r="DI32" i="2"/>
  <c r="DM32" i="2"/>
  <c r="DQ32" i="2"/>
  <c r="DU32" i="2"/>
  <c r="DY32" i="2"/>
  <c r="EC32" i="2"/>
  <c r="EG32" i="2"/>
  <c r="EK32" i="2"/>
  <c r="EO32" i="2"/>
  <c r="CJ30" i="2"/>
  <c r="CN30" i="2"/>
  <c r="CR30" i="2"/>
  <c r="CV30" i="2"/>
  <c r="CZ30" i="2"/>
  <c r="DH30" i="2"/>
  <c r="DL30" i="2"/>
  <c r="DP30" i="2"/>
  <c r="DT30" i="2"/>
  <c r="DX30" i="2"/>
  <c r="EB30" i="2"/>
  <c r="EF30" i="2"/>
  <c r="EJ30" i="2"/>
  <c r="EN30" i="2"/>
  <c r="AJ35" i="2"/>
  <c r="DE35" i="2" s="1"/>
  <c r="CI35" i="2"/>
  <c r="CM35" i="2"/>
  <c r="CQ35" i="2"/>
  <c r="CU35" i="2"/>
  <c r="CY35" i="2"/>
  <c r="DG35" i="2"/>
  <c r="DK35" i="2"/>
  <c r="DO35" i="2"/>
  <c r="DT35" i="2"/>
  <c r="DY35" i="2"/>
  <c r="ED35" i="2"/>
  <c r="EJ35" i="2"/>
  <c r="EL28" i="2"/>
  <c r="EH28" i="2"/>
  <c r="ED28" i="2"/>
  <c r="DZ28" i="2"/>
  <c r="DV28" i="2"/>
  <c r="DR28" i="2"/>
  <c r="DN28" i="2"/>
  <c r="DJ28" i="2"/>
  <c r="DF28" i="2"/>
  <c r="DB28" i="2"/>
  <c r="CX28" i="2"/>
  <c r="CT28" i="2"/>
  <c r="CP28" i="2"/>
  <c r="CL28" i="2"/>
  <c r="CH28" i="2"/>
  <c r="CK28" i="2"/>
  <c r="CQ28" i="2"/>
  <c r="CV28" i="2"/>
  <c r="DA28" i="2"/>
  <c r="DG28" i="2"/>
  <c r="DL28" i="2"/>
  <c r="DQ28" i="2"/>
  <c r="DW28" i="2"/>
  <c r="EB28" i="2"/>
  <c r="EG28" i="2"/>
  <c r="EM28" i="2"/>
  <c r="CH25" i="2"/>
  <c r="CM25" i="2"/>
  <c r="CR25" i="2"/>
  <c r="CX25" i="2"/>
  <c r="DH25" i="2"/>
  <c r="DN25" i="2"/>
  <c r="DS25" i="2"/>
  <c r="DX25" i="2"/>
  <c r="ED25" i="2"/>
  <c r="EI25" i="2"/>
  <c r="EN25" i="2"/>
  <c r="DA26" i="2"/>
  <c r="DF26" i="2"/>
  <c r="DK26" i="2"/>
  <c r="DQ26" i="2"/>
  <c r="DV26" i="2"/>
  <c r="EA26" i="2"/>
  <c r="EG26" i="2"/>
  <c r="EL26" i="2"/>
  <c r="DD33" i="2"/>
  <c r="DL33" i="2"/>
  <c r="DT33" i="2"/>
  <c r="EB33" i="2"/>
  <c r="CY27" i="2"/>
  <c r="DG27" i="2"/>
  <c r="DO27" i="2"/>
  <c r="DW27" i="2"/>
  <c r="EE27" i="2"/>
  <c r="EM27" i="2"/>
  <c r="CN41" i="2"/>
  <c r="DT41" i="2"/>
  <c r="DD40" i="2"/>
  <c r="AJ40" i="2"/>
  <c r="DE40" i="2" s="1"/>
  <c r="AJ44" i="2"/>
  <c r="DE44" i="2" s="1"/>
  <c r="AJ66" i="2"/>
  <c r="DE66" i="2" s="1"/>
  <c r="EL57" i="2"/>
  <c r="EH57" i="2"/>
  <c r="ED57" i="2"/>
  <c r="DZ57" i="2"/>
  <c r="DV57" i="2"/>
  <c r="DR57" i="2"/>
  <c r="DN57" i="2"/>
  <c r="DJ57" i="2"/>
  <c r="DF57" i="2"/>
  <c r="DB57" i="2"/>
  <c r="CX57" i="2"/>
  <c r="CT57" i="2"/>
  <c r="CP57" i="2"/>
  <c r="CL57" i="2"/>
  <c r="CH57" i="2"/>
  <c r="EO57" i="2"/>
  <c r="EK57" i="2"/>
  <c r="EG57" i="2"/>
  <c r="EC57" i="2"/>
  <c r="DY57" i="2"/>
  <c r="DU57" i="2"/>
  <c r="DQ57" i="2"/>
  <c r="DM57" i="2"/>
  <c r="DI57" i="2"/>
  <c r="DA57" i="2"/>
  <c r="CW57" i="2"/>
  <c r="CS57" i="2"/>
  <c r="CO57" i="2"/>
  <c r="CK57" i="2"/>
  <c r="EM57" i="2"/>
  <c r="EI57" i="2"/>
  <c r="EE57" i="2"/>
  <c r="EA57" i="2"/>
  <c r="DW57" i="2"/>
  <c r="DS57" i="2"/>
  <c r="DK57" i="2"/>
  <c r="DG57" i="2"/>
  <c r="CY57" i="2"/>
  <c r="CU57" i="2"/>
  <c r="CQ57" i="2"/>
  <c r="CM57" i="2"/>
  <c r="CI57" i="2"/>
  <c r="EJ57" i="2"/>
  <c r="DT57" i="2"/>
  <c r="DD57" i="2"/>
  <c r="CN57" i="2"/>
  <c r="EF57" i="2"/>
  <c r="DP57" i="2"/>
  <c r="CZ57" i="2"/>
  <c r="CJ57" i="2"/>
  <c r="EB57" i="2"/>
  <c r="DL57" i="2"/>
  <c r="CV57" i="2"/>
  <c r="DX57" i="2"/>
  <c r="AJ13" i="2"/>
  <c r="DE13" i="2" s="1"/>
  <c r="CH21" i="2"/>
  <c r="CL21" i="2"/>
  <c r="CP21" i="2"/>
  <c r="CT21" i="2"/>
  <c r="CX21" i="2"/>
  <c r="DB21" i="2"/>
  <c r="DF21" i="2"/>
  <c r="DJ21" i="2"/>
  <c r="DN21" i="2"/>
  <c r="DR21" i="2"/>
  <c r="DV21" i="2"/>
  <c r="DZ21" i="2"/>
  <c r="ED21" i="2"/>
  <c r="EH21" i="2"/>
  <c r="CK23" i="2"/>
  <c r="CO23" i="2"/>
  <c r="CS23" i="2"/>
  <c r="CW23" i="2"/>
  <c r="DA23" i="2"/>
  <c r="DI23" i="2"/>
  <c r="DM23" i="2"/>
  <c r="DQ23" i="2"/>
  <c r="DU23" i="2"/>
  <c r="DY23" i="2"/>
  <c r="EC23" i="2"/>
  <c r="EG23" i="2"/>
  <c r="EK23" i="2"/>
  <c r="EO23" i="2"/>
  <c r="CJ14" i="2"/>
  <c r="CN14" i="2"/>
  <c r="CR14" i="2"/>
  <c r="CV14" i="2"/>
  <c r="CZ14" i="2"/>
  <c r="DH14" i="2"/>
  <c r="DL14" i="2"/>
  <c r="DP14" i="2"/>
  <c r="DT14" i="2"/>
  <c r="DX14" i="2"/>
  <c r="EB14" i="2"/>
  <c r="EF14" i="2"/>
  <c r="EJ14" i="2"/>
  <c r="EN14" i="2"/>
  <c r="AJ19" i="2"/>
  <c r="DE19" i="2" s="1"/>
  <c r="CH15" i="2"/>
  <c r="CL15" i="2"/>
  <c r="CP15" i="2"/>
  <c r="CT15" i="2"/>
  <c r="CX15" i="2"/>
  <c r="DB15" i="2"/>
  <c r="DD15" i="2" s="1"/>
  <c r="DF15" i="2"/>
  <c r="DJ15" i="2"/>
  <c r="DN15" i="2"/>
  <c r="DR15" i="2"/>
  <c r="DV15" i="2"/>
  <c r="DZ15" i="2"/>
  <c r="ED15" i="2"/>
  <c r="EH15" i="2"/>
  <c r="CJ34" i="2"/>
  <c r="CN34" i="2"/>
  <c r="CR34" i="2"/>
  <c r="CV34" i="2"/>
  <c r="CZ34" i="2"/>
  <c r="DD34" i="2"/>
  <c r="DH34" i="2"/>
  <c r="DL34" i="2"/>
  <c r="DP34" i="2"/>
  <c r="DT34" i="2"/>
  <c r="DX34" i="2"/>
  <c r="EB34" i="2"/>
  <c r="EF34" i="2"/>
  <c r="EJ34" i="2"/>
  <c r="EN34" i="2"/>
  <c r="EL32" i="2"/>
  <c r="CK30" i="2"/>
  <c r="CO30" i="2"/>
  <c r="CS30" i="2"/>
  <c r="CW30" i="2"/>
  <c r="DA30" i="2"/>
  <c r="DI30" i="2"/>
  <c r="DM30" i="2"/>
  <c r="DQ30" i="2"/>
  <c r="DU30" i="2"/>
  <c r="DY30" i="2"/>
  <c r="EC30" i="2"/>
  <c r="EG30" i="2"/>
  <c r="EK30" i="2"/>
  <c r="EO30" i="2"/>
  <c r="EM35" i="2"/>
  <c r="EI35" i="2"/>
  <c r="EE35" i="2"/>
  <c r="EA35" i="2"/>
  <c r="DW35" i="2"/>
  <c r="DS35" i="2"/>
  <c r="CJ35" i="2"/>
  <c r="CN35" i="2"/>
  <c r="CR35" i="2"/>
  <c r="CV35" i="2"/>
  <c r="CZ35" i="2"/>
  <c r="DH35" i="2"/>
  <c r="DL35" i="2"/>
  <c r="DP35" i="2"/>
  <c r="DU35" i="2"/>
  <c r="DZ35" i="2"/>
  <c r="EF35" i="2"/>
  <c r="EK35" i="2"/>
  <c r="CM28" i="2"/>
  <c r="CR28" i="2"/>
  <c r="CW28" i="2"/>
  <c r="DH28" i="2"/>
  <c r="DM28" i="2"/>
  <c r="DS28" i="2"/>
  <c r="DX28" i="2"/>
  <c r="EC28" i="2"/>
  <c r="EI28" i="2"/>
  <c r="EN28" i="2"/>
  <c r="AJ25" i="2"/>
  <c r="CI25" i="2"/>
  <c r="CN25" i="2"/>
  <c r="CT25" i="2"/>
  <c r="CY25" i="2"/>
  <c r="DJ25" i="2"/>
  <c r="DO25" i="2"/>
  <c r="DT25" i="2"/>
  <c r="DZ25" i="2"/>
  <c r="EE25" i="2"/>
  <c r="CL26" i="2"/>
  <c r="CQ26" i="2"/>
  <c r="CW26" i="2"/>
  <c r="DB26" i="2"/>
  <c r="DG26" i="2"/>
  <c r="DM26" i="2"/>
  <c r="DR26" i="2"/>
  <c r="DW26" i="2"/>
  <c r="EC26" i="2"/>
  <c r="EH26" i="2"/>
  <c r="EM26" i="2"/>
  <c r="EO33" i="2"/>
  <c r="EK33" i="2"/>
  <c r="EG33" i="2"/>
  <c r="EC33" i="2"/>
  <c r="DY33" i="2"/>
  <c r="DU33" i="2"/>
  <c r="DQ33" i="2"/>
  <c r="DM33" i="2"/>
  <c r="DI33" i="2"/>
  <c r="DA33" i="2"/>
  <c r="CW33" i="2"/>
  <c r="CS33" i="2"/>
  <c r="EM33" i="2"/>
  <c r="EI33" i="2"/>
  <c r="EE33" i="2"/>
  <c r="EA33" i="2"/>
  <c r="DW33" i="2"/>
  <c r="DS33" i="2"/>
  <c r="DO33" i="2"/>
  <c r="DK33" i="2"/>
  <c r="DG33" i="2"/>
  <c r="CY33" i="2"/>
  <c r="CU33" i="2"/>
  <c r="CQ33" i="2"/>
  <c r="CM33" i="2"/>
  <c r="CI33" i="2"/>
  <c r="CK33" i="2"/>
  <c r="CP33" i="2"/>
  <c r="CX33" i="2"/>
  <c r="DF33" i="2"/>
  <c r="DN33" i="2"/>
  <c r="DV33" i="2"/>
  <c r="ED33" i="2"/>
  <c r="EL33" i="2"/>
  <c r="CK27" i="2"/>
  <c r="CS27" i="2"/>
  <c r="DA27" i="2"/>
  <c r="DI27" i="2"/>
  <c r="DQ27" i="2"/>
  <c r="DY27" i="2"/>
  <c r="EG27" i="2"/>
  <c r="EO27" i="2"/>
  <c r="CV41" i="2"/>
  <c r="DD78" i="2"/>
  <c r="AJ78" i="2"/>
  <c r="DE78" i="2" s="1"/>
  <c r="CJ12" i="2"/>
  <c r="CN12" i="2"/>
  <c r="CR12" i="2"/>
  <c r="CV12" i="2"/>
  <c r="CZ12" i="2"/>
  <c r="DH12" i="2"/>
  <c r="DL12" i="2"/>
  <c r="DP12" i="2"/>
  <c r="DT12" i="2"/>
  <c r="DX12" i="2"/>
  <c r="EB12" i="2"/>
  <c r="EF12" i="2"/>
  <c r="EJ12" i="2"/>
  <c r="CJ13" i="2"/>
  <c r="CN13" i="2"/>
  <c r="CR13" i="2"/>
  <c r="CV13" i="2"/>
  <c r="CZ13" i="2"/>
  <c r="DH13" i="2"/>
  <c r="DL13" i="2"/>
  <c r="DP13" i="2"/>
  <c r="DT13" i="2"/>
  <c r="DX13" i="2"/>
  <c r="EB13" i="2"/>
  <c r="EF13" i="2"/>
  <c r="EJ13" i="2"/>
  <c r="CI21" i="2"/>
  <c r="CM21" i="2"/>
  <c r="CQ21" i="2"/>
  <c r="CU21" i="2"/>
  <c r="CY21" i="2"/>
  <c r="DG21" i="2"/>
  <c r="DK21" i="2"/>
  <c r="DO21" i="2"/>
  <c r="DS21" i="2"/>
  <c r="DW21" i="2"/>
  <c r="EA21" i="2"/>
  <c r="EE21" i="2"/>
  <c r="EI21" i="2"/>
  <c r="CH23" i="2"/>
  <c r="CL23" i="2"/>
  <c r="CP23" i="2"/>
  <c r="CT23" i="2"/>
  <c r="CX23" i="2"/>
  <c r="DB23" i="2"/>
  <c r="DF23" i="2"/>
  <c r="DJ23" i="2"/>
  <c r="DN23" i="2"/>
  <c r="DR23" i="2"/>
  <c r="DV23" i="2"/>
  <c r="DZ23" i="2"/>
  <c r="ED23" i="2"/>
  <c r="EH23" i="2"/>
  <c r="CK14" i="2"/>
  <c r="CO14" i="2"/>
  <c r="CS14" i="2"/>
  <c r="CW14" i="2"/>
  <c r="DA14" i="2"/>
  <c r="DI14" i="2"/>
  <c r="DM14" i="2"/>
  <c r="DQ14" i="2"/>
  <c r="DU14" i="2"/>
  <c r="DY14" i="2"/>
  <c r="EC14" i="2"/>
  <c r="EG14" i="2"/>
  <c r="EK14" i="2"/>
  <c r="CJ19" i="2"/>
  <c r="CN19" i="2"/>
  <c r="CR19" i="2"/>
  <c r="CV19" i="2"/>
  <c r="CZ19" i="2"/>
  <c r="DH19" i="2"/>
  <c r="DL19" i="2"/>
  <c r="DP19" i="2"/>
  <c r="DT19" i="2"/>
  <c r="DX19" i="2"/>
  <c r="EB19" i="2"/>
  <c r="EF19" i="2"/>
  <c r="EJ19" i="2"/>
  <c r="CI15" i="2"/>
  <c r="CM15" i="2"/>
  <c r="CQ15" i="2"/>
  <c r="CU15" i="2"/>
  <c r="CY15" i="2"/>
  <c r="DG15" i="2"/>
  <c r="DK15" i="2"/>
  <c r="DO15" i="2"/>
  <c r="DS15" i="2"/>
  <c r="DW15" i="2"/>
  <c r="EA15" i="2"/>
  <c r="EE15" i="2"/>
  <c r="EI15" i="2"/>
  <c r="CK34" i="2"/>
  <c r="CO34" i="2"/>
  <c r="CS34" i="2"/>
  <c r="CW34" i="2"/>
  <c r="DA34" i="2"/>
  <c r="DI34" i="2"/>
  <c r="DM34" i="2"/>
  <c r="DQ34" i="2"/>
  <c r="DU34" i="2"/>
  <c r="DY34" i="2"/>
  <c r="EC34" i="2"/>
  <c r="EG34" i="2"/>
  <c r="EK34" i="2"/>
  <c r="CJ29" i="2"/>
  <c r="CN29" i="2"/>
  <c r="CR29" i="2"/>
  <c r="CV29" i="2"/>
  <c r="CZ29" i="2"/>
  <c r="DH29" i="2"/>
  <c r="DL29" i="2"/>
  <c r="DP29" i="2"/>
  <c r="DT29" i="2"/>
  <c r="DX29" i="2"/>
  <c r="EB29" i="2"/>
  <c r="EF29" i="2"/>
  <c r="EJ29" i="2"/>
  <c r="CU32" i="2"/>
  <c r="CY32" i="2"/>
  <c r="DG32" i="2"/>
  <c r="DK32" i="2"/>
  <c r="DO32" i="2"/>
  <c r="DS32" i="2"/>
  <c r="DW32" i="2"/>
  <c r="EA32" i="2"/>
  <c r="EE32" i="2"/>
  <c r="EI32" i="2"/>
  <c r="DB30" i="2"/>
  <c r="DF30" i="2"/>
  <c r="DJ30" i="2"/>
  <c r="DN30" i="2"/>
  <c r="DR30" i="2"/>
  <c r="DV30" i="2"/>
  <c r="DZ30" i="2"/>
  <c r="ED30" i="2"/>
  <c r="EH30" i="2"/>
  <c r="CK35" i="2"/>
  <c r="CO35" i="2"/>
  <c r="CS35" i="2"/>
  <c r="CW35" i="2"/>
  <c r="DA35" i="2"/>
  <c r="DI35" i="2"/>
  <c r="DM35" i="2"/>
  <c r="DQ35" i="2"/>
  <c r="DV35" i="2"/>
  <c r="EB35" i="2"/>
  <c r="EG35" i="2"/>
  <c r="EO25" i="2"/>
  <c r="EK25" i="2"/>
  <c r="EG25" i="2"/>
  <c r="EC25" i="2"/>
  <c r="DY25" i="2"/>
  <c r="DU25" i="2"/>
  <c r="DQ25" i="2"/>
  <c r="DM25" i="2"/>
  <c r="DI25" i="2"/>
  <c r="DA25" i="2"/>
  <c r="CW25" i="2"/>
  <c r="CS25" i="2"/>
  <c r="CO25" i="2"/>
  <c r="CK25" i="2"/>
  <c r="CJ25" i="2"/>
  <c r="CP25" i="2"/>
  <c r="CU25" i="2"/>
  <c r="CZ25" i="2"/>
  <c r="DF25" i="2"/>
  <c r="DK25" i="2"/>
  <c r="DP25" i="2"/>
  <c r="DV25" i="2"/>
  <c r="EA25" i="2"/>
  <c r="EF25" i="2"/>
  <c r="EL25" i="2"/>
  <c r="DD26" i="2"/>
  <c r="CH26" i="2"/>
  <c r="CM26" i="2"/>
  <c r="CS26" i="2"/>
  <c r="CX26" i="2"/>
  <c r="DI26" i="2"/>
  <c r="DN26" i="2"/>
  <c r="DS26" i="2"/>
  <c r="DY26" i="2"/>
  <c r="ED26" i="2"/>
  <c r="EI26" i="2"/>
  <c r="CL33" i="2"/>
  <c r="CR33" i="2"/>
  <c r="CZ33" i="2"/>
  <c r="DH33" i="2"/>
  <c r="DP33" i="2"/>
  <c r="DX33" i="2"/>
  <c r="EF33" i="2"/>
  <c r="EN33" i="2"/>
  <c r="EN27" i="2"/>
  <c r="CM27" i="2"/>
  <c r="CU27" i="2"/>
  <c r="DK27" i="2"/>
  <c r="DS27" i="2"/>
  <c r="EA27" i="2"/>
  <c r="EM41" i="2"/>
  <c r="EI41" i="2"/>
  <c r="EE41" i="2"/>
  <c r="EA41" i="2"/>
  <c r="DW41" i="2"/>
  <c r="DS41" i="2"/>
  <c r="DO41" i="2"/>
  <c r="DK41" i="2"/>
  <c r="DG41" i="2"/>
  <c r="CY41" i="2"/>
  <c r="CU41" i="2"/>
  <c r="CQ41" i="2"/>
  <c r="CM41" i="2"/>
  <c r="CI41" i="2"/>
  <c r="EL41" i="2"/>
  <c r="EH41" i="2"/>
  <c r="ED41" i="2"/>
  <c r="DZ41" i="2"/>
  <c r="DV41" i="2"/>
  <c r="DR41" i="2"/>
  <c r="DN41" i="2"/>
  <c r="DJ41" i="2"/>
  <c r="DF41" i="2"/>
  <c r="DB41" i="2"/>
  <c r="CX41" i="2"/>
  <c r="CT41" i="2"/>
  <c r="CP41" i="2"/>
  <c r="CL41" i="2"/>
  <c r="CH41" i="2"/>
  <c r="EO41" i="2"/>
  <c r="EG41" i="2"/>
  <c r="DY41" i="2"/>
  <c r="DQ41" i="2"/>
  <c r="DI41" i="2"/>
  <c r="DA41" i="2"/>
  <c r="CS41" i="2"/>
  <c r="CK41" i="2"/>
  <c r="EN41" i="2"/>
  <c r="EF41" i="2"/>
  <c r="DX41" i="2"/>
  <c r="DP41" i="2"/>
  <c r="DH41" i="2"/>
  <c r="CZ41" i="2"/>
  <c r="CR41" i="2"/>
  <c r="CJ41" i="2"/>
  <c r="EK41" i="2"/>
  <c r="EC41" i="2"/>
  <c r="DU41" i="2"/>
  <c r="DM41" i="2"/>
  <c r="CW41" i="2"/>
  <c r="CO41" i="2"/>
  <c r="DD41" i="2"/>
  <c r="EJ41" i="2"/>
  <c r="CR57" i="2"/>
  <c r="CJ26" i="2"/>
  <c r="CN26" i="2"/>
  <c r="CR26" i="2"/>
  <c r="CV26" i="2"/>
  <c r="CZ26" i="2"/>
  <c r="DH26" i="2"/>
  <c r="DL26" i="2"/>
  <c r="DP26" i="2"/>
  <c r="DT26" i="2"/>
  <c r="DX26" i="2"/>
  <c r="EB26" i="2"/>
  <c r="EF26" i="2"/>
  <c r="EJ26" i="2"/>
  <c r="CH27" i="2"/>
  <c r="CL27" i="2"/>
  <c r="CP27" i="2"/>
  <c r="CT27" i="2"/>
  <c r="CX27" i="2"/>
  <c r="DB27" i="2"/>
  <c r="DF27" i="2"/>
  <c r="DJ27" i="2"/>
  <c r="DN27" i="2"/>
  <c r="DR27" i="2"/>
  <c r="DV27" i="2"/>
  <c r="DZ27" i="2"/>
  <c r="ED27" i="2"/>
  <c r="EH27" i="2"/>
  <c r="EL27" i="2"/>
  <c r="DD47" i="2"/>
  <c r="AJ47" i="2"/>
  <c r="DE47" i="2" s="1"/>
  <c r="CO43" i="2"/>
  <c r="CW43" i="2"/>
  <c r="DM43" i="2"/>
  <c r="DU43" i="2"/>
  <c r="EC43" i="2"/>
  <c r="EK43" i="2"/>
  <c r="CK44" i="2"/>
  <c r="CS44" i="2"/>
  <c r="DA44" i="2"/>
  <c r="DI44" i="2"/>
  <c r="DQ44" i="2"/>
  <c r="DY44" i="2"/>
  <c r="EG44" i="2"/>
  <c r="EL37" i="2"/>
  <c r="EH37" i="2"/>
  <c r="ED37" i="2"/>
  <c r="DZ37" i="2"/>
  <c r="DV37" i="2"/>
  <c r="DR37" i="2"/>
  <c r="DN37" i="2"/>
  <c r="DJ37" i="2"/>
  <c r="DF37" i="2"/>
  <c r="DB37" i="2"/>
  <c r="CX37" i="2"/>
  <c r="CT37" i="2"/>
  <c r="CP37" i="2"/>
  <c r="CL37" i="2"/>
  <c r="CH37" i="2"/>
  <c r="EO37" i="2"/>
  <c r="EK37" i="2"/>
  <c r="EG37" i="2"/>
  <c r="EC37" i="2"/>
  <c r="DY37" i="2"/>
  <c r="DU37" i="2"/>
  <c r="DQ37" i="2"/>
  <c r="DM37" i="2"/>
  <c r="DI37" i="2"/>
  <c r="DA37" i="2"/>
  <c r="CW37" i="2"/>
  <c r="CS37" i="2"/>
  <c r="CO37" i="2"/>
  <c r="CK37" i="2"/>
  <c r="CM37" i="2"/>
  <c r="CU37" i="2"/>
  <c r="DK37" i="2"/>
  <c r="DS37" i="2"/>
  <c r="EA37" i="2"/>
  <c r="EI37" i="2"/>
  <c r="DD38" i="2"/>
  <c r="AJ38" i="2"/>
  <c r="DE38" i="2" s="1"/>
  <c r="CJ53" i="2"/>
  <c r="CR53" i="2"/>
  <c r="CZ53" i="2"/>
  <c r="DH53" i="2"/>
  <c r="DP53" i="2"/>
  <c r="DX53" i="2"/>
  <c r="EF53" i="2"/>
  <c r="EL56" i="2"/>
  <c r="EH56" i="2"/>
  <c r="ED56" i="2"/>
  <c r="DZ56" i="2"/>
  <c r="DV56" i="2"/>
  <c r="DR56" i="2"/>
  <c r="DN56" i="2"/>
  <c r="DJ56" i="2"/>
  <c r="DF56" i="2"/>
  <c r="DB56" i="2"/>
  <c r="CX56" i="2"/>
  <c r="CT56" i="2"/>
  <c r="CP56" i="2"/>
  <c r="CL56" i="2"/>
  <c r="CH56" i="2"/>
  <c r="EO56" i="2"/>
  <c r="EK56" i="2"/>
  <c r="EG56" i="2"/>
  <c r="EC56" i="2"/>
  <c r="DY56" i="2"/>
  <c r="DU56" i="2"/>
  <c r="DQ56" i="2"/>
  <c r="DM56" i="2"/>
  <c r="DI56" i="2"/>
  <c r="DA56" i="2"/>
  <c r="CW56" i="2"/>
  <c r="CS56" i="2"/>
  <c r="CO56" i="2"/>
  <c r="CK56" i="2"/>
  <c r="CM56" i="2"/>
  <c r="CU56" i="2"/>
  <c r="DK56" i="2"/>
  <c r="DS56" i="2"/>
  <c r="EA56" i="2"/>
  <c r="EI56" i="2"/>
  <c r="EN65" i="2"/>
  <c r="CP65" i="2"/>
  <c r="DF65" i="2"/>
  <c r="DV65" i="2"/>
  <c r="EL60" i="2"/>
  <c r="EH60" i="2"/>
  <c r="ED60" i="2"/>
  <c r="DZ60" i="2"/>
  <c r="DV60" i="2"/>
  <c r="DR60" i="2"/>
  <c r="DN60" i="2"/>
  <c r="DJ60" i="2"/>
  <c r="DF60" i="2"/>
  <c r="DB60" i="2"/>
  <c r="CX60" i="2"/>
  <c r="CT60" i="2"/>
  <c r="CP60" i="2"/>
  <c r="CL60" i="2"/>
  <c r="CH60" i="2"/>
  <c r="EO60" i="2"/>
  <c r="EK60" i="2"/>
  <c r="EG60" i="2"/>
  <c r="EC60" i="2"/>
  <c r="DY60" i="2"/>
  <c r="DU60" i="2"/>
  <c r="DQ60" i="2"/>
  <c r="DM60" i="2"/>
  <c r="DI60" i="2"/>
  <c r="DA60" i="2"/>
  <c r="CW60" i="2"/>
  <c r="CS60" i="2"/>
  <c r="CO60" i="2"/>
  <c r="CK60" i="2"/>
  <c r="EM60" i="2"/>
  <c r="EI60" i="2"/>
  <c r="EE60" i="2"/>
  <c r="EA60" i="2"/>
  <c r="DW60" i="2"/>
  <c r="DS60" i="2"/>
  <c r="DK60" i="2"/>
  <c r="DG60" i="2"/>
  <c r="CY60" i="2"/>
  <c r="CU60" i="2"/>
  <c r="CQ60" i="2"/>
  <c r="CM60" i="2"/>
  <c r="CI60" i="2"/>
  <c r="CR60" i="2"/>
  <c r="DH60" i="2"/>
  <c r="DX60" i="2"/>
  <c r="EN60" i="2"/>
  <c r="DO68" i="2"/>
  <c r="CN68" i="2"/>
  <c r="DD68" i="2"/>
  <c r="DT68" i="2"/>
  <c r="AJ57" i="2"/>
  <c r="DE57" i="2" s="1"/>
  <c r="EL62" i="2"/>
  <c r="EH62" i="2"/>
  <c r="ED62" i="2"/>
  <c r="DZ62" i="2"/>
  <c r="DV62" i="2"/>
  <c r="DR62" i="2"/>
  <c r="DN62" i="2"/>
  <c r="DJ62" i="2"/>
  <c r="DF62" i="2"/>
  <c r="DB62" i="2"/>
  <c r="CX62" i="2"/>
  <c r="CT62" i="2"/>
  <c r="CP62" i="2"/>
  <c r="CL62" i="2"/>
  <c r="CH62" i="2"/>
  <c r="EO62" i="2"/>
  <c r="EK62" i="2"/>
  <c r="EG62" i="2"/>
  <c r="EC62" i="2"/>
  <c r="DY62" i="2"/>
  <c r="DU62" i="2"/>
  <c r="DQ62" i="2"/>
  <c r="DM62" i="2"/>
  <c r="DI62" i="2"/>
  <c r="DA62" i="2"/>
  <c r="CW62" i="2"/>
  <c r="CS62" i="2"/>
  <c r="CO62" i="2"/>
  <c r="CK62" i="2"/>
  <c r="EM62" i="2"/>
  <c r="EI62" i="2"/>
  <c r="EE62" i="2"/>
  <c r="EA62" i="2"/>
  <c r="DW62" i="2"/>
  <c r="DS62" i="2"/>
  <c r="DK62" i="2"/>
  <c r="DG62" i="2"/>
  <c r="CY62" i="2"/>
  <c r="CU62" i="2"/>
  <c r="CQ62" i="2"/>
  <c r="CM62" i="2"/>
  <c r="CI62" i="2"/>
  <c r="CR62" i="2"/>
  <c r="DH62" i="2"/>
  <c r="DX62" i="2"/>
  <c r="EN62" i="2"/>
  <c r="DO63" i="2"/>
  <c r="CN63" i="2"/>
  <c r="DD63" i="2"/>
  <c r="DT63" i="2"/>
  <c r="CV83" i="2"/>
  <c r="EM79" i="2"/>
  <c r="EI79" i="2"/>
  <c r="EE79" i="2"/>
  <c r="EA79" i="2"/>
  <c r="DW79" i="2"/>
  <c r="DS79" i="2"/>
  <c r="DO79" i="2"/>
  <c r="DK79" i="2"/>
  <c r="DG79" i="2"/>
  <c r="CY79" i="2"/>
  <c r="CU79" i="2"/>
  <c r="CQ79" i="2"/>
  <c r="CM79" i="2"/>
  <c r="CI79" i="2"/>
  <c r="EL79" i="2"/>
  <c r="EH79" i="2"/>
  <c r="ED79" i="2"/>
  <c r="DZ79" i="2"/>
  <c r="DV79" i="2"/>
  <c r="DR79" i="2"/>
  <c r="DN79" i="2"/>
  <c r="DJ79" i="2"/>
  <c r="DF79" i="2"/>
  <c r="DB79" i="2"/>
  <c r="CX79" i="2"/>
  <c r="CT79" i="2"/>
  <c r="CP79" i="2"/>
  <c r="CL79" i="2"/>
  <c r="CH79" i="2"/>
  <c r="EN79" i="2"/>
  <c r="EF79" i="2"/>
  <c r="DX79" i="2"/>
  <c r="DP79" i="2"/>
  <c r="DH79" i="2"/>
  <c r="CZ79" i="2"/>
  <c r="CR79" i="2"/>
  <c r="CJ79" i="2"/>
  <c r="EK79" i="2"/>
  <c r="EC79" i="2"/>
  <c r="DU79" i="2"/>
  <c r="DM79" i="2"/>
  <c r="CW79" i="2"/>
  <c r="CO79" i="2"/>
  <c r="EO79" i="2"/>
  <c r="EG79" i="2"/>
  <c r="DY79" i="2"/>
  <c r="DQ79" i="2"/>
  <c r="DI79" i="2"/>
  <c r="DA79" i="2"/>
  <c r="CS79" i="2"/>
  <c r="CK79" i="2"/>
  <c r="DD79" i="2"/>
  <c r="EJ79" i="2"/>
  <c r="AJ41" i="2"/>
  <c r="DE41" i="2" s="1"/>
  <c r="EM44" i="2"/>
  <c r="EI44" i="2"/>
  <c r="EE44" i="2"/>
  <c r="EA44" i="2"/>
  <c r="DW44" i="2"/>
  <c r="DS44" i="2"/>
  <c r="DO44" i="2"/>
  <c r="DK44" i="2"/>
  <c r="DG44" i="2"/>
  <c r="CY44" i="2"/>
  <c r="CU44" i="2"/>
  <c r="CQ44" i="2"/>
  <c r="CM44" i="2"/>
  <c r="CI44" i="2"/>
  <c r="EL44" i="2"/>
  <c r="EH44" i="2"/>
  <c r="ED44" i="2"/>
  <c r="DZ44" i="2"/>
  <c r="DV44" i="2"/>
  <c r="DR44" i="2"/>
  <c r="DN44" i="2"/>
  <c r="DJ44" i="2"/>
  <c r="DF44" i="2"/>
  <c r="DB44" i="2"/>
  <c r="CX44" i="2"/>
  <c r="CT44" i="2"/>
  <c r="CP44" i="2"/>
  <c r="CL44" i="2"/>
  <c r="CH44" i="2"/>
  <c r="CN44" i="2"/>
  <c r="CV44" i="2"/>
  <c r="DD44" i="2"/>
  <c r="DL44" i="2"/>
  <c r="DT44" i="2"/>
  <c r="EB44" i="2"/>
  <c r="EJ44" i="2"/>
  <c r="EL53" i="2"/>
  <c r="EH53" i="2"/>
  <c r="ED53" i="2"/>
  <c r="DZ53" i="2"/>
  <c r="DV53" i="2"/>
  <c r="DR53" i="2"/>
  <c r="DN53" i="2"/>
  <c r="DJ53" i="2"/>
  <c r="DF53" i="2"/>
  <c r="DB53" i="2"/>
  <c r="CX53" i="2"/>
  <c r="CT53" i="2"/>
  <c r="CP53" i="2"/>
  <c r="CL53" i="2"/>
  <c r="CH53" i="2"/>
  <c r="EO53" i="2"/>
  <c r="EK53" i="2"/>
  <c r="EG53" i="2"/>
  <c r="EC53" i="2"/>
  <c r="DY53" i="2"/>
  <c r="DU53" i="2"/>
  <c r="DQ53" i="2"/>
  <c r="DM53" i="2"/>
  <c r="DI53" i="2"/>
  <c r="DA53" i="2"/>
  <c r="CW53" i="2"/>
  <c r="CS53" i="2"/>
  <c r="CO53" i="2"/>
  <c r="CK53" i="2"/>
  <c r="CM53" i="2"/>
  <c r="CU53" i="2"/>
  <c r="DK53" i="2"/>
  <c r="DS53" i="2"/>
  <c r="EA53" i="2"/>
  <c r="EI53" i="2"/>
  <c r="EO65" i="2"/>
  <c r="EK65" i="2"/>
  <c r="EG65" i="2"/>
  <c r="EC65" i="2"/>
  <c r="DY65" i="2"/>
  <c r="DU65" i="2"/>
  <c r="DQ65" i="2"/>
  <c r="DM65" i="2"/>
  <c r="DI65" i="2"/>
  <c r="DA65" i="2"/>
  <c r="CW65" i="2"/>
  <c r="CS65" i="2"/>
  <c r="CO65" i="2"/>
  <c r="CK65" i="2"/>
  <c r="CT65" i="2"/>
  <c r="DJ65" i="2"/>
  <c r="DZ65" i="2"/>
  <c r="AJ60" i="2"/>
  <c r="DE60" i="2" s="1"/>
  <c r="EL68" i="2"/>
  <c r="EH68" i="2"/>
  <c r="ED68" i="2"/>
  <c r="DZ68" i="2"/>
  <c r="DV68" i="2"/>
  <c r="DR68" i="2"/>
  <c r="DN68" i="2"/>
  <c r="DJ68" i="2"/>
  <c r="DF68" i="2"/>
  <c r="DB68" i="2"/>
  <c r="CX68" i="2"/>
  <c r="CT68" i="2"/>
  <c r="CP68" i="2"/>
  <c r="CL68" i="2"/>
  <c r="CH68" i="2"/>
  <c r="EO68" i="2"/>
  <c r="EK68" i="2"/>
  <c r="EG68" i="2"/>
  <c r="EC68" i="2"/>
  <c r="DY68" i="2"/>
  <c r="DU68" i="2"/>
  <c r="DQ68" i="2"/>
  <c r="DM68" i="2"/>
  <c r="DI68" i="2"/>
  <c r="DA68" i="2"/>
  <c r="CW68" i="2"/>
  <c r="CS68" i="2"/>
  <c r="CO68" i="2"/>
  <c r="CK68" i="2"/>
  <c r="EM68" i="2"/>
  <c r="EI68" i="2"/>
  <c r="EE68" i="2"/>
  <c r="EA68" i="2"/>
  <c r="DW68" i="2"/>
  <c r="DS68" i="2"/>
  <c r="DK68" i="2"/>
  <c r="DG68" i="2"/>
  <c r="CY68" i="2"/>
  <c r="CU68" i="2"/>
  <c r="CQ68" i="2"/>
  <c r="CM68" i="2"/>
  <c r="CI68" i="2"/>
  <c r="CR68" i="2"/>
  <c r="DH68" i="2"/>
  <c r="DX68" i="2"/>
  <c r="EN68" i="2"/>
  <c r="AJ62" i="2"/>
  <c r="DE62" i="2" s="1"/>
  <c r="CV62" i="2"/>
  <c r="DL62" i="2"/>
  <c r="EB62" i="2"/>
  <c r="EL63" i="2"/>
  <c r="EH63" i="2"/>
  <c r="ED63" i="2"/>
  <c r="DZ63" i="2"/>
  <c r="DV63" i="2"/>
  <c r="DR63" i="2"/>
  <c r="DN63" i="2"/>
  <c r="DJ63" i="2"/>
  <c r="DF63" i="2"/>
  <c r="DB63" i="2"/>
  <c r="CX63" i="2"/>
  <c r="CT63" i="2"/>
  <c r="CP63" i="2"/>
  <c r="CL63" i="2"/>
  <c r="CH63" i="2"/>
  <c r="EO63" i="2"/>
  <c r="EK63" i="2"/>
  <c r="EG63" i="2"/>
  <c r="EC63" i="2"/>
  <c r="DY63" i="2"/>
  <c r="DU63" i="2"/>
  <c r="DQ63" i="2"/>
  <c r="DM63" i="2"/>
  <c r="DI63" i="2"/>
  <c r="DA63" i="2"/>
  <c r="CW63" i="2"/>
  <c r="CS63" i="2"/>
  <c r="CO63" i="2"/>
  <c r="CK63" i="2"/>
  <c r="EM63" i="2"/>
  <c r="EI63" i="2"/>
  <c r="EE63" i="2"/>
  <c r="EA63" i="2"/>
  <c r="DW63" i="2"/>
  <c r="DS63" i="2"/>
  <c r="DK63" i="2"/>
  <c r="DG63" i="2"/>
  <c r="CY63" i="2"/>
  <c r="CU63" i="2"/>
  <c r="CQ63" i="2"/>
  <c r="CM63" i="2"/>
  <c r="CI63" i="2"/>
  <c r="CR63" i="2"/>
  <c r="DH63" i="2"/>
  <c r="DX63" i="2"/>
  <c r="EN63" i="2"/>
  <c r="EM83" i="2"/>
  <c r="EI83" i="2"/>
  <c r="EE83" i="2"/>
  <c r="EA83" i="2"/>
  <c r="DW83" i="2"/>
  <c r="DS83" i="2"/>
  <c r="DO83" i="2"/>
  <c r="DK83" i="2"/>
  <c r="DG83" i="2"/>
  <c r="CY83" i="2"/>
  <c r="CU83" i="2"/>
  <c r="CQ83" i="2"/>
  <c r="CM83" i="2"/>
  <c r="CI83" i="2"/>
  <c r="EL83" i="2"/>
  <c r="EH83" i="2"/>
  <c r="ED83" i="2"/>
  <c r="DZ83" i="2"/>
  <c r="DV83" i="2"/>
  <c r="DR83" i="2"/>
  <c r="DN83" i="2"/>
  <c r="DJ83" i="2"/>
  <c r="DF83" i="2"/>
  <c r="DB83" i="2"/>
  <c r="CX83" i="2"/>
  <c r="CT83" i="2"/>
  <c r="CP83" i="2"/>
  <c r="CL83" i="2"/>
  <c r="CH83" i="2"/>
  <c r="EN83" i="2"/>
  <c r="EF83" i="2"/>
  <c r="DX83" i="2"/>
  <c r="DP83" i="2"/>
  <c r="DH83" i="2"/>
  <c r="CZ83" i="2"/>
  <c r="CR83" i="2"/>
  <c r="CJ83" i="2"/>
  <c r="EK83" i="2"/>
  <c r="EC83" i="2"/>
  <c r="DU83" i="2"/>
  <c r="DM83" i="2"/>
  <c r="CW83" i="2"/>
  <c r="CO83" i="2"/>
  <c r="EO83" i="2"/>
  <c r="EG83" i="2"/>
  <c r="DY83" i="2"/>
  <c r="DQ83" i="2"/>
  <c r="DI83" i="2"/>
  <c r="DA83" i="2"/>
  <c r="CS83" i="2"/>
  <c r="CK83" i="2"/>
  <c r="DD83" i="2"/>
  <c r="EJ83" i="2"/>
  <c r="CJ27" i="2"/>
  <c r="CN27" i="2"/>
  <c r="CR27" i="2"/>
  <c r="CV27" i="2"/>
  <c r="CZ27" i="2"/>
  <c r="DD27" i="2"/>
  <c r="DH27" i="2"/>
  <c r="DL27" i="2"/>
  <c r="DP27" i="2"/>
  <c r="DT27" i="2"/>
  <c r="DX27" i="2"/>
  <c r="EB27" i="2"/>
  <c r="EF27" i="2"/>
  <c r="EJ27" i="2"/>
  <c r="AJ39" i="2"/>
  <c r="DE39" i="2" s="1"/>
  <c r="CO47" i="2"/>
  <c r="CW47" i="2"/>
  <c r="DM47" i="2"/>
  <c r="DU47" i="2"/>
  <c r="EC47" i="2"/>
  <c r="EL48" i="2"/>
  <c r="EH48" i="2"/>
  <c r="ED48" i="2"/>
  <c r="DZ48" i="2"/>
  <c r="DV48" i="2"/>
  <c r="DR48" i="2"/>
  <c r="DN48" i="2"/>
  <c r="DJ48" i="2"/>
  <c r="DF48" i="2"/>
  <c r="DB48" i="2"/>
  <c r="CX48" i="2"/>
  <c r="CT48" i="2"/>
  <c r="CP48" i="2"/>
  <c r="CL48" i="2"/>
  <c r="CH48" i="2"/>
  <c r="EO48" i="2"/>
  <c r="EK48" i="2"/>
  <c r="EG48" i="2"/>
  <c r="EC48" i="2"/>
  <c r="DY48" i="2"/>
  <c r="DU48" i="2"/>
  <c r="DQ48" i="2"/>
  <c r="DM48" i="2"/>
  <c r="DI48" i="2"/>
  <c r="DA48" i="2"/>
  <c r="CW48" i="2"/>
  <c r="CS48" i="2"/>
  <c r="CO48" i="2"/>
  <c r="CK48" i="2"/>
  <c r="CM48" i="2"/>
  <c r="CU48" i="2"/>
  <c r="DK48" i="2"/>
  <c r="DS48" i="2"/>
  <c r="EA48" i="2"/>
  <c r="EI48" i="2"/>
  <c r="DD43" i="2"/>
  <c r="AJ43" i="2"/>
  <c r="CK43" i="2"/>
  <c r="CS43" i="2"/>
  <c r="DA43" i="2"/>
  <c r="DI43" i="2"/>
  <c r="DQ43" i="2"/>
  <c r="DY43" i="2"/>
  <c r="EG43" i="2"/>
  <c r="CO44" i="2"/>
  <c r="CW44" i="2"/>
  <c r="DM44" i="2"/>
  <c r="DU44" i="2"/>
  <c r="EC44" i="2"/>
  <c r="EK44" i="2"/>
  <c r="CI37" i="2"/>
  <c r="CQ37" i="2"/>
  <c r="CY37" i="2"/>
  <c r="DG37" i="2"/>
  <c r="DO37" i="2"/>
  <c r="DW37" i="2"/>
  <c r="EE37" i="2"/>
  <c r="EM37" i="2"/>
  <c r="AJ46" i="2"/>
  <c r="DE46" i="2" s="1"/>
  <c r="CO38" i="2"/>
  <c r="CW38" i="2"/>
  <c r="DM38" i="2"/>
  <c r="DU38" i="2"/>
  <c r="EC38" i="2"/>
  <c r="CN53" i="2"/>
  <c r="CV53" i="2"/>
  <c r="DD53" i="2"/>
  <c r="DL53" i="2"/>
  <c r="DT53" i="2"/>
  <c r="EB53" i="2"/>
  <c r="EJ53" i="2"/>
  <c r="CO59" i="2"/>
  <c r="CW59" i="2"/>
  <c r="DM59" i="2"/>
  <c r="DU59" i="2"/>
  <c r="EC59" i="2"/>
  <c r="CI56" i="2"/>
  <c r="CQ56" i="2"/>
  <c r="CY56" i="2"/>
  <c r="DG56" i="2"/>
  <c r="DW56" i="2"/>
  <c r="EE56" i="2"/>
  <c r="EM56" i="2"/>
  <c r="AJ65" i="2"/>
  <c r="DE65" i="2" s="1"/>
  <c r="CH65" i="2"/>
  <c r="CX65" i="2"/>
  <c r="DN65" i="2"/>
  <c r="ED65" i="2"/>
  <c r="CJ60" i="2"/>
  <c r="CZ60" i="2"/>
  <c r="DP60" i="2"/>
  <c r="EF60" i="2"/>
  <c r="AJ68" i="2"/>
  <c r="CV68" i="2"/>
  <c r="DL68" i="2"/>
  <c r="EB68" i="2"/>
  <c r="EL66" i="2"/>
  <c r="EH66" i="2"/>
  <c r="ED66" i="2"/>
  <c r="DZ66" i="2"/>
  <c r="DV66" i="2"/>
  <c r="DR66" i="2"/>
  <c r="DN66" i="2"/>
  <c r="DJ66" i="2"/>
  <c r="DF66" i="2"/>
  <c r="DB66" i="2"/>
  <c r="CX66" i="2"/>
  <c r="CT66" i="2"/>
  <c r="CP66" i="2"/>
  <c r="CL66" i="2"/>
  <c r="CH66" i="2"/>
  <c r="EO66" i="2"/>
  <c r="EK66" i="2"/>
  <c r="EG66" i="2"/>
  <c r="EC66" i="2"/>
  <c r="DY66" i="2"/>
  <c r="DU66" i="2"/>
  <c r="DQ66" i="2"/>
  <c r="DM66" i="2"/>
  <c r="DI66" i="2"/>
  <c r="DA66" i="2"/>
  <c r="CW66" i="2"/>
  <c r="CS66" i="2"/>
  <c r="CO66" i="2"/>
  <c r="CK66" i="2"/>
  <c r="EM66" i="2"/>
  <c r="EI66" i="2"/>
  <c r="EE66" i="2"/>
  <c r="EA66" i="2"/>
  <c r="DW66" i="2"/>
  <c r="DS66" i="2"/>
  <c r="DK66" i="2"/>
  <c r="DG66" i="2"/>
  <c r="CY66" i="2"/>
  <c r="CU66" i="2"/>
  <c r="CQ66" i="2"/>
  <c r="CM66" i="2"/>
  <c r="CI66" i="2"/>
  <c r="CR66" i="2"/>
  <c r="DH66" i="2"/>
  <c r="DX66" i="2"/>
  <c r="EN66" i="2"/>
  <c r="DO57" i="2"/>
  <c r="CJ62" i="2"/>
  <c r="CZ62" i="2"/>
  <c r="DP62" i="2"/>
  <c r="EF62" i="2"/>
  <c r="AJ63" i="2"/>
  <c r="DE63" i="2" s="1"/>
  <c r="CV63" i="2"/>
  <c r="DL63" i="2"/>
  <c r="EB63" i="2"/>
  <c r="DL83" i="2"/>
  <c r="DD88" i="2"/>
  <c r="AJ88" i="2"/>
  <c r="DE88" i="2" s="1"/>
  <c r="CK50" i="2"/>
  <c r="CO50" i="2"/>
  <c r="CS50" i="2"/>
  <c r="CW50" i="2"/>
  <c r="DA50" i="2"/>
  <c r="DI50" i="2"/>
  <c r="DM50" i="2"/>
  <c r="DQ50" i="2"/>
  <c r="DU50" i="2"/>
  <c r="DY50" i="2"/>
  <c r="EC50" i="2"/>
  <c r="EG50" i="2"/>
  <c r="EK50" i="2"/>
  <c r="CK55" i="2"/>
  <c r="CO55" i="2"/>
  <c r="CS55" i="2"/>
  <c r="CW55" i="2"/>
  <c r="DA55" i="2"/>
  <c r="DI55" i="2"/>
  <c r="DM55" i="2"/>
  <c r="DQ55" i="2"/>
  <c r="DU55" i="2"/>
  <c r="DY55" i="2"/>
  <c r="EC55" i="2"/>
  <c r="EG55" i="2"/>
  <c r="EK55" i="2"/>
  <c r="CK61" i="2"/>
  <c r="CO61" i="2"/>
  <c r="CS61" i="2"/>
  <c r="CW61" i="2"/>
  <c r="DA61" i="2"/>
  <c r="DI61" i="2"/>
  <c r="DM61" i="2"/>
  <c r="DQ61" i="2"/>
  <c r="DU61" i="2"/>
  <c r="DY61" i="2"/>
  <c r="EC61" i="2"/>
  <c r="EG61" i="2"/>
  <c r="EK61" i="2"/>
  <c r="CK51" i="2"/>
  <c r="CO51" i="2"/>
  <c r="CS51" i="2"/>
  <c r="CW51" i="2"/>
  <c r="DA51" i="2"/>
  <c r="DI51" i="2"/>
  <c r="DM51" i="2"/>
  <c r="DQ51" i="2"/>
  <c r="DU51" i="2"/>
  <c r="DY51" i="2"/>
  <c r="EC51" i="2"/>
  <c r="EG51" i="2"/>
  <c r="EK51" i="2"/>
  <c r="CK52" i="2"/>
  <c r="CO52" i="2"/>
  <c r="CS52" i="2"/>
  <c r="CW52" i="2"/>
  <c r="DA52" i="2"/>
  <c r="DI52" i="2"/>
  <c r="DM52" i="2"/>
  <c r="DQ52" i="2"/>
  <c r="DU52" i="2"/>
  <c r="DY52" i="2"/>
  <c r="EC52" i="2"/>
  <c r="EG52" i="2"/>
  <c r="EK52" i="2"/>
  <c r="EL86" i="2"/>
  <c r="EH86" i="2"/>
  <c r="ED86" i="2"/>
  <c r="DZ86" i="2"/>
  <c r="DV86" i="2"/>
  <c r="DR86" i="2"/>
  <c r="DN86" i="2"/>
  <c r="DJ86" i="2"/>
  <c r="DF86" i="2"/>
  <c r="DB86" i="2"/>
  <c r="CX86" i="2"/>
  <c r="CT86" i="2"/>
  <c r="CP86" i="2"/>
  <c r="CL86" i="2"/>
  <c r="CH86" i="2"/>
  <c r="EO86" i="2"/>
  <c r="EK86" i="2"/>
  <c r="EG86" i="2"/>
  <c r="EC86" i="2"/>
  <c r="DY86" i="2"/>
  <c r="DU86" i="2"/>
  <c r="DQ86" i="2"/>
  <c r="DM86" i="2"/>
  <c r="DI86" i="2"/>
  <c r="DA86" i="2"/>
  <c r="CW86" i="2"/>
  <c r="CS86" i="2"/>
  <c r="CO86" i="2"/>
  <c r="CK86" i="2"/>
  <c r="CM86" i="2"/>
  <c r="CU86" i="2"/>
  <c r="DK86" i="2"/>
  <c r="DS86" i="2"/>
  <c r="EA86" i="2"/>
  <c r="EI86" i="2"/>
  <c r="DD77" i="2"/>
  <c r="AJ77" i="2"/>
  <c r="DE77" i="2" s="1"/>
  <c r="CO84" i="2"/>
  <c r="CW84" i="2"/>
  <c r="DM84" i="2"/>
  <c r="DU84" i="2"/>
  <c r="EC84" i="2"/>
  <c r="EM81" i="2"/>
  <c r="EI81" i="2"/>
  <c r="EE81" i="2"/>
  <c r="EA81" i="2"/>
  <c r="DW81" i="2"/>
  <c r="DS81" i="2"/>
  <c r="DO81" i="2"/>
  <c r="DK81" i="2"/>
  <c r="DG81" i="2"/>
  <c r="CY81" i="2"/>
  <c r="CU81" i="2"/>
  <c r="CQ81" i="2"/>
  <c r="CM81" i="2"/>
  <c r="CI81" i="2"/>
  <c r="CO81" i="2"/>
  <c r="CW81" i="2"/>
  <c r="DM81" i="2"/>
  <c r="DU81" i="2"/>
  <c r="EC81" i="2"/>
  <c r="EK81" i="2"/>
  <c r="EL91" i="2"/>
  <c r="EH91" i="2"/>
  <c r="ED91" i="2"/>
  <c r="DZ91" i="2"/>
  <c r="DV91" i="2"/>
  <c r="DR91" i="2"/>
  <c r="DN91" i="2"/>
  <c r="DJ91" i="2"/>
  <c r="DF91" i="2"/>
  <c r="DB91" i="2"/>
  <c r="CX91" i="2"/>
  <c r="CT91" i="2"/>
  <c r="CP91" i="2"/>
  <c r="CL91" i="2"/>
  <c r="CH91" i="2"/>
  <c r="EO91" i="2"/>
  <c r="EK91" i="2"/>
  <c r="EG91" i="2"/>
  <c r="EC91" i="2"/>
  <c r="DY91" i="2"/>
  <c r="DU91" i="2"/>
  <c r="DQ91" i="2"/>
  <c r="DM91" i="2"/>
  <c r="DI91" i="2"/>
  <c r="DA91" i="2"/>
  <c r="CW91" i="2"/>
  <c r="CS91" i="2"/>
  <c r="CO91" i="2"/>
  <c r="CK91" i="2"/>
  <c r="CM91" i="2"/>
  <c r="CU91" i="2"/>
  <c r="DK91" i="2"/>
  <c r="DS91" i="2"/>
  <c r="EA91" i="2"/>
  <c r="EI91" i="2"/>
  <c r="DD92" i="2"/>
  <c r="AJ92" i="2"/>
  <c r="DE92" i="2" s="1"/>
  <c r="EO82" i="2"/>
  <c r="EK82" i="2"/>
  <c r="EG82" i="2"/>
  <c r="EC82" i="2"/>
  <c r="DY82" i="2"/>
  <c r="DU82" i="2"/>
  <c r="DQ82" i="2"/>
  <c r="DM82" i="2"/>
  <c r="DI82" i="2"/>
  <c r="DA82" i="2"/>
  <c r="CW82" i="2"/>
  <c r="CS82" i="2"/>
  <c r="CO82" i="2"/>
  <c r="CK82" i="2"/>
  <c r="EN82" i="2"/>
  <c r="EJ82" i="2"/>
  <c r="EF82" i="2"/>
  <c r="EB82" i="2"/>
  <c r="DX82" i="2"/>
  <c r="DT82" i="2"/>
  <c r="DP82" i="2"/>
  <c r="DL82" i="2"/>
  <c r="DH82" i="2"/>
  <c r="EL82" i="2"/>
  <c r="ED82" i="2"/>
  <c r="DV82" i="2"/>
  <c r="DN82" i="2"/>
  <c r="DF82" i="2"/>
  <c r="CY82" i="2"/>
  <c r="CT82" i="2"/>
  <c r="CN82" i="2"/>
  <c r="CI82" i="2"/>
  <c r="EI82" i="2"/>
  <c r="EA82" i="2"/>
  <c r="DS82" i="2"/>
  <c r="DK82" i="2"/>
  <c r="CX82" i="2"/>
  <c r="CR82" i="2"/>
  <c r="CM82" i="2"/>
  <c r="CH82" i="2"/>
  <c r="CP82" i="2"/>
  <c r="CZ82" i="2"/>
  <c r="DO82" i="2"/>
  <c r="EE82" i="2"/>
  <c r="CW109" i="2"/>
  <c r="DM109" i="2"/>
  <c r="EF109" i="2"/>
  <c r="EO129" i="2"/>
  <c r="EK129" i="2"/>
  <c r="EG129" i="2"/>
  <c r="EC129" i="2"/>
  <c r="DY129" i="2"/>
  <c r="DU129" i="2"/>
  <c r="DQ129" i="2"/>
  <c r="DM129" i="2"/>
  <c r="DI129" i="2"/>
  <c r="DA129" i="2"/>
  <c r="CW129" i="2"/>
  <c r="CS129" i="2"/>
  <c r="CO129" i="2"/>
  <c r="CK129" i="2"/>
  <c r="EN129" i="2"/>
  <c r="EJ129" i="2"/>
  <c r="EF129" i="2"/>
  <c r="EB129" i="2"/>
  <c r="DX129" i="2"/>
  <c r="DT129" i="2"/>
  <c r="DP129" i="2"/>
  <c r="DL129" i="2"/>
  <c r="DH129" i="2"/>
  <c r="CZ129" i="2"/>
  <c r="EI129" i="2"/>
  <c r="EA129" i="2"/>
  <c r="DS129" i="2"/>
  <c r="DK129" i="2"/>
  <c r="CV129" i="2"/>
  <c r="CQ129" i="2"/>
  <c r="CL129" i="2"/>
  <c r="EM129" i="2"/>
  <c r="EE129" i="2"/>
  <c r="DW129" i="2"/>
  <c r="DO129" i="2"/>
  <c r="DG129" i="2"/>
  <c r="CY129" i="2"/>
  <c r="CT129" i="2"/>
  <c r="CN129" i="2"/>
  <c r="CI129" i="2"/>
  <c r="EL129" i="2"/>
  <c r="ED129" i="2"/>
  <c r="DV129" i="2"/>
  <c r="DN129" i="2"/>
  <c r="DF129" i="2"/>
  <c r="CX129" i="2"/>
  <c r="CR129" i="2"/>
  <c r="CM129" i="2"/>
  <c r="CH129" i="2"/>
  <c r="DR129" i="2"/>
  <c r="CP129" i="2"/>
  <c r="DJ129" i="2"/>
  <c r="CJ129" i="2"/>
  <c r="EH129" i="2"/>
  <c r="DB129" i="2"/>
  <c r="DR92" i="2"/>
  <c r="DZ92" i="2"/>
  <c r="CL75" i="2"/>
  <c r="CW75" i="2"/>
  <c r="DH75" i="2"/>
  <c r="DR75" i="2"/>
  <c r="EC75" i="2"/>
  <c r="CQ82" i="2"/>
  <c r="DB82" i="2"/>
  <c r="DR82" i="2"/>
  <c r="EH82" i="2"/>
  <c r="CJ109" i="2"/>
  <c r="CZ109" i="2"/>
  <c r="DP109" i="2"/>
  <c r="EJ109" i="2"/>
  <c r="CW111" i="2"/>
  <c r="EC111" i="2"/>
  <c r="CW95" i="2"/>
  <c r="EC95" i="2"/>
  <c r="CW94" i="2"/>
  <c r="EC94" i="2"/>
  <c r="CW99" i="2"/>
  <c r="CW126" i="2"/>
  <c r="CJ39" i="2"/>
  <c r="CN39" i="2"/>
  <c r="CR39" i="2"/>
  <c r="CV39" i="2"/>
  <c r="CZ39" i="2"/>
  <c r="DH39" i="2"/>
  <c r="DL39" i="2"/>
  <c r="DP39" i="2"/>
  <c r="DT39" i="2"/>
  <c r="DX39" i="2"/>
  <c r="EB39" i="2"/>
  <c r="EF39" i="2"/>
  <c r="EJ39" i="2"/>
  <c r="CI47" i="2"/>
  <c r="CM47" i="2"/>
  <c r="CQ47" i="2"/>
  <c r="CU47" i="2"/>
  <c r="CY47" i="2"/>
  <c r="DG47" i="2"/>
  <c r="DK47" i="2"/>
  <c r="DO47" i="2"/>
  <c r="DS47" i="2"/>
  <c r="DW47" i="2"/>
  <c r="EA47" i="2"/>
  <c r="EE47" i="2"/>
  <c r="EI47" i="2"/>
  <c r="EM47" i="2"/>
  <c r="CJ40" i="2"/>
  <c r="CN40" i="2"/>
  <c r="CR40" i="2"/>
  <c r="CV40" i="2"/>
  <c r="CZ40" i="2"/>
  <c r="DH40" i="2"/>
  <c r="DL40" i="2"/>
  <c r="DP40" i="2"/>
  <c r="DT40" i="2"/>
  <c r="DX40" i="2"/>
  <c r="EB40" i="2"/>
  <c r="EF40" i="2"/>
  <c r="EJ40" i="2"/>
  <c r="CI43" i="2"/>
  <c r="CM43" i="2"/>
  <c r="CQ43" i="2"/>
  <c r="CU43" i="2"/>
  <c r="CY43" i="2"/>
  <c r="DG43" i="2"/>
  <c r="DK43" i="2"/>
  <c r="DO43" i="2"/>
  <c r="DS43" i="2"/>
  <c r="DW43" i="2"/>
  <c r="EA43" i="2"/>
  <c r="EE43" i="2"/>
  <c r="EI43" i="2"/>
  <c r="EM43" i="2"/>
  <c r="CJ46" i="2"/>
  <c r="CN46" i="2"/>
  <c r="CR46" i="2"/>
  <c r="CV46" i="2"/>
  <c r="CZ46" i="2"/>
  <c r="DH46" i="2"/>
  <c r="DL46" i="2"/>
  <c r="DP46" i="2"/>
  <c r="DT46" i="2"/>
  <c r="DX46" i="2"/>
  <c r="EB46" i="2"/>
  <c r="EF46" i="2"/>
  <c r="EJ46" i="2"/>
  <c r="CI38" i="2"/>
  <c r="CM38" i="2"/>
  <c r="CQ38" i="2"/>
  <c r="CU38" i="2"/>
  <c r="CY38" i="2"/>
  <c r="DG38" i="2"/>
  <c r="DK38" i="2"/>
  <c r="DO38" i="2"/>
  <c r="DS38" i="2"/>
  <c r="DW38" i="2"/>
  <c r="EA38" i="2"/>
  <c r="EE38" i="2"/>
  <c r="EI38" i="2"/>
  <c r="EM38" i="2"/>
  <c r="CI59" i="2"/>
  <c r="CM59" i="2"/>
  <c r="CQ59" i="2"/>
  <c r="CU59" i="2"/>
  <c r="CY59" i="2"/>
  <c r="DG59" i="2"/>
  <c r="DK59" i="2"/>
  <c r="DS59" i="2"/>
  <c r="DW59" i="2"/>
  <c r="EA59" i="2"/>
  <c r="EE59" i="2"/>
  <c r="EI59" i="2"/>
  <c r="EM59" i="2"/>
  <c r="CI65" i="2"/>
  <c r="CM65" i="2"/>
  <c r="CQ65" i="2"/>
  <c r="CU65" i="2"/>
  <c r="CY65" i="2"/>
  <c r="DG65" i="2"/>
  <c r="DK65" i="2"/>
  <c r="DS65" i="2"/>
  <c r="DW65" i="2"/>
  <c r="EA65" i="2"/>
  <c r="EE65" i="2"/>
  <c r="EI65" i="2"/>
  <c r="EM65" i="2"/>
  <c r="CI50" i="2"/>
  <c r="CM50" i="2"/>
  <c r="CQ50" i="2"/>
  <c r="CU50" i="2"/>
  <c r="CY50" i="2"/>
  <c r="DG50" i="2"/>
  <c r="DK50" i="2"/>
  <c r="DS50" i="2"/>
  <c r="DW50" i="2"/>
  <c r="EA50" i="2"/>
  <c r="EE50" i="2"/>
  <c r="EI50" i="2"/>
  <c r="EM50" i="2"/>
  <c r="CI55" i="2"/>
  <c r="CM55" i="2"/>
  <c r="CQ55" i="2"/>
  <c r="CU55" i="2"/>
  <c r="CY55" i="2"/>
  <c r="DG55" i="2"/>
  <c r="DK55" i="2"/>
  <c r="DS55" i="2"/>
  <c r="DW55" i="2"/>
  <c r="EA55" i="2"/>
  <c r="EE55" i="2"/>
  <c r="EI55" i="2"/>
  <c r="EM55" i="2"/>
  <c r="CI61" i="2"/>
  <c r="CM61" i="2"/>
  <c r="CQ61" i="2"/>
  <c r="CU61" i="2"/>
  <c r="CY61" i="2"/>
  <c r="DG61" i="2"/>
  <c r="DK61" i="2"/>
  <c r="DS61" i="2"/>
  <c r="DW61" i="2"/>
  <c r="EA61" i="2"/>
  <c r="EE61" i="2"/>
  <c r="EI61" i="2"/>
  <c r="EM61" i="2"/>
  <c r="CI51" i="2"/>
  <c r="CM51" i="2"/>
  <c r="CQ51" i="2"/>
  <c r="CU51" i="2"/>
  <c r="CY51" i="2"/>
  <c r="DG51" i="2"/>
  <c r="DK51" i="2"/>
  <c r="DS51" i="2"/>
  <c r="DW51" i="2"/>
  <c r="EA51" i="2"/>
  <c r="EE51" i="2"/>
  <c r="EI51" i="2"/>
  <c r="EM51" i="2"/>
  <c r="CI52" i="2"/>
  <c r="CM52" i="2"/>
  <c r="CQ52" i="2"/>
  <c r="CU52" i="2"/>
  <c r="CY52" i="2"/>
  <c r="DG52" i="2"/>
  <c r="DK52" i="2"/>
  <c r="DS52" i="2"/>
  <c r="DW52" i="2"/>
  <c r="EA52" i="2"/>
  <c r="EE52" i="2"/>
  <c r="EI52" i="2"/>
  <c r="EM52" i="2"/>
  <c r="CI86" i="2"/>
  <c r="CQ86" i="2"/>
  <c r="CY86" i="2"/>
  <c r="DG86" i="2"/>
  <c r="DO86" i="2"/>
  <c r="DW86" i="2"/>
  <c r="EE86" i="2"/>
  <c r="EM86" i="2"/>
  <c r="EM77" i="2"/>
  <c r="EI77" i="2"/>
  <c r="EE77" i="2"/>
  <c r="EA77" i="2"/>
  <c r="DW77" i="2"/>
  <c r="DS77" i="2"/>
  <c r="DO77" i="2"/>
  <c r="DK77" i="2"/>
  <c r="DG77" i="2"/>
  <c r="CY77" i="2"/>
  <c r="CU77" i="2"/>
  <c r="CQ77" i="2"/>
  <c r="CM77" i="2"/>
  <c r="CI77" i="2"/>
  <c r="CO77" i="2"/>
  <c r="CW77" i="2"/>
  <c r="DM77" i="2"/>
  <c r="DU77" i="2"/>
  <c r="EC77" i="2"/>
  <c r="EK77" i="2"/>
  <c r="AJ84" i="2"/>
  <c r="DE84" i="2" s="1"/>
  <c r="CK84" i="2"/>
  <c r="CS84" i="2"/>
  <c r="DA84" i="2"/>
  <c r="DI84" i="2"/>
  <c r="DQ84" i="2"/>
  <c r="DY84" i="2"/>
  <c r="EG84" i="2"/>
  <c r="EL89" i="2"/>
  <c r="EH89" i="2"/>
  <c r="ED89" i="2"/>
  <c r="DZ89" i="2"/>
  <c r="DV89" i="2"/>
  <c r="DR89" i="2"/>
  <c r="DN89" i="2"/>
  <c r="DJ89" i="2"/>
  <c r="DF89" i="2"/>
  <c r="DB89" i="2"/>
  <c r="CX89" i="2"/>
  <c r="CT89" i="2"/>
  <c r="CP89" i="2"/>
  <c r="CL89" i="2"/>
  <c r="CH89" i="2"/>
  <c r="EO89" i="2"/>
  <c r="EK89" i="2"/>
  <c r="EG89" i="2"/>
  <c r="EC89" i="2"/>
  <c r="DY89" i="2"/>
  <c r="DU89" i="2"/>
  <c r="DQ89" i="2"/>
  <c r="DM89" i="2"/>
  <c r="DI89" i="2"/>
  <c r="DA89" i="2"/>
  <c r="CW89" i="2"/>
  <c r="CS89" i="2"/>
  <c r="CO89" i="2"/>
  <c r="CK89" i="2"/>
  <c r="CM89" i="2"/>
  <c r="CU89" i="2"/>
  <c r="DK89" i="2"/>
  <c r="DS89" i="2"/>
  <c r="EA89" i="2"/>
  <c r="EI89" i="2"/>
  <c r="DD81" i="2"/>
  <c r="AJ81" i="2"/>
  <c r="CK81" i="2"/>
  <c r="CS81" i="2"/>
  <c r="DA81" i="2"/>
  <c r="DI81" i="2"/>
  <c r="DQ81" i="2"/>
  <c r="DY81" i="2"/>
  <c r="EG81" i="2"/>
  <c r="EO81" i="2"/>
  <c r="CI91" i="2"/>
  <c r="CQ91" i="2"/>
  <c r="CY91" i="2"/>
  <c r="DG91" i="2"/>
  <c r="DO91" i="2"/>
  <c r="DW91" i="2"/>
  <c r="EE91" i="2"/>
  <c r="EM91" i="2"/>
  <c r="EK92" i="2"/>
  <c r="EE92" i="2"/>
  <c r="EA92" i="2"/>
  <c r="DW92" i="2"/>
  <c r="DS92" i="2"/>
  <c r="DO92" i="2"/>
  <c r="DK92" i="2"/>
  <c r="DG92" i="2"/>
  <c r="CY92" i="2"/>
  <c r="CU92" i="2"/>
  <c r="CQ92" i="2"/>
  <c r="CM92" i="2"/>
  <c r="CI92" i="2"/>
  <c r="CO92" i="2"/>
  <c r="CW92" i="2"/>
  <c r="DM92" i="2"/>
  <c r="DU92" i="2"/>
  <c r="EC92" i="2"/>
  <c r="EM92" i="2"/>
  <c r="EM75" i="2"/>
  <c r="EI75" i="2"/>
  <c r="EE75" i="2"/>
  <c r="EA75" i="2"/>
  <c r="DW75" i="2"/>
  <c r="DS75" i="2"/>
  <c r="DO75" i="2"/>
  <c r="DK75" i="2"/>
  <c r="DG75" i="2"/>
  <c r="CY75" i="2"/>
  <c r="CU75" i="2"/>
  <c r="CQ75" i="2"/>
  <c r="CM75" i="2"/>
  <c r="CI75" i="2"/>
  <c r="EK75" i="2"/>
  <c r="EF75" i="2"/>
  <c r="DZ75" i="2"/>
  <c r="DU75" i="2"/>
  <c r="DP75" i="2"/>
  <c r="DJ75" i="2"/>
  <c r="CZ75" i="2"/>
  <c r="CT75" i="2"/>
  <c r="CO75" i="2"/>
  <c r="CJ75" i="2"/>
  <c r="EO75" i="2"/>
  <c r="EJ75" i="2"/>
  <c r="ED75" i="2"/>
  <c r="DY75" i="2"/>
  <c r="DT75" i="2"/>
  <c r="DN75" i="2"/>
  <c r="DI75" i="2"/>
  <c r="DD75" i="2"/>
  <c r="CX75" i="2"/>
  <c r="CS75" i="2"/>
  <c r="CN75" i="2"/>
  <c r="CH75" i="2"/>
  <c r="CP75" i="2"/>
  <c r="DA75" i="2"/>
  <c r="DL75" i="2"/>
  <c r="DV75" i="2"/>
  <c r="EG75" i="2"/>
  <c r="CJ82" i="2"/>
  <c r="CU82" i="2"/>
  <c r="DG82" i="2"/>
  <c r="DW82" i="2"/>
  <c r="EM82" i="2"/>
  <c r="CO109" i="2"/>
  <c r="DU109" i="2"/>
  <c r="DA111" i="2"/>
  <c r="DA95" i="2"/>
  <c r="DA94" i="2"/>
  <c r="CU129" i="2"/>
  <c r="CK39" i="2"/>
  <c r="CO39" i="2"/>
  <c r="CS39" i="2"/>
  <c r="CW39" i="2"/>
  <c r="DA39" i="2"/>
  <c r="DI39" i="2"/>
  <c r="DM39" i="2"/>
  <c r="DQ39" i="2"/>
  <c r="DU39" i="2"/>
  <c r="DY39" i="2"/>
  <c r="EC39" i="2"/>
  <c r="EG39" i="2"/>
  <c r="EK39" i="2"/>
  <c r="CJ47" i="2"/>
  <c r="CN47" i="2"/>
  <c r="CR47" i="2"/>
  <c r="CV47" i="2"/>
  <c r="CZ47" i="2"/>
  <c r="DH47" i="2"/>
  <c r="DL47" i="2"/>
  <c r="DP47" i="2"/>
  <c r="DT47" i="2"/>
  <c r="DX47" i="2"/>
  <c r="EB47" i="2"/>
  <c r="EF47" i="2"/>
  <c r="EJ47" i="2"/>
  <c r="CK40" i="2"/>
  <c r="CO40" i="2"/>
  <c r="CS40" i="2"/>
  <c r="CW40" i="2"/>
  <c r="DA40" i="2"/>
  <c r="DI40" i="2"/>
  <c r="DM40" i="2"/>
  <c r="DQ40" i="2"/>
  <c r="DU40" i="2"/>
  <c r="DY40" i="2"/>
  <c r="EC40" i="2"/>
  <c r="EG40" i="2"/>
  <c r="EK40" i="2"/>
  <c r="CJ43" i="2"/>
  <c r="CN43" i="2"/>
  <c r="CR43" i="2"/>
  <c r="CV43" i="2"/>
  <c r="CZ43" i="2"/>
  <c r="DH43" i="2"/>
  <c r="DL43" i="2"/>
  <c r="DP43" i="2"/>
  <c r="DT43" i="2"/>
  <c r="DX43" i="2"/>
  <c r="EB43" i="2"/>
  <c r="EF43" i="2"/>
  <c r="EJ43" i="2"/>
  <c r="CK46" i="2"/>
  <c r="CO46" i="2"/>
  <c r="CS46" i="2"/>
  <c r="CW46" i="2"/>
  <c r="DA46" i="2"/>
  <c r="DI46" i="2"/>
  <c r="DM46" i="2"/>
  <c r="DQ46" i="2"/>
  <c r="DU46" i="2"/>
  <c r="DY46" i="2"/>
  <c r="EC46" i="2"/>
  <c r="EG46" i="2"/>
  <c r="EK46" i="2"/>
  <c r="CJ38" i="2"/>
  <c r="CN38" i="2"/>
  <c r="CR38" i="2"/>
  <c r="CV38" i="2"/>
  <c r="CZ38" i="2"/>
  <c r="DH38" i="2"/>
  <c r="DL38" i="2"/>
  <c r="DP38" i="2"/>
  <c r="DT38" i="2"/>
  <c r="DX38" i="2"/>
  <c r="EB38" i="2"/>
  <c r="EF38" i="2"/>
  <c r="EJ38" i="2"/>
  <c r="CJ59" i="2"/>
  <c r="CN59" i="2"/>
  <c r="CR59" i="2"/>
  <c r="CV59" i="2"/>
  <c r="CZ59" i="2"/>
  <c r="DH59" i="2"/>
  <c r="DL59" i="2"/>
  <c r="DP59" i="2"/>
  <c r="DT59" i="2"/>
  <c r="DX59" i="2"/>
  <c r="EB59" i="2"/>
  <c r="EF59" i="2"/>
  <c r="EJ59" i="2"/>
  <c r="CJ65" i="2"/>
  <c r="CN65" i="2"/>
  <c r="CR65" i="2"/>
  <c r="CV65" i="2"/>
  <c r="CZ65" i="2"/>
  <c r="DH65" i="2"/>
  <c r="DL65" i="2"/>
  <c r="DP65" i="2"/>
  <c r="DT65" i="2"/>
  <c r="DX65" i="2"/>
  <c r="EB65" i="2"/>
  <c r="EF65" i="2"/>
  <c r="EJ65" i="2"/>
  <c r="CJ50" i="2"/>
  <c r="CN50" i="2"/>
  <c r="CR50" i="2"/>
  <c r="CV50" i="2"/>
  <c r="CZ50" i="2"/>
  <c r="DH50" i="2"/>
  <c r="DL50" i="2"/>
  <c r="DP50" i="2"/>
  <c r="DT50" i="2"/>
  <c r="DX50" i="2"/>
  <c r="EB50" i="2"/>
  <c r="EF50" i="2"/>
  <c r="EJ50" i="2"/>
  <c r="CJ55" i="2"/>
  <c r="CN55" i="2"/>
  <c r="CR55" i="2"/>
  <c r="CV55" i="2"/>
  <c r="CZ55" i="2"/>
  <c r="DH55" i="2"/>
  <c r="DL55" i="2"/>
  <c r="DP55" i="2"/>
  <c r="DT55" i="2"/>
  <c r="DX55" i="2"/>
  <c r="EB55" i="2"/>
  <c r="EF55" i="2"/>
  <c r="EJ55" i="2"/>
  <c r="CJ61" i="2"/>
  <c r="CN61" i="2"/>
  <c r="CR61" i="2"/>
  <c r="CV61" i="2"/>
  <c r="CZ61" i="2"/>
  <c r="DH61" i="2"/>
  <c r="DL61" i="2"/>
  <c r="DP61" i="2"/>
  <c r="DT61" i="2"/>
  <c r="DX61" i="2"/>
  <c r="EB61" i="2"/>
  <c r="EF61" i="2"/>
  <c r="EJ61" i="2"/>
  <c r="CJ51" i="2"/>
  <c r="CN51" i="2"/>
  <c r="CR51" i="2"/>
  <c r="CV51" i="2"/>
  <c r="CZ51" i="2"/>
  <c r="DH51" i="2"/>
  <c r="DL51" i="2"/>
  <c r="DP51" i="2"/>
  <c r="DT51" i="2"/>
  <c r="DX51" i="2"/>
  <c r="EB51" i="2"/>
  <c r="EF51" i="2"/>
  <c r="EJ51" i="2"/>
  <c r="CJ52" i="2"/>
  <c r="CN52" i="2"/>
  <c r="CR52" i="2"/>
  <c r="CV52" i="2"/>
  <c r="CZ52" i="2"/>
  <c r="DH52" i="2"/>
  <c r="DL52" i="2"/>
  <c r="DP52" i="2"/>
  <c r="DT52" i="2"/>
  <c r="DX52" i="2"/>
  <c r="EB52" i="2"/>
  <c r="EF52" i="2"/>
  <c r="EJ52" i="2"/>
  <c r="CJ86" i="2"/>
  <c r="CR86" i="2"/>
  <c r="CZ86" i="2"/>
  <c r="DH86" i="2"/>
  <c r="DP86" i="2"/>
  <c r="DX86" i="2"/>
  <c r="EF86" i="2"/>
  <c r="EN86" i="2"/>
  <c r="EM84" i="2"/>
  <c r="EI84" i="2"/>
  <c r="EE84" i="2"/>
  <c r="EA84" i="2"/>
  <c r="DW84" i="2"/>
  <c r="DS84" i="2"/>
  <c r="DO84" i="2"/>
  <c r="DK84" i="2"/>
  <c r="DG84" i="2"/>
  <c r="CY84" i="2"/>
  <c r="CU84" i="2"/>
  <c r="CQ84" i="2"/>
  <c r="CM84" i="2"/>
  <c r="CI84" i="2"/>
  <c r="EL84" i="2"/>
  <c r="EH84" i="2"/>
  <c r="ED84" i="2"/>
  <c r="DZ84" i="2"/>
  <c r="DV84" i="2"/>
  <c r="DR84" i="2"/>
  <c r="DN84" i="2"/>
  <c r="DJ84" i="2"/>
  <c r="DF84" i="2"/>
  <c r="DB84" i="2"/>
  <c r="CX84" i="2"/>
  <c r="CT84" i="2"/>
  <c r="CP84" i="2"/>
  <c r="CL84" i="2"/>
  <c r="CH84" i="2"/>
  <c r="CN84" i="2"/>
  <c r="CV84" i="2"/>
  <c r="DD84" i="2"/>
  <c r="DL84" i="2"/>
  <c r="DT84" i="2"/>
  <c r="EB84" i="2"/>
  <c r="EJ84" i="2"/>
  <c r="EN81" i="2"/>
  <c r="CL81" i="2"/>
  <c r="CT81" i="2"/>
  <c r="DB81" i="2"/>
  <c r="DJ81" i="2"/>
  <c r="DR81" i="2"/>
  <c r="DZ81" i="2"/>
  <c r="EH81" i="2"/>
  <c r="CJ91" i="2"/>
  <c r="CR91" i="2"/>
  <c r="CZ91" i="2"/>
  <c r="DH91" i="2"/>
  <c r="DP91" i="2"/>
  <c r="DX91" i="2"/>
  <c r="EF91" i="2"/>
  <c r="EN91" i="2"/>
  <c r="CR75" i="2"/>
  <c r="DB75" i="2"/>
  <c r="DM75" i="2"/>
  <c r="DX75" i="2"/>
  <c r="CL82" i="2"/>
  <c r="CV82" i="2"/>
  <c r="DJ82" i="2"/>
  <c r="DZ82" i="2"/>
  <c r="EN109" i="2"/>
  <c r="CR109" i="2"/>
  <c r="DH109" i="2"/>
  <c r="AJ98" i="2"/>
  <c r="DE98" i="2" s="1"/>
  <c r="DD98" i="2"/>
  <c r="EL111" i="2"/>
  <c r="EH111" i="2"/>
  <c r="ED111" i="2"/>
  <c r="DZ111" i="2"/>
  <c r="DV111" i="2"/>
  <c r="DR111" i="2"/>
  <c r="DN111" i="2"/>
  <c r="DJ111" i="2"/>
  <c r="DF111" i="2"/>
  <c r="DB111" i="2"/>
  <c r="CX111" i="2"/>
  <c r="CT111" i="2"/>
  <c r="CP111" i="2"/>
  <c r="CL111" i="2"/>
  <c r="CH111" i="2"/>
  <c r="EO111" i="2"/>
  <c r="DY111" i="2"/>
  <c r="DI111" i="2"/>
  <c r="CS111" i="2"/>
  <c r="EK111" i="2"/>
  <c r="DU111" i="2"/>
  <c r="CO111" i="2"/>
  <c r="DM111" i="2"/>
  <c r="AJ105" i="2"/>
  <c r="DE105" i="2" s="1"/>
  <c r="DD105" i="2"/>
  <c r="EL95" i="2"/>
  <c r="EH95" i="2"/>
  <c r="ED95" i="2"/>
  <c r="DZ95" i="2"/>
  <c r="DV95" i="2"/>
  <c r="DR95" i="2"/>
  <c r="DN95" i="2"/>
  <c r="DJ95" i="2"/>
  <c r="DF95" i="2"/>
  <c r="DB95" i="2"/>
  <c r="CX95" i="2"/>
  <c r="CT95" i="2"/>
  <c r="CP95" i="2"/>
  <c r="CL95" i="2"/>
  <c r="CH95" i="2"/>
  <c r="EO95" i="2"/>
  <c r="DY95" i="2"/>
  <c r="DI95" i="2"/>
  <c r="CS95" i="2"/>
  <c r="EK95" i="2"/>
  <c r="DU95" i="2"/>
  <c r="CO95" i="2"/>
  <c r="DM95" i="2"/>
  <c r="AJ102" i="2"/>
  <c r="DE102" i="2" s="1"/>
  <c r="DD102" i="2"/>
  <c r="EL94" i="2"/>
  <c r="EH94" i="2"/>
  <c r="ED94" i="2"/>
  <c r="DZ94" i="2"/>
  <c r="DV94" i="2"/>
  <c r="DR94" i="2"/>
  <c r="DN94" i="2"/>
  <c r="DJ94" i="2"/>
  <c r="DF94" i="2"/>
  <c r="DB94" i="2"/>
  <c r="CX94" i="2"/>
  <c r="CT94" i="2"/>
  <c r="CP94" i="2"/>
  <c r="CL94" i="2"/>
  <c r="CH94" i="2"/>
  <c r="EO94" i="2"/>
  <c r="DY94" i="2"/>
  <c r="DI94" i="2"/>
  <c r="CS94" i="2"/>
  <c r="EK94" i="2"/>
  <c r="DU94" i="2"/>
  <c r="CO94" i="2"/>
  <c r="DM94" i="2"/>
  <c r="AJ107" i="2"/>
  <c r="DE107" i="2" s="1"/>
  <c r="DD107" i="2"/>
  <c r="EL99" i="2"/>
  <c r="EH99" i="2"/>
  <c r="ED99" i="2"/>
  <c r="DZ99" i="2"/>
  <c r="DV99" i="2"/>
  <c r="DR99" i="2"/>
  <c r="DN99" i="2"/>
  <c r="DJ99" i="2"/>
  <c r="DF99" i="2"/>
  <c r="DB99" i="2"/>
  <c r="CX99" i="2"/>
  <c r="CT99" i="2"/>
  <c r="CP99" i="2"/>
  <c r="CL99" i="2"/>
  <c r="CH99" i="2"/>
  <c r="DS99" i="2"/>
  <c r="DO99" i="2"/>
  <c r="DK99" i="2"/>
  <c r="DG99" i="2"/>
  <c r="CY99" i="2"/>
  <c r="CU99" i="2"/>
  <c r="CQ99" i="2"/>
  <c r="CM99" i="2"/>
  <c r="CI99" i="2"/>
  <c r="EO99" i="2"/>
  <c r="DY99" i="2"/>
  <c r="DI99" i="2"/>
  <c r="CS99" i="2"/>
  <c r="EK99" i="2"/>
  <c r="DU99" i="2"/>
  <c r="CO99" i="2"/>
  <c r="DM99" i="2"/>
  <c r="AJ116" i="2"/>
  <c r="DE116" i="2" s="1"/>
  <c r="DD116" i="2"/>
  <c r="EL126" i="2"/>
  <c r="EH126" i="2"/>
  <c r="ED126" i="2"/>
  <c r="DZ126" i="2"/>
  <c r="DV126" i="2"/>
  <c r="DR126" i="2"/>
  <c r="DN126" i="2"/>
  <c r="DJ126" i="2"/>
  <c r="DF126" i="2"/>
  <c r="DB126" i="2"/>
  <c r="CX126" i="2"/>
  <c r="CT126" i="2"/>
  <c r="CP126" i="2"/>
  <c r="CL126" i="2"/>
  <c r="CH126" i="2"/>
  <c r="EM126" i="2"/>
  <c r="EI126" i="2"/>
  <c r="EE126" i="2"/>
  <c r="EA126" i="2"/>
  <c r="DW126" i="2"/>
  <c r="DS126" i="2"/>
  <c r="DO126" i="2"/>
  <c r="DK126" i="2"/>
  <c r="DG126" i="2"/>
  <c r="CY126" i="2"/>
  <c r="CU126" i="2"/>
  <c r="CQ126" i="2"/>
  <c r="CM126" i="2"/>
  <c r="CI126" i="2"/>
  <c r="EO126" i="2"/>
  <c r="DY126" i="2"/>
  <c r="DI126" i="2"/>
  <c r="CS126" i="2"/>
  <c r="EK126" i="2"/>
  <c r="DU126" i="2"/>
  <c r="CO126" i="2"/>
  <c r="DM126" i="2"/>
  <c r="AJ115" i="2"/>
  <c r="DE115" i="2" s="1"/>
  <c r="DD115" i="2"/>
  <c r="EL121" i="2"/>
  <c r="EH121" i="2"/>
  <c r="ED121" i="2"/>
  <c r="DZ121" i="2"/>
  <c r="DV121" i="2"/>
  <c r="DR121" i="2"/>
  <c r="DN121" i="2"/>
  <c r="DJ121" i="2"/>
  <c r="DF121" i="2"/>
  <c r="DB121" i="2"/>
  <c r="CX121" i="2"/>
  <c r="CT121" i="2"/>
  <c r="CP121" i="2"/>
  <c r="CL121" i="2"/>
  <c r="CH121" i="2"/>
  <c r="EM121" i="2"/>
  <c r="EI121" i="2"/>
  <c r="EE121" i="2"/>
  <c r="EA121" i="2"/>
  <c r="DW121" i="2"/>
  <c r="DS121" i="2"/>
  <c r="DO121" i="2"/>
  <c r="DK121" i="2"/>
  <c r="DG121" i="2"/>
  <c r="CY121" i="2"/>
  <c r="CU121" i="2"/>
  <c r="CQ121" i="2"/>
  <c r="CM121" i="2"/>
  <c r="CI121" i="2"/>
  <c r="EO121" i="2"/>
  <c r="DY121" i="2"/>
  <c r="DI121" i="2"/>
  <c r="CS121" i="2"/>
  <c r="EK121" i="2"/>
  <c r="DU121" i="2"/>
  <c r="CO121" i="2"/>
  <c r="EG121" i="2"/>
  <c r="DQ121" i="2"/>
  <c r="DA121" i="2"/>
  <c r="CK121" i="2"/>
  <c r="DZ129" i="2"/>
  <c r="CJ78" i="2"/>
  <c r="CN78" i="2"/>
  <c r="CR78" i="2"/>
  <c r="CV78" i="2"/>
  <c r="CZ78" i="2"/>
  <c r="DH78" i="2"/>
  <c r="DL78" i="2"/>
  <c r="DP78" i="2"/>
  <c r="DT78" i="2"/>
  <c r="DX78" i="2"/>
  <c r="EB78" i="2"/>
  <c r="EF78" i="2"/>
  <c r="EJ78" i="2"/>
  <c r="EN78" i="2"/>
  <c r="CJ90" i="2"/>
  <c r="CN90" i="2"/>
  <c r="CR90" i="2"/>
  <c r="CV90" i="2"/>
  <c r="CZ90" i="2"/>
  <c r="DH90" i="2"/>
  <c r="DL90" i="2"/>
  <c r="DP90" i="2"/>
  <c r="DT90" i="2"/>
  <c r="DX90" i="2"/>
  <c r="EB90" i="2"/>
  <c r="EF90" i="2"/>
  <c r="EJ90" i="2"/>
  <c r="EN90" i="2"/>
  <c r="CJ88" i="2"/>
  <c r="CN88" i="2"/>
  <c r="CR88" i="2"/>
  <c r="CV88" i="2"/>
  <c r="CZ88" i="2"/>
  <c r="DH88" i="2"/>
  <c r="DL88" i="2"/>
  <c r="DP88" i="2"/>
  <c r="DT88" i="2"/>
  <c r="DX88" i="2"/>
  <c r="EB88" i="2"/>
  <c r="EF88" i="2"/>
  <c r="EJ88" i="2"/>
  <c r="EN88" i="2"/>
  <c r="EL76" i="2"/>
  <c r="EH76" i="2"/>
  <c r="ED76" i="2"/>
  <c r="DZ76" i="2"/>
  <c r="DV76" i="2"/>
  <c r="DR76" i="2"/>
  <c r="DN76" i="2"/>
  <c r="DJ76" i="2"/>
  <c r="DF76" i="2"/>
  <c r="DB76" i="2"/>
  <c r="CX76" i="2"/>
  <c r="CT76" i="2"/>
  <c r="CP76" i="2"/>
  <c r="CL76" i="2"/>
  <c r="CH76" i="2"/>
  <c r="CK76" i="2"/>
  <c r="CQ76" i="2"/>
  <c r="CV76" i="2"/>
  <c r="DA76" i="2"/>
  <c r="DG76" i="2"/>
  <c r="DL76" i="2"/>
  <c r="DQ76" i="2"/>
  <c r="DW76" i="2"/>
  <c r="EB76" i="2"/>
  <c r="EG76" i="2"/>
  <c r="EM76" i="2"/>
  <c r="DD82" i="2"/>
  <c r="AJ109" i="2"/>
  <c r="DE109" i="2" s="1"/>
  <c r="CK109" i="2"/>
  <c r="CS109" i="2"/>
  <c r="DA109" i="2"/>
  <c r="DI109" i="2"/>
  <c r="DQ109" i="2"/>
  <c r="DY109" i="2"/>
  <c r="DD111" i="2"/>
  <c r="EO97" i="2"/>
  <c r="EK97" i="2"/>
  <c r="EG97" i="2"/>
  <c r="EC97" i="2"/>
  <c r="DY97" i="2"/>
  <c r="DU97" i="2"/>
  <c r="DQ97" i="2"/>
  <c r="DM97" i="2"/>
  <c r="DI97" i="2"/>
  <c r="DA97" i="2"/>
  <c r="CW97" i="2"/>
  <c r="CS97" i="2"/>
  <c r="CO97" i="2"/>
  <c r="CK97" i="2"/>
  <c r="EM97" i="2"/>
  <c r="EI97" i="2"/>
  <c r="EE97" i="2"/>
  <c r="EA97" i="2"/>
  <c r="DW97" i="2"/>
  <c r="DS97" i="2"/>
  <c r="DO97" i="2"/>
  <c r="DK97" i="2"/>
  <c r="DG97" i="2"/>
  <c r="CY97" i="2"/>
  <c r="CU97" i="2"/>
  <c r="CQ97" i="2"/>
  <c r="CM97" i="2"/>
  <c r="CI97" i="2"/>
  <c r="EL97" i="2"/>
  <c r="EH97" i="2"/>
  <c r="ED97" i="2"/>
  <c r="DZ97" i="2"/>
  <c r="DV97" i="2"/>
  <c r="DR97" i="2"/>
  <c r="DN97" i="2"/>
  <c r="DJ97" i="2"/>
  <c r="DF97" i="2"/>
  <c r="DB97" i="2"/>
  <c r="CX97" i="2"/>
  <c r="CT97" i="2"/>
  <c r="CP97" i="2"/>
  <c r="CL97" i="2"/>
  <c r="CH97" i="2"/>
  <c r="CR97" i="2"/>
  <c r="DH97" i="2"/>
  <c r="DX97" i="2"/>
  <c r="EN97" i="2"/>
  <c r="DD95" i="2"/>
  <c r="EO96" i="2"/>
  <c r="EK96" i="2"/>
  <c r="EG96" i="2"/>
  <c r="EC96" i="2"/>
  <c r="DY96" i="2"/>
  <c r="DU96" i="2"/>
  <c r="DQ96" i="2"/>
  <c r="DM96" i="2"/>
  <c r="DI96" i="2"/>
  <c r="DA96" i="2"/>
  <c r="CW96" i="2"/>
  <c r="CS96" i="2"/>
  <c r="CO96" i="2"/>
  <c r="CK96" i="2"/>
  <c r="EM96" i="2"/>
  <c r="EI96" i="2"/>
  <c r="EE96" i="2"/>
  <c r="EA96" i="2"/>
  <c r="DW96" i="2"/>
  <c r="DS96" i="2"/>
  <c r="DO96" i="2"/>
  <c r="DK96" i="2"/>
  <c r="DG96" i="2"/>
  <c r="CY96" i="2"/>
  <c r="CU96" i="2"/>
  <c r="CQ96" i="2"/>
  <c r="CM96" i="2"/>
  <c r="CI96" i="2"/>
  <c r="EL96" i="2"/>
  <c r="EH96" i="2"/>
  <c r="ED96" i="2"/>
  <c r="DZ96" i="2"/>
  <c r="DV96" i="2"/>
  <c r="DR96" i="2"/>
  <c r="DN96" i="2"/>
  <c r="DJ96" i="2"/>
  <c r="DF96" i="2"/>
  <c r="DB96" i="2"/>
  <c r="CX96" i="2"/>
  <c r="CT96" i="2"/>
  <c r="CP96" i="2"/>
  <c r="CL96" i="2"/>
  <c r="CH96" i="2"/>
  <c r="CR96" i="2"/>
  <c r="DH96" i="2"/>
  <c r="DX96" i="2"/>
  <c r="EN96" i="2"/>
  <c r="DD94" i="2"/>
  <c r="EO101" i="2"/>
  <c r="EK101" i="2"/>
  <c r="EG101" i="2"/>
  <c r="EC101" i="2"/>
  <c r="DY101" i="2"/>
  <c r="DU101" i="2"/>
  <c r="DQ101" i="2"/>
  <c r="DM101" i="2"/>
  <c r="DI101" i="2"/>
  <c r="DA101" i="2"/>
  <c r="CW101" i="2"/>
  <c r="CS101" i="2"/>
  <c r="CO101" i="2"/>
  <c r="CK101" i="2"/>
  <c r="EM101" i="2"/>
  <c r="EI101" i="2"/>
  <c r="EE101" i="2"/>
  <c r="EA101" i="2"/>
  <c r="DW101" i="2"/>
  <c r="DS101" i="2"/>
  <c r="DO101" i="2"/>
  <c r="DK101" i="2"/>
  <c r="DG101" i="2"/>
  <c r="CY101" i="2"/>
  <c r="CU101" i="2"/>
  <c r="CQ101" i="2"/>
  <c r="CM101" i="2"/>
  <c r="CI101" i="2"/>
  <c r="EL101" i="2"/>
  <c r="EH101" i="2"/>
  <c r="ED101" i="2"/>
  <c r="DZ101" i="2"/>
  <c r="DV101" i="2"/>
  <c r="DR101" i="2"/>
  <c r="DN101" i="2"/>
  <c r="DJ101" i="2"/>
  <c r="DF101" i="2"/>
  <c r="DB101" i="2"/>
  <c r="CX101" i="2"/>
  <c r="CT101" i="2"/>
  <c r="CP101" i="2"/>
  <c r="CL101" i="2"/>
  <c r="CH101" i="2"/>
  <c r="CR101" i="2"/>
  <c r="DH101" i="2"/>
  <c r="DX101" i="2"/>
  <c r="EN101" i="2"/>
  <c r="DD99" i="2"/>
  <c r="EO124" i="2"/>
  <c r="EK124" i="2"/>
  <c r="EG124" i="2"/>
  <c r="EC124" i="2"/>
  <c r="DY124" i="2"/>
  <c r="DU124" i="2"/>
  <c r="DQ124" i="2"/>
  <c r="DM124" i="2"/>
  <c r="DI124" i="2"/>
  <c r="DA124" i="2"/>
  <c r="CW124" i="2"/>
  <c r="CS124" i="2"/>
  <c r="CO124" i="2"/>
  <c r="CK124" i="2"/>
  <c r="EM124" i="2"/>
  <c r="EI124" i="2"/>
  <c r="EE124" i="2"/>
  <c r="EA124" i="2"/>
  <c r="DW124" i="2"/>
  <c r="DS124" i="2"/>
  <c r="DO124" i="2"/>
  <c r="DK124" i="2"/>
  <c r="DG124" i="2"/>
  <c r="CY124" i="2"/>
  <c r="CU124" i="2"/>
  <c r="CQ124" i="2"/>
  <c r="CM124" i="2"/>
  <c r="CI124" i="2"/>
  <c r="EL124" i="2"/>
  <c r="EH124" i="2"/>
  <c r="ED124" i="2"/>
  <c r="DZ124" i="2"/>
  <c r="DV124" i="2"/>
  <c r="DR124" i="2"/>
  <c r="DN124" i="2"/>
  <c r="DJ124" i="2"/>
  <c r="DF124" i="2"/>
  <c r="DB124" i="2"/>
  <c r="CX124" i="2"/>
  <c r="CT124" i="2"/>
  <c r="CP124" i="2"/>
  <c r="CL124" i="2"/>
  <c r="CH124" i="2"/>
  <c r="CR124" i="2"/>
  <c r="DH124" i="2"/>
  <c r="DX124" i="2"/>
  <c r="EN124" i="2"/>
  <c r="DD126" i="2"/>
  <c r="EO117" i="2"/>
  <c r="EK117" i="2"/>
  <c r="EG117" i="2"/>
  <c r="EC117" i="2"/>
  <c r="DY117" i="2"/>
  <c r="DU117" i="2"/>
  <c r="DQ117" i="2"/>
  <c r="DM117" i="2"/>
  <c r="DI117" i="2"/>
  <c r="DA117" i="2"/>
  <c r="CW117" i="2"/>
  <c r="CS117" i="2"/>
  <c r="CO117" i="2"/>
  <c r="CK117" i="2"/>
  <c r="EM117" i="2"/>
  <c r="EI117" i="2"/>
  <c r="EE117" i="2"/>
  <c r="EA117" i="2"/>
  <c r="DW117" i="2"/>
  <c r="DS117" i="2"/>
  <c r="DO117" i="2"/>
  <c r="DK117" i="2"/>
  <c r="DG117" i="2"/>
  <c r="CY117" i="2"/>
  <c r="CU117" i="2"/>
  <c r="CQ117" i="2"/>
  <c r="CM117" i="2"/>
  <c r="CI117" i="2"/>
  <c r="EL117" i="2"/>
  <c r="EH117" i="2"/>
  <c r="ED117" i="2"/>
  <c r="DZ117" i="2"/>
  <c r="DV117" i="2"/>
  <c r="DR117" i="2"/>
  <c r="DN117" i="2"/>
  <c r="DJ117" i="2"/>
  <c r="DF117" i="2"/>
  <c r="DB117" i="2"/>
  <c r="CX117" i="2"/>
  <c r="CT117" i="2"/>
  <c r="CP117" i="2"/>
  <c r="CL117" i="2"/>
  <c r="CH117" i="2"/>
  <c r="CR117" i="2"/>
  <c r="DH117" i="2"/>
  <c r="DX117" i="2"/>
  <c r="EN117" i="2"/>
  <c r="DD121" i="2"/>
  <c r="EO128" i="2"/>
  <c r="EK128" i="2"/>
  <c r="EG128" i="2"/>
  <c r="EC128" i="2"/>
  <c r="DY128" i="2"/>
  <c r="DU128" i="2"/>
  <c r="DQ128" i="2"/>
  <c r="DM128" i="2"/>
  <c r="DI128" i="2"/>
  <c r="DA128" i="2"/>
  <c r="CW128" i="2"/>
  <c r="CS128" i="2"/>
  <c r="CO128" i="2"/>
  <c r="CK128" i="2"/>
  <c r="EM128" i="2"/>
  <c r="EI128" i="2"/>
  <c r="EE128" i="2"/>
  <c r="EA128" i="2"/>
  <c r="DW128" i="2"/>
  <c r="DS128" i="2"/>
  <c r="DO128" i="2"/>
  <c r="DK128" i="2"/>
  <c r="DG128" i="2"/>
  <c r="CY128" i="2"/>
  <c r="CU128" i="2"/>
  <c r="CQ128" i="2"/>
  <c r="CM128" i="2"/>
  <c r="CI128" i="2"/>
  <c r="EL128" i="2"/>
  <c r="EH128" i="2"/>
  <c r="ED128" i="2"/>
  <c r="DZ128" i="2"/>
  <c r="DV128" i="2"/>
  <c r="DR128" i="2"/>
  <c r="DN128" i="2"/>
  <c r="DJ128" i="2"/>
  <c r="DF128" i="2"/>
  <c r="DB128" i="2"/>
  <c r="CX128" i="2"/>
  <c r="CT128" i="2"/>
  <c r="CP128" i="2"/>
  <c r="CL128" i="2"/>
  <c r="CH128" i="2"/>
  <c r="CR128" i="2"/>
  <c r="DH128" i="2"/>
  <c r="DX128" i="2"/>
  <c r="EN128" i="2"/>
  <c r="CK78" i="2"/>
  <c r="CO78" i="2"/>
  <c r="CS78" i="2"/>
  <c r="CW78" i="2"/>
  <c r="DA78" i="2"/>
  <c r="DI78" i="2"/>
  <c r="DM78" i="2"/>
  <c r="DQ78" i="2"/>
  <c r="DU78" i="2"/>
  <c r="DY78" i="2"/>
  <c r="EC78" i="2"/>
  <c r="EG78" i="2"/>
  <c r="EK78" i="2"/>
  <c r="CJ77" i="2"/>
  <c r="CN77" i="2"/>
  <c r="CR77" i="2"/>
  <c r="CV77" i="2"/>
  <c r="CZ77" i="2"/>
  <c r="DH77" i="2"/>
  <c r="DL77" i="2"/>
  <c r="DP77" i="2"/>
  <c r="DT77" i="2"/>
  <c r="DX77" i="2"/>
  <c r="EB77" i="2"/>
  <c r="EF77" i="2"/>
  <c r="EJ77" i="2"/>
  <c r="CK90" i="2"/>
  <c r="CO90" i="2"/>
  <c r="CS90" i="2"/>
  <c r="CW90" i="2"/>
  <c r="DA90" i="2"/>
  <c r="DI90" i="2"/>
  <c r="DM90" i="2"/>
  <c r="DQ90" i="2"/>
  <c r="DU90" i="2"/>
  <c r="DY90" i="2"/>
  <c r="EC90" i="2"/>
  <c r="EG90" i="2"/>
  <c r="EK90" i="2"/>
  <c r="CJ81" i="2"/>
  <c r="CN81" i="2"/>
  <c r="CR81" i="2"/>
  <c r="CV81" i="2"/>
  <c r="CZ81" i="2"/>
  <c r="DH81" i="2"/>
  <c r="DL81" i="2"/>
  <c r="DP81" i="2"/>
  <c r="DT81" i="2"/>
  <c r="DX81" i="2"/>
  <c r="EB81" i="2"/>
  <c r="EF81" i="2"/>
  <c r="EJ81" i="2"/>
  <c r="CK88" i="2"/>
  <c r="CO88" i="2"/>
  <c r="CS88" i="2"/>
  <c r="CW88" i="2"/>
  <c r="DA88" i="2"/>
  <c r="DI88" i="2"/>
  <c r="DM88" i="2"/>
  <c r="DQ88" i="2"/>
  <c r="DU88" i="2"/>
  <c r="DY88" i="2"/>
  <c r="EC88" i="2"/>
  <c r="EG88" i="2"/>
  <c r="EK88" i="2"/>
  <c r="EN92" i="2"/>
  <c r="EJ92" i="2"/>
  <c r="EF92" i="2"/>
  <c r="CJ92" i="2"/>
  <c r="CN92" i="2"/>
  <c r="CR92" i="2"/>
  <c r="CV92" i="2"/>
  <c r="CZ92" i="2"/>
  <c r="DH92" i="2"/>
  <c r="DL92" i="2"/>
  <c r="DP92" i="2"/>
  <c r="DT92" i="2"/>
  <c r="DX92" i="2"/>
  <c r="EB92" i="2"/>
  <c r="EG92" i="2"/>
  <c r="EL92" i="2"/>
  <c r="AJ75" i="2"/>
  <c r="CM76" i="2"/>
  <c r="CR76" i="2"/>
  <c r="CW76" i="2"/>
  <c r="DH76" i="2"/>
  <c r="DM76" i="2"/>
  <c r="DS76" i="2"/>
  <c r="DX76" i="2"/>
  <c r="EC76" i="2"/>
  <c r="EI76" i="2"/>
  <c r="EN76" i="2"/>
  <c r="AJ82" i="2"/>
  <c r="DE82" i="2" s="1"/>
  <c r="EO109" i="2"/>
  <c r="EK109" i="2"/>
  <c r="EG109" i="2"/>
  <c r="EC109" i="2"/>
  <c r="EM109" i="2"/>
  <c r="EI109" i="2"/>
  <c r="EE109" i="2"/>
  <c r="EA109" i="2"/>
  <c r="DW109" i="2"/>
  <c r="DS109" i="2"/>
  <c r="DO109" i="2"/>
  <c r="DK109" i="2"/>
  <c r="DG109" i="2"/>
  <c r="CY109" i="2"/>
  <c r="CU109" i="2"/>
  <c r="CQ109" i="2"/>
  <c r="CM109" i="2"/>
  <c r="CI109" i="2"/>
  <c r="EL109" i="2"/>
  <c r="EH109" i="2"/>
  <c r="ED109" i="2"/>
  <c r="DZ109" i="2"/>
  <c r="DV109" i="2"/>
  <c r="DR109" i="2"/>
  <c r="DN109" i="2"/>
  <c r="DJ109" i="2"/>
  <c r="DF109" i="2"/>
  <c r="DB109" i="2"/>
  <c r="CX109" i="2"/>
  <c r="CT109" i="2"/>
  <c r="CP109" i="2"/>
  <c r="CL109" i="2"/>
  <c r="CH109" i="2"/>
  <c r="CN109" i="2"/>
  <c r="CV109" i="2"/>
  <c r="DD109" i="2"/>
  <c r="DL109" i="2"/>
  <c r="DT109" i="2"/>
  <c r="EB109" i="2"/>
  <c r="EN111" i="2"/>
  <c r="EN95" i="2"/>
  <c r="EN94" i="2"/>
  <c r="EN99" i="2"/>
  <c r="EN126" i="2"/>
  <c r="EN121" i="2"/>
  <c r="CV128" i="2"/>
  <c r="DL128" i="2"/>
  <c r="EB128" i="2"/>
  <c r="CK110" i="2"/>
  <c r="CO110" i="2"/>
  <c r="CS110" i="2"/>
  <c r="CW110" i="2"/>
  <c r="DA110" i="2"/>
  <c r="DI110" i="2"/>
  <c r="DM110" i="2"/>
  <c r="DQ110" i="2"/>
  <c r="DU110" i="2"/>
  <c r="DY110" i="2"/>
  <c r="EC110" i="2"/>
  <c r="EG110" i="2"/>
  <c r="EK110" i="2"/>
  <c r="EO110" i="2"/>
  <c r="CJ98" i="2"/>
  <c r="CN98" i="2"/>
  <c r="CR98" i="2"/>
  <c r="CV98" i="2"/>
  <c r="CZ98" i="2"/>
  <c r="DH98" i="2"/>
  <c r="DL98" i="2"/>
  <c r="DP98" i="2"/>
  <c r="DT98" i="2"/>
  <c r="DX98" i="2"/>
  <c r="EB98" i="2"/>
  <c r="EF98" i="2"/>
  <c r="EJ98" i="2"/>
  <c r="EN98" i="2"/>
  <c r="AJ111" i="2"/>
  <c r="DE111" i="2" s="1"/>
  <c r="CI111" i="2"/>
  <c r="CM111" i="2"/>
  <c r="CQ111" i="2"/>
  <c r="CU111" i="2"/>
  <c r="CY111" i="2"/>
  <c r="DG111" i="2"/>
  <c r="DK111" i="2"/>
  <c r="DO111" i="2"/>
  <c r="DS111" i="2"/>
  <c r="DW111" i="2"/>
  <c r="EA111" i="2"/>
  <c r="EE111" i="2"/>
  <c r="EI111" i="2"/>
  <c r="EM111" i="2"/>
  <c r="CK112" i="2"/>
  <c r="CO112" i="2"/>
  <c r="CS112" i="2"/>
  <c r="CW112" i="2"/>
  <c r="DA112" i="2"/>
  <c r="DI112" i="2"/>
  <c r="DM112" i="2"/>
  <c r="DQ112" i="2"/>
  <c r="DU112" i="2"/>
  <c r="DY112" i="2"/>
  <c r="EC112" i="2"/>
  <c r="EG112" i="2"/>
  <c r="EK112" i="2"/>
  <c r="EO112" i="2"/>
  <c r="CJ105" i="2"/>
  <c r="CN105" i="2"/>
  <c r="CR105" i="2"/>
  <c r="CV105" i="2"/>
  <c r="CZ105" i="2"/>
  <c r="DH105" i="2"/>
  <c r="DL105" i="2"/>
  <c r="DP105" i="2"/>
  <c r="DT105" i="2"/>
  <c r="DX105" i="2"/>
  <c r="EB105" i="2"/>
  <c r="EF105" i="2"/>
  <c r="EJ105" i="2"/>
  <c r="EN105" i="2"/>
  <c r="AJ95" i="2"/>
  <c r="DE95" i="2" s="1"/>
  <c r="CI95" i="2"/>
  <c r="CM95" i="2"/>
  <c r="CQ95" i="2"/>
  <c r="CU95" i="2"/>
  <c r="CY95" i="2"/>
  <c r="DG95" i="2"/>
  <c r="DK95" i="2"/>
  <c r="DO95" i="2"/>
  <c r="DS95" i="2"/>
  <c r="DW95" i="2"/>
  <c r="EA95" i="2"/>
  <c r="EE95" i="2"/>
  <c r="EI95" i="2"/>
  <c r="EM95" i="2"/>
  <c r="CK104" i="2"/>
  <c r="CO104" i="2"/>
  <c r="CS104" i="2"/>
  <c r="CW104" i="2"/>
  <c r="DA104" i="2"/>
  <c r="DI104" i="2"/>
  <c r="DM104" i="2"/>
  <c r="DQ104" i="2"/>
  <c r="DU104" i="2"/>
  <c r="DY104" i="2"/>
  <c r="EC104" i="2"/>
  <c r="EG104" i="2"/>
  <c r="EK104" i="2"/>
  <c r="EO104" i="2"/>
  <c r="CJ102" i="2"/>
  <c r="CN102" i="2"/>
  <c r="CR102" i="2"/>
  <c r="CV102" i="2"/>
  <c r="CZ102" i="2"/>
  <c r="DH102" i="2"/>
  <c r="DL102" i="2"/>
  <c r="DP102" i="2"/>
  <c r="DT102" i="2"/>
  <c r="DX102" i="2"/>
  <c r="EB102" i="2"/>
  <c r="EF102" i="2"/>
  <c r="EJ102" i="2"/>
  <c r="EN102" i="2"/>
  <c r="AJ94" i="2"/>
  <c r="CI94" i="2"/>
  <c r="CM94" i="2"/>
  <c r="CQ94" i="2"/>
  <c r="CU94" i="2"/>
  <c r="CY94" i="2"/>
  <c r="DG94" i="2"/>
  <c r="DK94" i="2"/>
  <c r="DO94" i="2"/>
  <c r="DS94" i="2"/>
  <c r="DW94" i="2"/>
  <c r="EA94" i="2"/>
  <c r="EE94" i="2"/>
  <c r="EI94" i="2"/>
  <c r="EM94" i="2"/>
  <c r="CK113" i="2"/>
  <c r="CO113" i="2"/>
  <c r="CS113" i="2"/>
  <c r="CW113" i="2"/>
  <c r="DA113" i="2"/>
  <c r="DI113" i="2"/>
  <c r="DM113" i="2"/>
  <c r="DQ113" i="2"/>
  <c r="DU113" i="2"/>
  <c r="DY113" i="2"/>
  <c r="EC113" i="2"/>
  <c r="EG113" i="2"/>
  <c r="EK113" i="2"/>
  <c r="EO113" i="2"/>
  <c r="CJ107" i="2"/>
  <c r="CN107" i="2"/>
  <c r="CR107" i="2"/>
  <c r="CV107" i="2"/>
  <c r="CZ107" i="2"/>
  <c r="DH107" i="2"/>
  <c r="DL107" i="2"/>
  <c r="DP107" i="2"/>
  <c r="DT107" i="2"/>
  <c r="DX107" i="2"/>
  <c r="EB107" i="2"/>
  <c r="EF107" i="2"/>
  <c r="EJ107" i="2"/>
  <c r="EN107" i="2"/>
  <c r="AJ99" i="2"/>
  <c r="DE99" i="2" s="1"/>
  <c r="DW99" i="2"/>
  <c r="EA99" i="2"/>
  <c r="EE99" i="2"/>
  <c r="EI99" i="2"/>
  <c r="EM99" i="2"/>
  <c r="CK125" i="2"/>
  <c r="CO125" i="2"/>
  <c r="CS125" i="2"/>
  <c r="CW125" i="2"/>
  <c r="DA125" i="2"/>
  <c r="DI125" i="2"/>
  <c r="DM125" i="2"/>
  <c r="DQ125" i="2"/>
  <c r="DU125" i="2"/>
  <c r="DY125" i="2"/>
  <c r="EC125" i="2"/>
  <c r="EG125" i="2"/>
  <c r="EK125" i="2"/>
  <c r="EO125" i="2"/>
  <c r="CJ116" i="2"/>
  <c r="CN116" i="2"/>
  <c r="CR116" i="2"/>
  <c r="CV116" i="2"/>
  <c r="CZ116" i="2"/>
  <c r="DH116" i="2"/>
  <c r="DL116" i="2"/>
  <c r="DP116" i="2"/>
  <c r="DT116" i="2"/>
  <c r="DX116" i="2"/>
  <c r="EB116" i="2"/>
  <c r="EF116" i="2"/>
  <c r="EJ116" i="2"/>
  <c r="EN116" i="2"/>
  <c r="AJ126" i="2"/>
  <c r="DE126" i="2" s="1"/>
  <c r="CK127" i="2"/>
  <c r="CO127" i="2"/>
  <c r="CS127" i="2"/>
  <c r="CW127" i="2"/>
  <c r="DA127" i="2"/>
  <c r="DI127" i="2"/>
  <c r="DM127" i="2"/>
  <c r="DQ127" i="2"/>
  <c r="DU127" i="2"/>
  <c r="DY127" i="2"/>
  <c r="EC127" i="2"/>
  <c r="EG127" i="2"/>
  <c r="EK127" i="2"/>
  <c r="EO127" i="2"/>
  <c r="CJ115" i="2"/>
  <c r="CN115" i="2"/>
  <c r="CR115" i="2"/>
  <c r="CV115" i="2"/>
  <c r="CZ115" i="2"/>
  <c r="DH115" i="2"/>
  <c r="DL115" i="2"/>
  <c r="DP115" i="2"/>
  <c r="DT115" i="2"/>
  <c r="DX115" i="2"/>
  <c r="EB115" i="2"/>
  <c r="EF115" i="2"/>
  <c r="EJ115" i="2"/>
  <c r="EN115" i="2"/>
  <c r="AJ121" i="2"/>
  <c r="DE121" i="2" s="1"/>
  <c r="CK122" i="2"/>
  <c r="CO122" i="2"/>
  <c r="CS122" i="2"/>
  <c r="CW122" i="2"/>
  <c r="DA122" i="2"/>
  <c r="DI122" i="2"/>
  <c r="DM122" i="2"/>
  <c r="DQ122" i="2"/>
  <c r="DU122" i="2"/>
  <c r="DY122" i="2"/>
  <c r="EC122" i="2"/>
  <c r="EG122" i="2"/>
  <c r="EK122" i="2"/>
  <c r="EO122" i="2"/>
  <c r="EL118" i="2"/>
  <c r="EH118" i="2"/>
  <c r="ED118" i="2"/>
  <c r="DZ118" i="2"/>
  <c r="DV118" i="2"/>
  <c r="DR118" i="2"/>
  <c r="DN118" i="2"/>
  <c r="DJ118" i="2"/>
  <c r="DF118" i="2"/>
  <c r="DB118" i="2"/>
  <c r="CX118" i="2"/>
  <c r="CT118" i="2"/>
  <c r="CP118" i="2"/>
  <c r="CL118" i="2"/>
  <c r="CH118" i="2"/>
  <c r="CK118" i="2"/>
  <c r="CQ118" i="2"/>
  <c r="CV118" i="2"/>
  <c r="DA118" i="2"/>
  <c r="DG118" i="2"/>
  <c r="DL118" i="2"/>
  <c r="DQ118" i="2"/>
  <c r="DW118" i="2"/>
  <c r="EB118" i="2"/>
  <c r="EG118" i="2"/>
  <c r="EM118" i="2"/>
  <c r="DD129" i="2"/>
  <c r="CH131" i="2"/>
  <c r="CP131" i="2"/>
  <c r="CX131" i="2"/>
  <c r="DF131" i="2"/>
  <c r="DN131" i="2"/>
  <c r="DV131" i="2"/>
  <c r="ED131" i="2"/>
  <c r="EL131" i="2"/>
  <c r="EM132" i="2"/>
  <c r="EI132" i="2"/>
  <c r="EE132" i="2"/>
  <c r="EA132" i="2"/>
  <c r="DW132" i="2"/>
  <c r="DS132" i="2"/>
  <c r="DO132" i="2"/>
  <c r="DK132" i="2"/>
  <c r="DG132" i="2"/>
  <c r="CY132" i="2"/>
  <c r="CU132" i="2"/>
  <c r="CQ132" i="2"/>
  <c r="CM132" i="2"/>
  <c r="CI132" i="2"/>
  <c r="EL132" i="2"/>
  <c r="EH132" i="2"/>
  <c r="ED132" i="2"/>
  <c r="DZ132" i="2"/>
  <c r="DV132" i="2"/>
  <c r="DR132" i="2"/>
  <c r="DN132" i="2"/>
  <c r="DJ132" i="2"/>
  <c r="DF132" i="2"/>
  <c r="DB132" i="2"/>
  <c r="CX132" i="2"/>
  <c r="CT132" i="2"/>
  <c r="CP132" i="2"/>
  <c r="CL132" i="2"/>
  <c r="CH132" i="2"/>
  <c r="CN132" i="2"/>
  <c r="CV132" i="2"/>
  <c r="DD132" i="2"/>
  <c r="DL132" i="2"/>
  <c r="DT132" i="2"/>
  <c r="EB132" i="2"/>
  <c r="EJ132" i="2"/>
  <c r="CN133" i="2"/>
  <c r="CV133" i="2"/>
  <c r="DD133" i="2"/>
  <c r="DL133" i="2"/>
  <c r="DT133" i="2"/>
  <c r="EB133" i="2"/>
  <c r="EJ133" i="2"/>
  <c r="DI135" i="2"/>
  <c r="DY135" i="2"/>
  <c r="EN138" i="2"/>
  <c r="CS138" i="2"/>
  <c r="DI138" i="2"/>
  <c r="DY138" i="2"/>
  <c r="CV139" i="2"/>
  <c r="DL139" i="2"/>
  <c r="EB139" i="2"/>
  <c r="CH110" i="2"/>
  <c r="CL110" i="2"/>
  <c r="CP110" i="2"/>
  <c r="CT110" i="2"/>
  <c r="CX110" i="2"/>
  <c r="DB110" i="2"/>
  <c r="DF110" i="2"/>
  <c r="DJ110" i="2"/>
  <c r="DN110" i="2"/>
  <c r="DR110" i="2"/>
  <c r="DV110" i="2"/>
  <c r="DZ110" i="2"/>
  <c r="ED110" i="2"/>
  <c r="EH110" i="2"/>
  <c r="EL110" i="2"/>
  <c r="CK98" i="2"/>
  <c r="CO98" i="2"/>
  <c r="CS98" i="2"/>
  <c r="CW98" i="2"/>
  <c r="DA98" i="2"/>
  <c r="DI98" i="2"/>
  <c r="DM98" i="2"/>
  <c r="DQ98" i="2"/>
  <c r="DU98" i="2"/>
  <c r="DY98" i="2"/>
  <c r="EC98" i="2"/>
  <c r="EG98" i="2"/>
  <c r="EK98" i="2"/>
  <c r="CJ111" i="2"/>
  <c r="CN111" i="2"/>
  <c r="CR111" i="2"/>
  <c r="CV111" i="2"/>
  <c r="CZ111" i="2"/>
  <c r="DH111" i="2"/>
  <c r="DL111" i="2"/>
  <c r="DP111" i="2"/>
  <c r="DT111" i="2"/>
  <c r="DX111" i="2"/>
  <c r="EB111" i="2"/>
  <c r="EF111" i="2"/>
  <c r="EJ111" i="2"/>
  <c r="AJ97" i="2"/>
  <c r="DE97" i="2" s="1"/>
  <c r="CH112" i="2"/>
  <c r="CL112" i="2"/>
  <c r="CP112" i="2"/>
  <c r="CT112" i="2"/>
  <c r="CX112" i="2"/>
  <c r="DB112" i="2"/>
  <c r="DF112" i="2"/>
  <c r="DJ112" i="2"/>
  <c r="DN112" i="2"/>
  <c r="DR112" i="2"/>
  <c r="DV112" i="2"/>
  <c r="DZ112" i="2"/>
  <c r="ED112" i="2"/>
  <c r="EH112" i="2"/>
  <c r="EL112" i="2"/>
  <c r="CK105" i="2"/>
  <c r="CO105" i="2"/>
  <c r="CS105" i="2"/>
  <c r="CW105" i="2"/>
  <c r="DA105" i="2"/>
  <c r="DI105" i="2"/>
  <c r="DM105" i="2"/>
  <c r="DQ105" i="2"/>
  <c r="DU105" i="2"/>
  <c r="EC105" i="2"/>
  <c r="EG105" i="2"/>
  <c r="EK105" i="2"/>
  <c r="CJ95" i="2"/>
  <c r="CN95" i="2"/>
  <c r="CR95" i="2"/>
  <c r="CV95" i="2"/>
  <c r="CZ95" i="2"/>
  <c r="DH95" i="2"/>
  <c r="DL95" i="2"/>
  <c r="DP95" i="2"/>
  <c r="DT95" i="2"/>
  <c r="DX95" i="2"/>
  <c r="EB95" i="2"/>
  <c r="EF95" i="2"/>
  <c r="EJ95" i="2"/>
  <c r="CH104" i="2"/>
  <c r="CL104" i="2"/>
  <c r="CP104" i="2"/>
  <c r="CT104" i="2"/>
  <c r="CX104" i="2"/>
  <c r="DB104" i="2"/>
  <c r="DF104" i="2"/>
  <c r="DJ104" i="2"/>
  <c r="DN104" i="2"/>
  <c r="DR104" i="2"/>
  <c r="DV104" i="2"/>
  <c r="DZ104" i="2"/>
  <c r="ED104" i="2"/>
  <c r="EH104" i="2"/>
  <c r="EL104" i="2"/>
  <c r="CK102" i="2"/>
  <c r="CO102" i="2"/>
  <c r="CS102" i="2"/>
  <c r="CW102" i="2"/>
  <c r="DA102" i="2"/>
  <c r="DI102" i="2"/>
  <c r="DM102" i="2"/>
  <c r="DQ102" i="2"/>
  <c r="DU102" i="2"/>
  <c r="DY102" i="2"/>
  <c r="EC102" i="2"/>
  <c r="EG102" i="2"/>
  <c r="EK102" i="2"/>
  <c r="CJ94" i="2"/>
  <c r="CN94" i="2"/>
  <c r="CR94" i="2"/>
  <c r="CV94" i="2"/>
  <c r="CZ94" i="2"/>
  <c r="DH94" i="2"/>
  <c r="DL94" i="2"/>
  <c r="DP94" i="2"/>
  <c r="DT94" i="2"/>
  <c r="DX94" i="2"/>
  <c r="EB94" i="2"/>
  <c r="EF94" i="2"/>
  <c r="EJ94" i="2"/>
  <c r="CH113" i="2"/>
  <c r="CL113" i="2"/>
  <c r="CP113" i="2"/>
  <c r="CT113" i="2"/>
  <c r="CX113" i="2"/>
  <c r="DB113" i="2"/>
  <c r="DF113" i="2"/>
  <c r="DJ113" i="2"/>
  <c r="DN113" i="2"/>
  <c r="DR113" i="2"/>
  <c r="DV113" i="2"/>
  <c r="DZ113" i="2"/>
  <c r="ED113" i="2"/>
  <c r="EH113" i="2"/>
  <c r="EL113" i="2"/>
  <c r="CK107" i="2"/>
  <c r="CO107" i="2"/>
  <c r="CS107" i="2"/>
  <c r="CW107" i="2"/>
  <c r="DA107" i="2"/>
  <c r="DI107" i="2"/>
  <c r="DM107" i="2"/>
  <c r="DQ107" i="2"/>
  <c r="DU107" i="2"/>
  <c r="DY107" i="2"/>
  <c r="EC107" i="2"/>
  <c r="EG107" i="2"/>
  <c r="EK107" i="2"/>
  <c r="CJ99" i="2"/>
  <c r="CN99" i="2"/>
  <c r="CR99" i="2"/>
  <c r="CV99" i="2"/>
  <c r="CZ99" i="2"/>
  <c r="DH99" i="2"/>
  <c r="DL99" i="2"/>
  <c r="DP99" i="2"/>
  <c r="DT99" i="2"/>
  <c r="DX99" i="2"/>
  <c r="EB99" i="2"/>
  <c r="EF99" i="2"/>
  <c r="EJ99" i="2"/>
  <c r="CH125" i="2"/>
  <c r="CL125" i="2"/>
  <c r="CP125" i="2"/>
  <c r="CT125" i="2"/>
  <c r="CX125" i="2"/>
  <c r="DB125" i="2"/>
  <c r="DF125" i="2"/>
  <c r="DJ125" i="2"/>
  <c r="DN125" i="2"/>
  <c r="DR125" i="2"/>
  <c r="DV125" i="2"/>
  <c r="DZ125" i="2"/>
  <c r="ED125" i="2"/>
  <c r="EH125" i="2"/>
  <c r="EL125" i="2"/>
  <c r="CK116" i="2"/>
  <c r="CO116" i="2"/>
  <c r="CS116" i="2"/>
  <c r="CW116" i="2"/>
  <c r="DA116" i="2"/>
  <c r="DI116" i="2"/>
  <c r="DM116" i="2"/>
  <c r="DQ116" i="2"/>
  <c r="DU116" i="2"/>
  <c r="DY116" i="2"/>
  <c r="EC116" i="2"/>
  <c r="EG116" i="2"/>
  <c r="EK116" i="2"/>
  <c r="CJ126" i="2"/>
  <c r="CN126" i="2"/>
  <c r="CR126" i="2"/>
  <c r="CV126" i="2"/>
  <c r="CZ126" i="2"/>
  <c r="DH126" i="2"/>
  <c r="DL126" i="2"/>
  <c r="DP126" i="2"/>
  <c r="DT126" i="2"/>
  <c r="DX126" i="2"/>
  <c r="EB126" i="2"/>
  <c r="EF126" i="2"/>
  <c r="EJ126" i="2"/>
  <c r="CH127" i="2"/>
  <c r="CL127" i="2"/>
  <c r="CP127" i="2"/>
  <c r="CT127" i="2"/>
  <c r="CX127" i="2"/>
  <c r="DB127" i="2"/>
  <c r="DF127" i="2"/>
  <c r="DJ127" i="2"/>
  <c r="DN127" i="2"/>
  <c r="DR127" i="2"/>
  <c r="DV127" i="2"/>
  <c r="DZ127" i="2"/>
  <c r="ED127" i="2"/>
  <c r="EH127" i="2"/>
  <c r="EL127" i="2"/>
  <c r="CK115" i="2"/>
  <c r="CO115" i="2"/>
  <c r="CS115" i="2"/>
  <c r="CW115" i="2"/>
  <c r="DA115" i="2"/>
  <c r="DI115" i="2"/>
  <c r="DM115" i="2"/>
  <c r="DQ115" i="2"/>
  <c r="DU115" i="2"/>
  <c r="DY115" i="2"/>
  <c r="EC115" i="2"/>
  <c r="EG115" i="2"/>
  <c r="EK115" i="2"/>
  <c r="CJ121" i="2"/>
  <c r="CN121" i="2"/>
  <c r="CR121" i="2"/>
  <c r="CV121" i="2"/>
  <c r="CZ121" i="2"/>
  <c r="DH121" i="2"/>
  <c r="DL121" i="2"/>
  <c r="DP121" i="2"/>
  <c r="DT121" i="2"/>
  <c r="DX121" i="2"/>
  <c r="EB121" i="2"/>
  <c r="EF121" i="2"/>
  <c r="EJ121" i="2"/>
  <c r="CH122" i="2"/>
  <c r="CL122" i="2"/>
  <c r="CP122" i="2"/>
  <c r="CT122" i="2"/>
  <c r="CX122" i="2"/>
  <c r="DB122" i="2"/>
  <c r="DF122" i="2"/>
  <c r="DJ122" i="2"/>
  <c r="DN122" i="2"/>
  <c r="DR122" i="2"/>
  <c r="DV122" i="2"/>
  <c r="DZ122" i="2"/>
  <c r="ED122" i="2"/>
  <c r="EH122" i="2"/>
  <c r="EL122" i="2"/>
  <c r="CM118" i="2"/>
  <c r="CR118" i="2"/>
  <c r="CW118" i="2"/>
  <c r="DH118" i="2"/>
  <c r="DM118" i="2"/>
  <c r="DS118" i="2"/>
  <c r="DX118" i="2"/>
  <c r="EC118" i="2"/>
  <c r="EI118" i="2"/>
  <c r="EN118" i="2"/>
  <c r="AJ129" i="2"/>
  <c r="DE129" i="2" s="1"/>
  <c r="EM119" i="2"/>
  <c r="EI119" i="2"/>
  <c r="EE119" i="2"/>
  <c r="EA119" i="2"/>
  <c r="DW119" i="2"/>
  <c r="DS119" i="2"/>
  <c r="DO119" i="2"/>
  <c r="DK119" i="2"/>
  <c r="DG119" i="2"/>
  <c r="CY119" i="2"/>
  <c r="CU119" i="2"/>
  <c r="CQ119" i="2"/>
  <c r="CM119" i="2"/>
  <c r="CI119" i="2"/>
  <c r="CO119" i="2"/>
  <c r="CW119" i="2"/>
  <c r="DM119" i="2"/>
  <c r="DU119" i="2"/>
  <c r="EC119" i="2"/>
  <c r="EK119" i="2"/>
  <c r="DD131" i="2"/>
  <c r="AJ131" i="2"/>
  <c r="CK131" i="2"/>
  <c r="CS131" i="2"/>
  <c r="DA131" i="2"/>
  <c r="DI131" i="2"/>
  <c r="DQ131" i="2"/>
  <c r="DY131" i="2"/>
  <c r="EG131" i="2"/>
  <c r="CO132" i="2"/>
  <c r="CW132" i="2"/>
  <c r="DM132" i="2"/>
  <c r="DU132" i="2"/>
  <c r="EC132" i="2"/>
  <c r="EK132" i="2"/>
  <c r="CI133" i="2"/>
  <c r="CQ133" i="2"/>
  <c r="CY133" i="2"/>
  <c r="DG133" i="2"/>
  <c r="DO133" i="2"/>
  <c r="DW133" i="2"/>
  <c r="EE133" i="2"/>
  <c r="AJ134" i="2"/>
  <c r="DE134" i="2" s="1"/>
  <c r="EL135" i="2"/>
  <c r="EH135" i="2"/>
  <c r="ED135" i="2"/>
  <c r="DZ135" i="2"/>
  <c r="DV135" i="2"/>
  <c r="DR135" i="2"/>
  <c r="DN135" i="2"/>
  <c r="DJ135" i="2"/>
  <c r="DF135" i="2"/>
  <c r="DB135" i="2"/>
  <c r="CX135" i="2"/>
  <c r="CT135" i="2"/>
  <c r="CP135" i="2"/>
  <c r="CL135" i="2"/>
  <c r="CH135" i="2"/>
  <c r="EM135" i="2"/>
  <c r="EI135" i="2"/>
  <c r="EE135" i="2"/>
  <c r="EA135" i="2"/>
  <c r="DW135" i="2"/>
  <c r="DS135" i="2"/>
  <c r="DO135" i="2"/>
  <c r="DK135" i="2"/>
  <c r="DG135" i="2"/>
  <c r="CY135" i="2"/>
  <c r="CU135" i="2"/>
  <c r="CQ135" i="2"/>
  <c r="CM135" i="2"/>
  <c r="CI135" i="2"/>
  <c r="CW135" i="2"/>
  <c r="DM135" i="2"/>
  <c r="EC135" i="2"/>
  <c r="AJ137" i="2"/>
  <c r="DD137" i="2"/>
  <c r="EL138" i="2"/>
  <c r="EH138" i="2"/>
  <c r="ED138" i="2"/>
  <c r="DZ138" i="2"/>
  <c r="DV138" i="2"/>
  <c r="DR138" i="2"/>
  <c r="DN138" i="2"/>
  <c r="DJ138" i="2"/>
  <c r="DF138" i="2"/>
  <c r="DB138" i="2"/>
  <c r="CX138" i="2"/>
  <c r="CT138" i="2"/>
  <c r="CP138" i="2"/>
  <c r="CL138" i="2"/>
  <c r="CH138" i="2"/>
  <c r="EM138" i="2"/>
  <c r="EI138" i="2"/>
  <c r="EE138" i="2"/>
  <c r="EA138" i="2"/>
  <c r="DW138" i="2"/>
  <c r="DS138" i="2"/>
  <c r="DO138" i="2"/>
  <c r="DK138" i="2"/>
  <c r="DG138" i="2"/>
  <c r="CY138" i="2"/>
  <c r="CU138" i="2"/>
  <c r="CQ138" i="2"/>
  <c r="CM138" i="2"/>
  <c r="CI138" i="2"/>
  <c r="CW138" i="2"/>
  <c r="DM138" i="2"/>
  <c r="EC138" i="2"/>
  <c r="CJ139" i="2"/>
  <c r="CZ139" i="2"/>
  <c r="DP139" i="2"/>
  <c r="AJ141" i="2"/>
  <c r="DE141" i="2" s="1"/>
  <c r="DD141" i="2"/>
  <c r="CJ110" i="2"/>
  <c r="CN110" i="2"/>
  <c r="CR110" i="2"/>
  <c r="CV110" i="2"/>
  <c r="CZ110" i="2"/>
  <c r="DD110" i="2"/>
  <c r="DH110" i="2"/>
  <c r="DL110" i="2"/>
  <c r="DP110" i="2"/>
  <c r="DT110" i="2"/>
  <c r="DX110" i="2"/>
  <c r="EB110" i="2"/>
  <c r="EF110" i="2"/>
  <c r="EJ110" i="2"/>
  <c r="CJ112" i="2"/>
  <c r="CN112" i="2"/>
  <c r="CR112" i="2"/>
  <c r="CV112" i="2"/>
  <c r="CZ112" i="2"/>
  <c r="DD112" i="2"/>
  <c r="DH112" i="2"/>
  <c r="DL112" i="2"/>
  <c r="DP112" i="2"/>
  <c r="DT112" i="2"/>
  <c r="DX112" i="2"/>
  <c r="EB112" i="2"/>
  <c r="EF112" i="2"/>
  <c r="EJ112" i="2"/>
  <c r="CJ104" i="2"/>
  <c r="CN104" i="2"/>
  <c r="CR104" i="2"/>
  <c r="CV104" i="2"/>
  <c r="CZ104" i="2"/>
  <c r="DD104" i="2"/>
  <c r="DH104" i="2"/>
  <c r="DL104" i="2"/>
  <c r="DP104" i="2"/>
  <c r="DT104" i="2"/>
  <c r="DX104" i="2"/>
  <c r="EB104" i="2"/>
  <c r="EF104" i="2"/>
  <c r="EJ104" i="2"/>
  <c r="CJ113" i="2"/>
  <c r="CN113" i="2"/>
  <c r="CR113" i="2"/>
  <c r="CV113" i="2"/>
  <c r="CZ113" i="2"/>
  <c r="DD113" i="2"/>
  <c r="DH113" i="2"/>
  <c r="DL113" i="2"/>
  <c r="DP113" i="2"/>
  <c r="DT113" i="2"/>
  <c r="DX113" i="2"/>
  <c r="EB113" i="2"/>
  <c r="EF113" i="2"/>
  <c r="EJ113" i="2"/>
  <c r="CJ125" i="2"/>
  <c r="CN125" i="2"/>
  <c r="CR125" i="2"/>
  <c r="CV125" i="2"/>
  <c r="CZ125" i="2"/>
  <c r="DD125" i="2"/>
  <c r="DH125" i="2"/>
  <c r="DL125" i="2"/>
  <c r="DP125" i="2"/>
  <c r="DT125" i="2"/>
  <c r="DX125" i="2"/>
  <c r="EB125" i="2"/>
  <c r="EF125" i="2"/>
  <c r="EJ125" i="2"/>
  <c r="CJ127" i="2"/>
  <c r="CN127" i="2"/>
  <c r="CR127" i="2"/>
  <c r="CV127" i="2"/>
  <c r="CZ127" i="2"/>
  <c r="DD127" i="2"/>
  <c r="DH127" i="2"/>
  <c r="DL127" i="2"/>
  <c r="DP127" i="2"/>
  <c r="DT127" i="2"/>
  <c r="DX127" i="2"/>
  <c r="EB127" i="2"/>
  <c r="EF127" i="2"/>
  <c r="EJ127" i="2"/>
  <c r="CJ122" i="2"/>
  <c r="CN122" i="2"/>
  <c r="CR122" i="2"/>
  <c r="CV122" i="2"/>
  <c r="CZ122" i="2"/>
  <c r="DD122" i="2"/>
  <c r="DH122" i="2"/>
  <c r="DL122" i="2"/>
  <c r="DP122" i="2"/>
  <c r="DT122" i="2"/>
  <c r="DX122" i="2"/>
  <c r="EB122" i="2"/>
  <c r="EF122" i="2"/>
  <c r="EJ122" i="2"/>
  <c r="DD119" i="2"/>
  <c r="AJ119" i="2"/>
  <c r="EM131" i="2"/>
  <c r="EI131" i="2"/>
  <c r="EE131" i="2"/>
  <c r="EA131" i="2"/>
  <c r="DW131" i="2"/>
  <c r="DS131" i="2"/>
  <c r="DO131" i="2"/>
  <c r="DK131" i="2"/>
  <c r="DG131" i="2"/>
  <c r="CY131" i="2"/>
  <c r="CU131" i="2"/>
  <c r="CQ131" i="2"/>
  <c r="CM131" i="2"/>
  <c r="CI131" i="2"/>
  <c r="CO131" i="2"/>
  <c r="CW131" i="2"/>
  <c r="DM131" i="2"/>
  <c r="DU131" i="2"/>
  <c r="EC131" i="2"/>
  <c r="EK131" i="2"/>
  <c r="AJ132" i="2"/>
  <c r="DE132" i="2" s="1"/>
  <c r="EL133" i="2"/>
  <c r="EH133" i="2"/>
  <c r="ED133" i="2"/>
  <c r="DZ133" i="2"/>
  <c r="DV133" i="2"/>
  <c r="DR133" i="2"/>
  <c r="DN133" i="2"/>
  <c r="DJ133" i="2"/>
  <c r="DF133" i="2"/>
  <c r="DB133" i="2"/>
  <c r="CX133" i="2"/>
  <c r="CT133" i="2"/>
  <c r="CP133" i="2"/>
  <c r="CL133" i="2"/>
  <c r="CH133" i="2"/>
  <c r="EO133" i="2"/>
  <c r="EK133" i="2"/>
  <c r="EG133" i="2"/>
  <c r="EC133" i="2"/>
  <c r="DY133" i="2"/>
  <c r="DU133" i="2"/>
  <c r="DQ133" i="2"/>
  <c r="DM133" i="2"/>
  <c r="DI133" i="2"/>
  <c r="DA133" i="2"/>
  <c r="CW133" i="2"/>
  <c r="CS133" i="2"/>
  <c r="CO133" i="2"/>
  <c r="CK133" i="2"/>
  <c r="CM133" i="2"/>
  <c r="CU133" i="2"/>
  <c r="DK133" i="2"/>
  <c r="DS133" i="2"/>
  <c r="EA133" i="2"/>
  <c r="EI133" i="2"/>
  <c r="EO139" i="2"/>
  <c r="EK139" i="2"/>
  <c r="EG139" i="2"/>
  <c r="EC139" i="2"/>
  <c r="DY139" i="2"/>
  <c r="DU139" i="2"/>
  <c r="DQ139" i="2"/>
  <c r="DM139" i="2"/>
  <c r="DI139" i="2"/>
  <c r="DA139" i="2"/>
  <c r="CW139" i="2"/>
  <c r="CS139" i="2"/>
  <c r="CO139" i="2"/>
  <c r="CK139" i="2"/>
  <c r="EM139" i="2"/>
  <c r="EI139" i="2"/>
  <c r="EE139" i="2"/>
  <c r="EA139" i="2"/>
  <c r="DW139" i="2"/>
  <c r="DS139" i="2"/>
  <c r="DO139" i="2"/>
  <c r="DK139" i="2"/>
  <c r="DG139" i="2"/>
  <c r="CY139" i="2"/>
  <c r="CU139" i="2"/>
  <c r="CQ139" i="2"/>
  <c r="CM139" i="2"/>
  <c r="CI139" i="2"/>
  <c r="EL139" i="2"/>
  <c r="EH139" i="2"/>
  <c r="ED139" i="2"/>
  <c r="DZ139" i="2"/>
  <c r="DV139" i="2"/>
  <c r="DR139" i="2"/>
  <c r="DN139" i="2"/>
  <c r="DJ139" i="2"/>
  <c r="DF139" i="2"/>
  <c r="DB139" i="2"/>
  <c r="CX139" i="2"/>
  <c r="CT139" i="2"/>
  <c r="CP139" i="2"/>
  <c r="CL139" i="2"/>
  <c r="CH139" i="2"/>
  <c r="CR139" i="2"/>
  <c r="DH139" i="2"/>
  <c r="DX139" i="2"/>
  <c r="EN139" i="2"/>
  <c r="CJ134" i="2"/>
  <c r="CN134" i="2"/>
  <c r="CR134" i="2"/>
  <c r="CV134" i="2"/>
  <c r="CZ134" i="2"/>
  <c r="DH134" i="2"/>
  <c r="DL134" i="2"/>
  <c r="DP134" i="2"/>
  <c r="DT134" i="2"/>
  <c r="DX134" i="2"/>
  <c r="EB134" i="2"/>
  <c r="EF134" i="2"/>
  <c r="EJ134" i="2"/>
  <c r="EN134" i="2"/>
  <c r="AJ135" i="2"/>
  <c r="DE135" i="2" s="1"/>
  <c r="CJ137" i="2"/>
  <c r="CN137" i="2"/>
  <c r="CR137" i="2"/>
  <c r="CV137" i="2"/>
  <c r="CZ137" i="2"/>
  <c r="DH137" i="2"/>
  <c r="DL137" i="2"/>
  <c r="DP137" i="2"/>
  <c r="DT137" i="2"/>
  <c r="DX137" i="2"/>
  <c r="EB137" i="2"/>
  <c r="EF137" i="2"/>
  <c r="EJ137" i="2"/>
  <c r="EN137" i="2"/>
  <c r="AJ138" i="2"/>
  <c r="DE138" i="2" s="1"/>
  <c r="CK140" i="2"/>
  <c r="CO140" i="2"/>
  <c r="CS140" i="2"/>
  <c r="CW140" i="2"/>
  <c r="DA140" i="2"/>
  <c r="DI140" i="2"/>
  <c r="DM140" i="2"/>
  <c r="DQ140" i="2"/>
  <c r="DU140" i="2"/>
  <c r="DY140" i="2"/>
  <c r="EC140" i="2"/>
  <c r="EG140" i="2"/>
  <c r="EK140" i="2"/>
  <c r="EO140" i="2"/>
  <c r="CJ141" i="2"/>
  <c r="CN141" i="2"/>
  <c r="CR141" i="2"/>
  <c r="CV141" i="2"/>
  <c r="CZ141" i="2"/>
  <c r="DH141" i="2"/>
  <c r="DL141" i="2"/>
  <c r="DP141" i="2"/>
  <c r="DT141" i="2"/>
  <c r="DX141" i="2"/>
  <c r="EB141" i="2"/>
  <c r="EF141" i="2"/>
  <c r="EJ141" i="2"/>
  <c r="EN141" i="2"/>
  <c r="CJ119" i="2"/>
  <c r="CN119" i="2"/>
  <c r="CR119" i="2"/>
  <c r="CV119" i="2"/>
  <c r="CZ119" i="2"/>
  <c r="DH119" i="2"/>
  <c r="DL119" i="2"/>
  <c r="DP119" i="2"/>
  <c r="DT119" i="2"/>
  <c r="DX119" i="2"/>
  <c r="EB119" i="2"/>
  <c r="EF119" i="2"/>
  <c r="EJ119" i="2"/>
  <c r="CJ131" i="2"/>
  <c r="CN131" i="2"/>
  <c r="CR131" i="2"/>
  <c r="CV131" i="2"/>
  <c r="CZ131" i="2"/>
  <c r="DH131" i="2"/>
  <c r="DL131" i="2"/>
  <c r="DP131" i="2"/>
  <c r="DT131" i="2"/>
  <c r="DX131" i="2"/>
  <c r="EB131" i="2"/>
  <c r="EF131" i="2"/>
  <c r="EJ131" i="2"/>
  <c r="CK134" i="2"/>
  <c r="CO134" i="2"/>
  <c r="CS134" i="2"/>
  <c r="CW134" i="2"/>
  <c r="DA134" i="2"/>
  <c r="DI134" i="2"/>
  <c r="DM134" i="2"/>
  <c r="DQ134" i="2"/>
  <c r="DU134" i="2"/>
  <c r="DY134" i="2"/>
  <c r="EC134" i="2"/>
  <c r="EG134" i="2"/>
  <c r="EK134" i="2"/>
  <c r="CJ135" i="2"/>
  <c r="CN135" i="2"/>
  <c r="CR135" i="2"/>
  <c r="CV135" i="2"/>
  <c r="CZ135" i="2"/>
  <c r="DH135" i="2"/>
  <c r="DL135" i="2"/>
  <c r="DP135" i="2"/>
  <c r="DT135" i="2"/>
  <c r="DX135" i="2"/>
  <c r="EB135" i="2"/>
  <c r="EF135" i="2"/>
  <c r="EJ135" i="2"/>
  <c r="CK137" i="2"/>
  <c r="CO137" i="2"/>
  <c r="CS137" i="2"/>
  <c r="CW137" i="2"/>
  <c r="DA137" i="2"/>
  <c r="DI137" i="2"/>
  <c r="DM137" i="2"/>
  <c r="DQ137" i="2"/>
  <c r="DU137" i="2"/>
  <c r="DY137" i="2"/>
  <c r="EC137" i="2"/>
  <c r="EG137" i="2"/>
  <c r="EK137" i="2"/>
  <c r="CJ138" i="2"/>
  <c r="CN138" i="2"/>
  <c r="CR138" i="2"/>
  <c r="CV138" i="2"/>
  <c r="CZ138" i="2"/>
  <c r="DH138" i="2"/>
  <c r="DL138" i="2"/>
  <c r="DP138" i="2"/>
  <c r="DT138" i="2"/>
  <c r="DX138" i="2"/>
  <c r="EB138" i="2"/>
  <c r="EF138" i="2"/>
  <c r="EJ138" i="2"/>
  <c r="CH140" i="2"/>
  <c r="CL140" i="2"/>
  <c r="CP140" i="2"/>
  <c r="CT140" i="2"/>
  <c r="CX140" i="2"/>
  <c r="DB140" i="2"/>
  <c r="DF140" i="2"/>
  <c r="DJ140" i="2"/>
  <c r="DN140" i="2"/>
  <c r="DR140" i="2"/>
  <c r="DV140" i="2"/>
  <c r="DZ140" i="2"/>
  <c r="ED140" i="2"/>
  <c r="EH140" i="2"/>
  <c r="EL140" i="2"/>
  <c r="CK141" i="2"/>
  <c r="CO141" i="2"/>
  <c r="CS141" i="2"/>
  <c r="CW141" i="2"/>
  <c r="DA141" i="2"/>
  <c r="DI141" i="2"/>
  <c r="DM141" i="2"/>
  <c r="DQ141" i="2"/>
  <c r="DU141" i="2"/>
  <c r="DY141" i="2"/>
  <c r="EC141" i="2"/>
  <c r="EG141" i="2"/>
  <c r="EK141" i="2"/>
  <c r="CJ140" i="2"/>
  <c r="CN140" i="2"/>
  <c r="CR140" i="2"/>
  <c r="CV140" i="2"/>
  <c r="CZ140" i="2"/>
  <c r="DD140" i="2"/>
  <c r="DH140" i="2"/>
  <c r="DL140" i="2"/>
  <c r="DP140" i="2"/>
  <c r="DT140" i="2"/>
  <c r="DX140" i="2"/>
  <c r="EB140" i="2"/>
  <c r="EF140" i="2"/>
  <c r="EJ140" i="2"/>
  <c r="EO146" i="2"/>
  <c r="EK146" i="2"/>
  <c r="EG146" i="2"/>
  <c r="EC146" i="2"/>
  <c r="DY146" i="2"/>
  <c r="DU146" i="2"/>
  <c r="DQ146" i="2"/>
  <c r="DM146" i="2"/>
  <c r="DI146" i="2"/>
  <c r="DA146" i="2"/>
  <c r="CW146" i="2"/>
  <c r="EN146" i="2"/>
  <c r="EJ146" i="2"/>
  <c r="EF146" i="2"/>
  <c r="EB146" i="2"/>
  <c r="DX146" i="2"/>
  <c r="DT146" i="2"/>
  <c r="DP146" i="2"/>
  <c r="DL146" i="2"/>
  <c r="DH146" i="2"/>
  <c r="CZ146" i="2"/>
  <c r="EH146" i="2"/>
  <c r="DZ146" i="2"/>
  <c r="DR146" i="2"/>
  <c r="DJ146" i="2"/>
  <c r="DB146" i="2"/>
  <c r="CU146" i="2"/>
  <c r="CQ146" i="2"/>
  <c r="CM146" i="2"/>
  <c r="CI146" i="2"/>
  <c r="EM146" i="2"/>
  <c r="EE146" i="2"/>
  <c r="DW146" i="2"/>
  <c r="DO146" i="2"/>
  <c r="DG146" i="2"/>
  <c r="CY146" i="2"/>
  <c r="CT146" i="2"/>
  <c r="CP146" i="2"/>
  <c r="CL146" i="2"/>
  <c r="CH146" i="2"/>
  <c r="EL146" i="2"/>
  <c r="ED146" i="2"/>
  <c r="DV146" i="2"/>
  <c r="DN146" i="2"/>
  <c r="DF146" i="2"/>
  <c r="CX146" i="2"/>
  <c r="CS146" i="2"/>
  <c r="CO146" i="2"/>
  <c r="CK146" i="2"/>
  <c r="DK146" i="2"/>
  <c r="CN146" i="2"/>
  <c r="EI146" i="2"/>
  <c r="CJ146" i="2"/>
  <c r="EA146" i="2"/>
  <c r="CV146" i="2"/>
  <c r="DD147" i="2"/>
  <c r="AJ147" i="2"/>
  <c r="DE147" i="2" s="1"/>
  <c r="CO143" i="2"/>
  <c r="CW143" i="2"/>
  <c r="DM143" i="2"/>
  <c r="DU143" i="2"/>
  <c r="EC143" i="2"/>
  <c r="EK143" i="2"/>
  <c r="CJ144" i="2"/>
  <c r="CR144" i="2"/>
  <c r="CZ144" i="2"/>
  <c r="DH144" i="2"/>
  <c r="DP144" i="2"/>
  <c r="DX144" i="2"/>
  <c r="EF144" i="2"/>
  <c r="EN145" i="2"/>
  <c r="CM145" i="2"/>
  <c r="CU145" i="2"/>
  <c r="DI145" i="2"/>
  <c r="DY145" i="2"/>
  <c r="DD143" i="2"/>
  <c r="CI143" i="2"/>
  <c r="CQ143" i="2"/>
  <c r="CY143" i="2"/>
  <c r="DG143" i="2"/>
  <c r="DO143" i="2"/>
  <c r="DW143" i="2"/>
  <c r="EE143" i="2"/>
  <c r="EM143" i="2"/>
  <c r="EO144" i="2"/>
  <c r="EK144" i="2"/>
  <c r="EG144" i="2"/>
  <c r="EC144" i="2"/>
  <c r="DY144" i="2"/>
  <c r="DU144" i="2"/>
  <c r="DQ144" i="2"/>
  <c r="DM144" i="2"/>
  <c r="DI144" i="2"/>
  <c r="DA144" i="2"/>
  <c r="CW144" i="2"/>
  <c r="CS144" i="2"/>
  <c r="CO144" i="2"/>
  <c r="CK144" i="2"/>
  <c r="EM144" i="2"/>
  <c r="EI144" i="2"/>
  <c r="EE144" i="2"/>
  <c r="EA144" i="2"/>
  <c r="DW144" i="2"/>
  <c r="DS144" i="2"/>
  <c r="DO144" i="2"/>
  <c r="DK144" i="2"/>
  <c r="DG144" i="2"/>
  <c r="CY144" i="2"/>
  <c r="CU144" i="2"/>
  <c r="CQ144" i="2"/>
  <c r="CM144" i="2"/>
  <c r="CI144" i="2"/>
  <c r="CL144" i="2"/>
  <c r="CT144" i="2"/>
  <c r="DB144" i="2"/>
  <c r="DJ144" i="2"/>
  <c r="DR144" i="2"/>
  <c r="DZ144" i="2"/>
  <c r="EH144" i="2"/>
  <c r="EM145" i="2"/>
  <c r="EI145" i="2"/>
  <c r="EE145" i="2"/>
  <c r="EA145" i="2"/>
  <c r="DW145" i="2"/>
  <c r="DS145" i="2"/>
  <c r="DO145" i="2"/>
  <c r="DK145" i="2"/>
  <c r="DG145" i="2"/>
  <c r="CY145" i="2"/>
  <c r="DR145" i="2"/>
  <c r="DN145" i="2"/>
  <c r="DJ145" i="2"/>
  <c r="DF145" i="2"/>
  <c r="DB145" i="2"/>
  <c r="CX145" i="2"/>
  <c r="CT145" i="2"/>
  <c r="CP145" i="2"/>
  <c r="CL145" i="2"/>
  <c r="CH145" i="2"/>
  <c r="CO145" i="2"/>
  <c r="CW145" i="2"/>
  <c r="DM145" i="2"/>
  <c r="EC145" i="2"/>
  <c r="EO148" i="2"/>
  <c r="EG148" i="2"/>
  <c r="DY148" i="2"/>
  <c r="DQ148" i="2"/>
  <c r="DI148" i="2"/>
  <c r="DA148" i="2"/>
  <c r="CS148" i="2"/>
  <c r="CK148" i="2"/>
  <c r="EN148" i="2"/>
  <c r="EF148" i="2"/>
  <c r="DX148" i="2"/>
  <c r="DP148" i="2"/>
  <c r="DH148" i="2"/>
  <c r="CZ148" i="2"/>
  <c r="CR148" i="2"/>
  <c r="CJ148" i="2"/>
  <c r="DM148" i="2"/>
  <c r="CK143" i="2"/>
  <c r="CS143" i="2"/>
  <c r="DA143" i="2"/>
  <c r="DI143" i="2"/>
  <c r="DQ143" i="2"/>
  <c r="DY143" i="2"/>
  <c r="EG143" i="2"/>
  <c r="CN144" i="2"/>
  <c r="CV144" i="2"/>
  <c r="DD144" i="2"/>
  <c r="DL144" i="2"/>
  <c r="DT144" i="2"/>
  <c r="EB144" i="2"/>
  <c r="EJ144" i="2"/>
  <c r="DD145" i="2"/>
  <c r="CI145" i="2"/>
  <c r="CQ145" i="2"/>
  <c r="DA145" i="2"/>
  <c r="DQ145" i="2"/>
  <c r="EG145" i="2"/>
  <c r="CO148" i="2"/>
  <c r="DU148" i="2"/>
  <c r="CJ143" i="2"/>
  <c r="CN143" i="2"/>
  <c r="CR143" i="2"/>
  <c r="CV143" i="2"/>
  <c r="CZ143" i="2"/>
  <c r="DH143" i="2"/>
  <c r="DL143" i="2"/>
  <c r="DP143" i="2"/>
  <c r="DT143" i="2"/>
  <c r="DX143" i="2"/>
  <c r="EB143" i="2"/>
  <c r="EF143" i="2"/>
  <c r="EJ143" i="2"/>
  <c r="EN143" i="2"/>
  <c r="DV145" i="2"/>
  <c r="DZ145" i="2"/>
  <c r="ED145" i="2"/>
  <c r="EH145" i="2"/>
  <c r="EL145" i="2"/>
  <c r="EN147" i="2"/>
  <c r="CL147" i="2"/>
  <c r="CT147" i="2"/>
  <c r="DB147" i="2"/>
  <c r="DJ147" i="2"/>
  <c r="DR147" i="2"/>
  <c r="DZ147" i="2"/>
  <c r="EH147" i="2"/>
  <c r="AJ5" i="2"/>
  <c r="CN10" i="2"/>
  <c r="DT10" i="2"/>
  <c r="DD146" i="2"/>
  <c r="CO147" i="2"/>
  <c r="CW147" i="2"/>
  <c r="DM147" i="2"/>
  <c r="DU147" i="2"/>
  <c r="EC147" i="2"/>
  <c r="EK147" i="2"/>
  <c r="EM10" i="2"/>
  <c r="EI10" i="2"/>
  <c r="EE10" i="2"/>
  <c r="EA10" i="2"/>
  <c r="DW10" i="2"/>
  <c r="DS10" i="2"/>
  <c r="DO10" i="2"/>
  <c r="DK10" i="2"/>
  <c r="DG10" i="2"/>
  <c r="CY10" i="2"/>
  <c r="CU10" i="2"/>
  <c r="CQ10" i="2"/>
  <c r="CM10" i="2"/>
  <c r="CI10" i="2"/>
  <c r="EL10" i="2"/>
  <c r="EH10" i="2"/>
  <c r="ED10" i="2"/>
  <c r="DZ10" i="2"/>
  <c r="DV10" i="2"/>
  <c r="DR10" i="2"/>
  <c r="DN10" i="2"/>
  <c r="DJ10" i="2"/>
  <c r="DF10" i="2"/>
  <c r="DB10" i="2"/>
  <c r="DD10" i="2" s="1"/>
  <c r="CX10" i="2"/>
  <c r="CT10" i="2"/>
  <c r="CP10" i="2"/>
  <c r="CL10" i="2"/>
  <c r="CH10" i="2"/>
  <c r="EO10" i="2"/>
  <c r="EK10" i="2"/>
  <c r="EG10" i="2"/>
  <c r="EC10" i="2"/>
  <c r="DY10" i="2"/>
  <c r="DU10" i="2"/>
  <c r="DQ10" i="2"/>
  <c r="DM10" i="2"/>
  <c r="DI10" i="2"/>
  <c r="DA10" i="2"/>
  <c r="CW10" i="2"/>
  <c r="CS10" i="2"/>
  <c r="CO10" i="2"/>
  <c r="CK10" i="2"/>
  <c r="CR10" i="2"/>
  <c r="DH10" i="2"/>
  <c r="DX10" i="2"/>
  <c r="EN10" i="2"/>
  <c r="CH143" i="2"/>
  <c r="CL143" i="2"/>
  <c r="CP143" i="2"/>
  <c r="CT143" i="2"/>
  <c r="CX143" i="2"/>
  <c r="DB143" i="2"/>
  <c r="DF143" i="2"/>
  <c r="DJ143" i="2"/>
  <c r="DN143" i="2"/>
  <c r="DR143" i="2"/>
  <c r="DV143" i="2"/>
  <c r="DZ143" i="2"/>
  <c r="ED143" i="2"/>
  <c r="EH143" i="2"/>
  <c r="CJ145" i="2"/>
  <c r="CN145" i="2"/>
  <c r="CR145" i="2"/>
  <c r="CV145" i="2"/>
  <c r="CZ145" i="2"/>
  <c r="DH145" i="2"/>
  <c r="DL145" i="2"/>
  <c r="DP145" i="2"/>
  <c r="DT145" i="2"/>
  <c r="DX145" i="2"/>
  <c r="EB145" i="2"/>
  <c r="EF145" i="2"/>
  <c r="EJ145" i="2"/>
  <c r="AJ146" i="2"/>
  <c r="DE146" i="2" s="1"/>
  <c r="CH147" i="2"/>
  <c r="CP147" i="2"/>
  <c r="CX147" i="2"/>
  <c r="DF147" i="2"/>
  <c r="DN147" i="2"/>
  <c r="DV147" i="2"/>
  <c r="ED147" i="2"/>
  <c r="EM148" i="2"/>
  <c r="EI148" i="2"/>
  <c r="EE148" i="2"/>
  <c r="EA148" i="2"/>
  <c r="DW148" i="2"/>
  <c r="DS148" i="2"/>
  <c r="DO148" i="2"/>
  <c r="DK148" i="2"/>
  <c r="DG148" i="2"/>
  <c r="CY148" i="2"/>
  <c r="CU148" i="2"/>
  <c r="CQ148" i="2"/>
  <c r="CM148" i="2"/>
  <c r="CI148" i="2"/>
  <c r="EL148" i="2"/>
  <c r="EH148" i="2"/>
  <c r="ED148" i="2"/>
  <c r="DZ148" i="2"/>
  <c r="DV148" i="2"/>
  <c r="DR148" i="2"/>
  <c r="DN148" i="2"/>
  <c r="DJ148" i="2"/>
  <c r="DF148" i="2"/>
  <c r="DB148" i="2"/>
  <c r="CX148" i="2"/>
  <c r="CT148" i="2"/>
  <c r="CP148" i="2"/>
  <c r="CL148" i="2"/>
  <c r="CH148" i="2"/>
  <c r="CN148" i="2"/>
  <c r="CV148" i="2"/>
  <c r="DD148" i="2"/>
  <c r="DL148" i="2"/>
  <c r="DT148" i="2"/>
  <c r="EB148" i="2"/>
  <c r="EJ148" i="2"/>
  <c r="CW5" i="2"/>
  <c r="DM5" i="2"/>
  <c r="CV10" i="2"/>
  <c r="DL10" i="2"/>
  <c r="EB10" i="2"/>
  <c r="AJ6" i="2"/>
  <c r="CI147" i="2"/>
  <c r="CM147" i="2"/>
  <c r="CQ147" i="2"/>
  <c r="CU147" i="2"/>
  <c r="CY147" i="2"/>
  <c r="DG147" i="2"/>
  <c r="DK147" i="2"/>
  <c r="DO147" i="2"/>
  <c r="DS147" i="2"/>
  <c r="DW147" i="2"/>
  <c r="EA147" i="2"/>
  <c r="EE147" i="2"/>
  <c r="EI147" i="2"/>
  <c r="EM147" i="2"/>
  <c r="CH5" i="2"/>
  <c r="CL5" i="2"/>
  <c r="CP5" i="2"/>
  <c r="CT5" i="2"/>
  <c r="CX5" i="2"/>
  <c r="DB5" i="2"/>
  <c r="DD5" i="2" s="1"/>
  <c r="DF5" i="2"/>
  <c r="DJ5" i="2"/>
  <c r="DN5" i="2"/>
  <c r="DR5" i="2"/>
  <c r="DV5" i="2"/>
  <c r="DZ5" i="2"/>
  <c r="ED5" i="2"/>
  <c r="EH5" i="2"/>
  <c r="EL5" i="2"/>
  <c r="CJ9" i="2"/>
  <c r="CN9" i="2"/>
  <c r="CR9" i="2"/>
  <c r="CV9" i="2"/>
  <c r="CZ9" i="2"/>
  <c r="DH9" i="2"/>
  <c r="DL9" i="2"/>
  <c r="DP9" i="2"/>
  <c r="DT9" i="2"/>
  <c r="DX9" i="2"/>
  <c r="EB9" i="2"/>
  <c r="EF9" i="2"/>
  <c r="EJ9" i="2"/>
  <c r="EN9" i="2"/>
  <c r="CI6" i="2"/>
  <c r="CM6" i="2"/>
  <c r="CQ6" i="2"/>
  <c r="CU6" i="2"/>
  <c r="CY6" i="2"/>
  <c r="DG6" i="2"/>
  <c r="DK6" i="2"/>
  <c r="DO6" i="2"/>
  <c r="DS6" i="2"/>
  <c r="DW6" i="2"/>
  <c r="EA6" i="2"/>
  <c r="EE6" i="2"/>
  <c r="EI6" i="2"/>
  <c r="EM6" i="2"/>
  <c r="AJ7" i="2"/>
  <c r="CJ7" i="2"/>
  <c r="CO7" i="2"/>
  <c r="CW7" i="2"/>
  <c r="DM7" i="2"/>
  <c r="DU7" i="2"/>
  <c r="EC7" i="2"/>
  <c r="EL70" i="2"/>
  <c r="EH70" i="2"/>
  <c r="ED70" i="2"/>
  <c r="DZ70" i="2"/>
  <c r="DV70" i="2"/>
  <c r="DR70" i="2"/>
  <c r="DN70" i="2"/>
  <c r="DJ70" i="2"/>
  <c r="DF70" i="2"/>
  <c r="DB70" i="2"/>
  <c r="CX70" i="2"/>
  <c r="CT70" i="2"/>
  <c r="CP70" i="2"/>
  <c r="CL70" i="2"/>
  <c r="CH70" i="2"/>
  <c r="EO70" i="2"/>
  <c r="EG70" i="2"/>
  <c r="DY70" i="2"/>
  <c r="DQ70" i="2"/>
  <c r="DI70" i="2"/>
  <c r="DA70" i="2"/>
  <c r="CS70" i="2"/>
  <c r="CK70" i="2"/>
  <c r="EM70" i="2"/>
  <c r="EE70" i="2"/>
  <c r="DW70" i="2"/>
  <c r="DO70" i="2"/>
  <c r="DG70" i="2"/>
  <c r="CY70" i="2"/>
  <c r="CQ70" i="2"/>
  <c r="CI70" i="2"/>
  <c r="CW70" i="2"/>
  <c r="DM70" i="2"/>
  <c r="EC70" i="2"/>
  <c r="CJ147" i="2"/>
  <c r="CN147" i="2"/>
  <c r="CR147" i="2"/>
  <c r="CV147" i="2"/>
  <c r="CZ147" i="2"/>
  <c r="DH147" i="2"/>
  <c r="DL147" i="2"/>
  <c r="DP147" i="2"/>
  <c r="DT147" i="2"/>
  <c r="DX147" i="2"/>
  <c r="EB147" i="2"/>
  <c r="EF147" i="2"/>
  <c r="EJ147" i="2"/>
  <c r="CI5" i="2"/>
  <c r="CM5" i="2"/>
  <c r="CQ5" i="2"/>
  <c r="CU5" i="2"/>
  <c r="CY5" i="2"/>
  <c r="DG5" i="2"/>
  <c r="DK5" i="2"/>
  <c r="DO5" i="2"/>
  <c r="DS5" i="2"/>
  <c r="DW5" i="2"/>
  <c r="EA5" i="2"/>
  <c r="EE5" i="2"/>
  <c r="EI5" i="2"/>
  <c r="EM5" i="2"/>
  <c r="CK9" i="2"/>
  <c r="CO9" i="2"/>
  <c r="CS9" i="2"/>
  <c r="CW9" i="2"/>
  <c r="DA9" i="2"/>
  <c r="DI9" i="2"/>
  <c r="DM9" i="2"/>
  <c r="DQ9" i="2"/>
  <c r="DU9" i="2"/>
  <c r="DY9" i="2"/>
  <c r="EC9" i="2"/>
  <c r="EG9" i="2"/>
  <c r="EK9" i="2"/>
  <c r="CJ6" i="2"/>
  <c r="CN6" i="2"/>
  <c r="CR6" i="2"/>
  <c r="CV6" i="2"/>
  <c r="CZ6" i="2"/>
  <c r="DH6" i="2"/>
  <c r="DL6" i="2"/>
  <c r="DP6" i="2"/>
  <c r="DT6" i="2"/>
  <c r="DX6" i="2"/>
  <c r="EB6" i="2"/>
  <c r="EF6" i="2"/>
  <c r="EJ6" i="2"/>
  <c r="EN6" i="2"/>
  <c r="EM7" i="2"/>
  <c r="EI7" i="2"/>
  <c r="EE7" i="2"/>
  <c r="EA7" i="2"/>
  <c r="DW7" i="2"/>
  <c r="DS7" i="2"/>
  <c r="DO7" i="2"/>
  <c r="DK7" i="2"/>
  <c r="DG7" i="2"/>
  <c r="CY7" i="2"/>
  <c r="CU7" i="2"/>
  <c r="CQ7" i="2"/>
  <c r="CM7" i="2"/>
  <c r="CI7" i="2"/>
  <c r="EL7" i="2"/>
  <c r="EH7" i="2"/>
  <c r="ED7" i="2"/>
  <c r="DZ7" i="2"/>
  <c r="DV7" i="2"/>
  <c r="DR7" i="2"/>
  <c r="DN7" i="2"/>
  <c r="DJ7" i="2"/>
  <c r="DF7" i="2"/>
  <c r="DB7" i="2"/>
  <c r="DD7" i="2" s="1"/>
  <c r="CX7" i="2"/>
  <c r="CT7" i="2"/>
  <c r="CP7" i="2"/>
  <c r="CK7" i="2"/>
  <c r="CR7" i="2"/>
  <c r="CZ7" i="2"/>
  <c r="DH7" i="2"/>
  <c r="DP7" i="2"/>
  <c r="DX7" i="2"/>
  <c r="EF7" i="2"/>
  <c r="EN7" i="2"/>
  <c r="CJ5" i="2"/>
  <c r="CN5" i="2"/>
  <c r="CR5" i="2"/>
  <c r="CV5" i="2"/>
  <c r="CZ5" i="2"/>
  <c r="DH5" i="2"/>
  <c r="DL5" i="2"/>
  <c r="DP5" i="2"/>
  <c r="DT5" i="2"/>
  <c r="DX5" i="2"/>
  <c r="EB5" i="2"/>
  <c r="EF5" i="2"/>
  <c r="EJ5" i="2"/>
  <c r="CK6" i="2"/>
  <c r="CO6" i="2"/>
  <c r="CS6" i="2"/>
  <c r="CW6" i="2"/>
  <c r="DA6" i="2"/>
  <c r="DI6" i="2"/>
  <c r="DM6" i="2"/>
  <c r="DQ6" i="2"/>
  <c r="DU6" i="2"/>
  <c r="DY6" i="2"/>
  <c r="EG6" i="2"/>
  <c r="EK6" i="2"/>
  <c r="CL7" i="2"/>
  <c r="CS7" i="2"/>
  <c r="DA7" i="2"/>
  <c r="DI7" i="2"/>
  <c r="DQ7" i="2"/>
  <c r="EG7" i="2"/>
  <c r="EO7" i="2"/>
  <c r="DD70" i="2"/>
  <c r="EO71" i="2"/>
  <c r="EK71" i="2"/>
  <c r="EG71" i="2"/>
  <c r="EC71" i="2"/>
  <c r="DY71" i="2"/>
  <c r="DU71" i="2"/>
  <c r="DQ71" i="2"/>
  <c r="DM71" i="2"/>
  <c r="DI71" i="2"/>
  <c r="DA71" i="2"/>
  <c r="CW71" i="2"/>
  <c r="CS71" i="2"/>
  <c r="CO71" i="2"/>
  <c r="CK71" i="2"/>
  <c r="EM71" i="2"/>
  <c r="EI71" i="2"/>
  <c r="EE71" i="2"/>
  <c r="EA71" i="2"/>
  <c r="DW71" i="2"/>
  <c r="DS71" i="2"/>
  <c r="DO71" i="2"/>
  <c r="DK71" i="2"/>
  <c r="DG71" i="2"/>
  <c r="CY71" i="2"/>
  <c r="CU71" i="2"/>
  <c r="CQ71" i="2"/>
  <c r="CM71" i="2"/>
  <c r="CI71" i="2"/>
  <c r="CL71" i="2"/>
  <c r="CT71" i="2"/>
  <c r="DB71" i="2"/>
  <c r="DJ71" i="2"/>
  <c r="DR71" i="2"/>
  <c r="DZ71" i="2"/>
  <c r="EH71" i="2"/>
  <c r="CO72" i="2"/>
  <c r="CW72" i="2"/>
  <c r="DM72" i="2"/>
  <c r="DU72" i="2"/>
  <c r="EC72" i="2"/>
  <c r="CJ73" i="2"/>
  <c r="CR73" i="2"/>
  <c r="CZ73" i="2"/>
  <c r="DH73" i="2"/>
  <c r="DP73" i="2"/>
  <c r="DX73" i="2"/>
  <c r="EF73" i="2"/>
  <c r="CN71" i="2"/>
  <c r="CV71" i="2"/>
  <c r="DD71" i="2"/>
  <c r="DL71" i="2"/>
  <c r="DT71" i="2"/>
  <c r="EB71" i="2"/>
  <c r="EJ71" i="2"/>
  <c r="EM73" i="2"/>
  <c r="EI73" i="2"/>
  <c r="EE73" i="2"/>
  <c r="EA73" i="2"/>
  <c r="DW73" i="2"/>
  <c r="DS73" i="2"/>
  <c r="DO73" i="2"/>
  <c r="DK73" i="2"/>
  <c r="DG73" i="2"/>
  <c r="CY73" i="2"/>
  <c r="CU73" i="2"/>
  <c r="CQ73" i="2"/>
  <c r="CM73" i="2"/>
  <c r="CI73" i="2"/>
  <c r="EO73" i="2"/>
  <c r="EK73" i="2"/>
  <c r="EG73" i="2"/>
  <c r="EC73" i="2"/>
  <c r="DY73" i="2"/>
  <c r="DU73" i="2"/>
  <c r="DQ73" i="2"/>
  <c r="DM73" i="2"/>
  <c r="DI73" i="2"/>
  <c r="DA73" i="2"/>
  <c r="CW73" i="2"/>
  <c r="CS73" i="2"/>
  <c r="CO73" i="2"/>
  <c r="CK73" i="2"/>
  <c r="CL73" i="2"/>
  <c r="CT73" i="2"/>
  <c r="DB73" i="2"/>
  <c r="DJ73" i="2"/>
  <c r="DR73" i="2"/>
  <c r="DZ73" i="2"/>
  <c r="EH73" i="2"/>
  <c r="CJ70" i="2"/>
  <c r="CN70" i="2"/>
  <c r="CR70" i="2"/>
  <c r="CV70" i="2"/>
  <c r="CZ70" i="2"/>
  <c r="DH70" i="2"/>
  <c r="DL70" i="2"/>
  <c r="DP70" i="2"/>
  <c r="DT70" i="2"/>
  <c r="DX70" i="2"/>
  <c r="EB70" i="2"/>
  <c r="EF70" i="2"/>
  <c r="EJ70" i="2"/>
  <c r="CH72" i="2"/>
  <c r="CL72" i="2"/>
  <c r="CP72" i="2"/>
  <c r="CT72" i="2"/>
  <c r="CX72" i="2"/>
  <c r="DB72" i="2"/>
  <c r="DF72" i="2"/>
  <c r="DJ72" i="2"/>
  <c r="DN72" i="2"/>
  <c r="DR72" i="2"/>
  <c r="DV72" i="2"/>
  <c r="DZ72" i="2"/>
  <c r="ED72" i="2"/>
  <c r="EH72" i="2"/>
  <c r="EL72" i="2"/>
  <c r="CJ72" i="2"/>
  <c r="CN72" i="2"/>
  <c r="CR72" i="2"/>
  <c r="CV72" i="2"/>
  <c r="CZ72" i="2"/>
  <c r="DD72" i="2"/>
  <c r="DH72" i="2"/>
  <c r="DL72" i="2"/>
  <c r="DP72" i="2"/>
  <c r="DT72" i="2"/>
  <c r="DX72" i="2"/>
  <c r="EB72" i="2"/>
  <c r="EF72" i="2"/>
  <c r="EJ72" i="2"/>
  <c r="L12" i="1"/>
  <c r="M12" i="1" s="1"/>
  <c r="L11" i="1"/>
  <c r="M11" i="1" s="1"/>
  <c r="DC139" i="2" l="1"/>
  <c r="DC117" i="2"/>
  <c r="DC124" i="2"/>
  <c r="DC101" i="2"/>
  <c r="DC96" i="2"/>
  <c r="DC97" i="2"/>
  <c r="DC23" i="2"/>
  <c r="DC18" i="2"/>
  <c r="DC143" i="2"/>
  <c r="DC144" i="2"/>
  <c r="DC84" i="2"/>
  <c r="DC146" i="2"/>
  <c r="DC147" i="2"/>
  <c r="DC145" i="2"/>
  <c r="DC133" i="2"/>
  <c r="DC135" i="2"/>
  <c r="DC113" i="2"/>
  <c r="DC76" i="2"/>
  <c r="DC99" i="2"/>
  <c r="DC82" i="2"/>
  <c r="DC66" i="2"/>
  <c r="DC48" i="2"/>
  <c r="DC65" i="2"/>
  <c r="DC44" i="2"/>
  <c r="DC41" i="2"/>
  <c r="DC57" i="2"/>
  <c r="DC33" i="2"/>
  <c r="DC35" i="2"/>
  <c r="DC6" i="2"/>
  <c r="DE6" i="2" s="1"/>
  <c r="DC102" i="2"/>
  <c r="DC88" i="2"/>
  <c r="DC98" i="2"/>
  <c r="DC78" i="2"/>
  <c r="DC47" i="2"/>
  <c r="DC39" i="2"/>
  <c r="DC55" i="2"/>
  <c r="DC73" i="2"/>
  <c r="DC70" i="2"/>
  <c r="DC148" i="2"/>
  <c r="DC122" i="2"/>
  <c r="DC104" i="2"/>
  <c r="DC112" i="2"/>
  <c r="DC132" i="2"/>
  <c r="DC128" i="2"/>
  <c r="DC94" i="2"/>
  <c r="DC81" i="2"/>
  <c r="DC89" i="2"/>
  <c r="DC129" i="2"/>
  <c r="DC86" i="2"/>
  <c r="DC68" i="2"/>
  <c r="DC56" i="2"/>
  <c r="DC37" i="2"/>
  <c r="DC21" i="2"/>
  <c r="DC28" i="2"/>
  <c r="DC29" i="2"/>
  <c r="DC17" i="2"/>
  <c r="DC137" i="2"/>
  <c r="DC116" i="2"/>
  <c r="DC92" i="2"/>
  <c r="DC52" i="2"/>
  <c r="DC40" i="2"/>
  <c r="DC50" i="2"/>
  <c r="DC22" i="2"/>
  <c r="DC140" i="2"/>
  <c r="DC138" i="2"/>
  <c r="DC127" i="2"/>
  <c r="DC118" i="2"/>
  <c r="DC126" i="2"/>
  <c r="DC95" i="2"/>
  <c r="DC53" i="2"/>
  <c r="DC79" i="2"/>
  <c r="DC60" i="2"/>
  <c r="DC25" i="2"/>
  <c r="DC15" i="2"/>
  <c r="DC26" i="2"/>
  <c r="DC14" i="2"/>
  <c r="DC131" i="2"/>
  <c r="DC107" i="2"/>
  <c r="DC115" i="2"/>
  <c r="DC134" i="2"/>
  <c r="DC90" i="2"/>
  <c r="DC105" i="2"/>
  <c r="DC30" i="2"/>
  <c r="DC46" i="2"/>
  <c r="DC19" i="2"/>
  <c r="DC12" i="2"/>
  <c r="DC13" i="2"/>
  <c r="DC72" i="2"/>
  <c r="DC71" i="2"/>
  <c r="DC7" i="2"/>
  <c r="DE7" i="2" s="1"/>
  <c r="DC5" i="2"/>
  <c r="DC10" i="2"/>
  <c r="DC125" i="2"/>
  <c r="DC110" i="2"/>
  <c r="DC109" i="2"/>
  <c r="DC121" i="2"/>
  <c r="DC111" i="2"/>
  <c r="DC75" i="2"/>
  <c r="DC91" i="2"/>
  <c r="DC83" i="2"/>
  <c r="DC63" i="2"/>
  <c r="DC62" i="2"/>
  <c r="DC27" i="2"/>
  <c r="DC34" i="2"/>
  <c r="DC9" i="2"/>
  <c r="DC119" i="2"/>
  <c r="DC141" i="2"/>
  <c r="DC51" i="2"/>
  <c r="DC77" i="2"/>
  <c r="DC61" i="2"/>
  <c r="DC32" i="2"/>
  <c r="DC43" i="2"/>
  <c r="DC59" i="2"/>
  <c r="DC38" i="2"/>
  <c r="AJ8" i="2"/>
  <c r="DE143" i="2"/>
  <c r="AJ149" i="2"/>
  <c r="DE101" i="2"/>
  <c r="AJ103" i="2"/>
  <c r="DE137" i="2"/>
  <c r="AJ142" i="2"/>
  <c r="DE131" i="2"/>
  <c r="AJ136" i="2"/>
  <c r="DE96" i="2"/>
  <c r="AJ100" i="2"/>
  <c r="DE119" i="2"/>
  <c r="AJ120" i="2"/>
  <c r="DE94" i="2"/>
  <c r="DE81" i="2"/>
  <c r="AJ85" i="2"/>
  <c r="DE70" i="2"/>
  <c r="AJ74" i="2"/>
  <c r="DE68" i="2"/>
  <c r="DE75" i="2"/>
  <c r="AJ80" i="2"/>
  <c r="DE55" i="2"/>
  <c r="AJ58" i="2"/>
  <c r="DE59" i="2"/>
  <c r="AJ64" i="2"/>
  <c r="DE50" i="2"/>
  <c r="AJ54" i="2"/>
  <c r="DE43" i="2"/>
  <c r="AJ45" i="2"/>
  <c r="DE37" i="2"/>
  <c r="AJ42" i="2"/>
  <c r="AH150" i="2"/>
  <c r="DE32" i="2"/>
  <c r="AJ36" i="2"/>
  <c r="DE25" i="2"/>
  <c r="AJ31" i="2"/>
  <c r="AJ20" i="2"/>
  <c r="DE12" i="2"/>
  <c r="AJ16" i="2"/>
  <c r="L14" i="1"/>
  <c r="M14" i="1" s="1"/>
  <c r="L13" i="1"/>
  <c r="M13" i="1" s="1"/>
  <c r="DE5" i="2" l="1"/>
  <c r="DC8" i="2"/>
  <c r="DE8" i="2" s="1"/>
  <c r="L9" i="1"/>
  <c r="M9" i="1" s="1"/>
  <c r="F23" i="1" l="1"/>
  <c r="L19" i="1" l="1"/>
  <c r="M19" i="1" s="1"/>
  <c r="L7" i="1" l="1"/>
  <c r="M7" i="1" s="1"/>
  <c r="L6" i="1"/>
  <c r="M6" i="1" s="1"/>
  <c r="M8" i="1" l="1"/>
  <c r="L21" i="1" l="1"/>
  <c r="M21" i="1" s="1"/>
  <c r="L5" i="1"/>
  <c r="M5" i="1" s="1"/>
  <c r="L18" i="1"/>
  <c r="M18" i="1" s="1"/>
  <c r="L16" i="1"/>
  <c r="M16" i="1" s="1"/>
  <c r="L17" i="1"/>
  <c r="M17" i="1" s="1"/>
  <c r="L15" i="1"/>
  <c r="M15" i="1" s="1"/>
  <c r="L22" i="1"/>
  <c r="M22" i="1" s="1"/>
  <c r="L20" i="1"/>
  <c r="M20" i="1" s="1"/>
  <c r="L10" i="1"/>
  <c r="M10" i="1" l="1"/>
  <c r="M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tamara</author>
  </authors>
  <commentList>
    <comment ref="C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tamara:</t>
        </r>
        <r>
          <rPr>
            <sz val="9"/>
            <color indexed="81"/>
            <rFont val="Tahoma"/>
            <family val="2"/>
          </rPr>
          <t xml:space="preserve">
Se sugiere incorporar la comuna de Mejillones a este multimodal</t>
        </r>
      </text>
    </comment>
  </commentList>
</comments>
</file>

<file path=xl/sharedStrings.xml><?xml version="1.0" encoding="utf-8"?>
<sst xmlns="http://schemas.openxmlformats.org/spreadsheetml/2006/main" count="904" uniqueCount="325">
  <si>
    <t>1 AÑO</t>
  </si>
  <si>
    <t>USS</t>
  </si>
  <si>
    <t>REGION</t>
  </si>
  <si>
    <t>CODIGO LICITACIÓN</t>
  </si>
  <si>
    <t>MODALIDAD</t>
  </si>
  <si>
    <t>COBERTURA TERRITORIAL</t>
  </si>
  <si>
    <t>COMUNA SEDE PREFERENTE</t>
  </si>
  <si>
    <t xml:space="preserve">PLAZAS </t>
  </si>
  <si>
    <t>SEXO</t>
  </si>
  <si>
    <t>MONTO FIJO USS</t>
  </si>
  <si>
    <t>ZONA</t>
  </si>
  <si>
    <t>COSTO MENSUAL</t>
  </si>
  <si>
    <t>COSTO ANUAL</t>
  </si>
  <si>
    <t>DURACION PROYECTO</t>
  </si>
  <si>
    <t>A</t>
  </si>
  <si>
    <t>CÓDIGO ANTERIOR</t>
  </si>
  <si>
    <t>O'HIGGINS</t>
  </si>
  <si>
    <t>Anexo N° 1 "Plazas a Licitar y Focalización Territorial"</t>
  </si>
  <si>
    <t>Programa Multimodal</t>
  </si>
  <si>
    <t>COBERTURA</t>
  </si>
  <si>
    <t>Provincias de Cardenal Caro: Pichilemu, Litueche, Marchihue, Paredones, La Estrella y Navidad. Provincia de Colchagua: San Fernando, Santa Cruz, Placilla, Nancagua, Chimbarongo, Peralillo, Lolol, Chepica, Palmilla y Pumanque.</t>
  </si>
  <si>
    <t>San Fernando</t>
  </si>
  <si>
    <t>Provincia de Osorno: Osorno, Río Negro, Purranque, Puerto Octay, Puyehue, San Pablo, y San Juan de la Costa</t>
  </si>
  <si>
    <t>1060219         1060305                 1060223              1060306                      1060308</t>
  </si>
  <si>
    <t>LOS LAGOS</t>
  </si>
  <si>
    <t>PMM</t>
  </si>
  <si>
    <t>Osorno</t>
  </si>
  <si>
    <t>Provincia Choapa: Illapel, Los Vilos, Canela y Salamanca. Provincia de Limarí: Ovalle, Punitaqui, Monte Patria, Río Hurtado y Combarbalá.</t>
  </si>
  <si>
    <t>COQUIMBO</t>
  </si>
  <si>
    <t>Ovalle</t>
  </si>
  <si>
    <t>Punta Arenas</t>
  </si>
  <si>
    <t>MAGALLANES</t>
  </si>
  <si>
    <t>Provincia de Ñuble: Chillán, Coihueco, Chillán Viejo, San Carlos, Bulnes, San Ignacio, Portezuelo, San Nicolás, San Ignacio, San Fabián de Alico, Quillón, Pinto, Coelemu, El Carmen, Quirihue, Pemuco, Yungay, Ranquil, Ñiquen, Trehuaco, Cobquecura y Ninhue.</t>
  </si>
  <si>
    <t>ÑUBLE</t>
  </si>
  <si>
    <t>BIO BIO</t>
  </si>
  <si>
    <t>Chillan</t>
  </si>
  <si>
    <t>Provincia de Bío Bío: Los Ángeles, Santa Bárbara, Alto BíoBío, Antuco, Cabrero, Yumbel, Mulchen, Laja, Nacimiento, Quilleco, Quilaco, San Rosendo, Tucapel y Negrete.</t>
  </si>
  <si>
    <t>Los Angeles</t>
  </si>
  <si>
    <t>ANTOFAGASTA</t>
  </si>
  <si>
    <t>Provincia El Loa: Calama, San Pedro de Atacama y Ollague.</t>
  </si>
  <si>
    <t>Calama</t>
  </si>
  <si>
    <t>Tocopilla</t>
  </si>
  <si>
    <t>ARICA</t>
  </si>
  <si>
    <t>Provincia de Arica: Arica y Camarones; y, Provincia de Parinacota: General Lagos y Putre.</t>
  </si>
  <si>
    <t>Arica</t>
  </si>
  <si>
    <t>Provincia de Malleco: Angol, Purén, Collipulli, Victoria, Los Sauces, Renaico, Ercilla, Traiguén,  Curacautín, Lumaco y Lonquimay</t>
  </si>
  <si>
    <t>ARAUCANIA</t>
  </si>
  <si>
    <t>Angol</t>
  </si>
  <si>
    <t xml:space="preserve">Provincia de Coyhaique: Coyhaique y Lago Verde. Provincia de Aysén: Aysén, Cisnes y Guaitecas. Provincia de Capitán Prat: Cochrane, O'Higgins y Tortel. Provincia del General Carrera: Chile Chico y Río Ibáñez. </t>
  </si>
  <si>
    <t>AYSEN</t>
  </si>
  <si>
    <t>Coyhaique</t>
  </si>
  <si>
    <t>Total</t>
  </si>
  <si>
    <t>Provincia de Arauco: Arauco, Curanilahue, Cañete, Contulmo, Tirúa, Los Alamos y Lebu. Provincia de Concepción: Lota y Coronel.</t>
  </si>
  <si>
    <t>Coronel</t>
  </si>
  <si>
    <t>LOS RIOS</t>
  </si>
  <si>
    <t>Valdivia</t>
  </si>
  <si>
    <t>Provincia de Valdivia: Valdivia, San José de la Mariquina, Máfil, Corral, Los Lagos, Lanco, Paillaco, Panguipulli. Provincia de Ranco: La Unión, Lago Ranco, Futrono y Río Bueno.</t>
  </si>
  <si>
    <t>Provincia de Elqui: La Serena, Coquimbo, Paihuano, La Higuera, Vicuña y Andacollo</t>
  </si>
  <si>
    <t>La Serena</t>
  </si>
  <si>
    <t>1080622           1080680              1080933          1080941            1080906</t>
  </si>
  <si>
    <t>Provincia de Magallanes: Punta Arenas, Río Verde, Laguna Blanca, San Gregorio. Provincia de Tierra del Fuego: Porvenir, Primavera y Timaukel. Provincia de Última Esperanza: Natales y Torres del Paine. Provincia Antártica Chilena: Cabo de Hornos</t>
  </si>
  <si>
    <t>Linares</t>
  </si>
  <si>
    <t>Cauquenes</t>
  </si>
  <si>
    <t>Provincia de Cauquenes: Chanco, Pelluhue y Cauquenes.</t>
  </si>
  <si>
    <t>Provincia de Linares: Linares, San Javier, Parral, Villa Alegre, Longavi, Colbún, Retiro y Yerbas Buenas. </t>
  </si>
  <si>
    <t>1070491                    1070493             1070516                 1070519            1070534</t>
  </si>
  <si>
    <t>MAULE</t>
  </si>
  <si>
    <t xml:space="preserve">Provincia de Talca: Talca, San Clemente, San Rafael, Pelarco, Empedrado, Constitución, Pencahue, Río Claro, Maule y Curepto. </t>
  </si>
  <si>
    <t>Provincia de Curicó: Curicó, Molina, Licantén, Vichuquén, Hualañe, Rauco, Teno, Romeral y Sagrada Familia.</t>
  </si>
  <si>
    <t>Talca</t>
  </si>
  <si>
    <t>Curico</t>
  </si>
  <si>
    <t>2 AÑOS</t>
  </si>
  <si>
    <t>Total Plazas</t>
  </si>
  <si>
    <t>AÑO PRESUPUESTARIO 2020</t>
  </si>
  <si>
    <t>Actualizada : 14-09-2020</t>
  </si>
  <si>
    <t>INFORMACIÓN ANUAL, PLAZAS ATENDIDAS, CONVENIDAS, PAGADAS Y SOBREATENCIÓN</t>
  </si>
  <si>
    <t>PLAZAS CONVENIDAS</t>
  </si>
  <si>
    <t xml:space="preserve">PLAZAS   ATENDIDAS </t>
  </si>
  <si>
    <t xml:space="preserve">PLAZAS   A PAGO </t>
  </si>
  <si>
    <t>SubAtencion</t>
  </si>
  <si>
    <t>SobreAtencion</t>
  </si>
  <si>
    <t>FORMULARIO</t>
  </si>
  <si>
    <t>MONTOS POR PLAZAS  CONVENIDAS 2017</t>
  </si>
  <si>
    <t xml:space="preserve">MONTOS POR PLAZAS   ATENDIDAS </t>
  </si>
  <si>
    <t>MONTOS POR PLAZAS  A PAGO</t>
  </si>
  <si>
    <t xml:space="preserve"> MONTOS POR PLAZAS   SUBATENDIDAS</t>
  </si>
  <si>
    <t xml:space="preserve"> MONTOS POR PLAZAS   SOBREATENDIDAS</t>
  </si>
  <si>
    <t>Región</t>
  </si>
  <si>
    <t>Cod. Inst</t>
  </si>
  <si>
    <t>Inst. Acreditada</t>
  </si>
  <si>
    <t>codproyecto</t>
  </si>
  <si>
    <t>Proyecto</t>
  </si>
  <si>
    <t>modelo</t>
  </si>
  <si>
    <t>Comuna</t>
  </si>
  <si>
    <t>Numero_Resolucion</t>
  </si>
  <si>
    <t>Fecha_Resolucion</t>
  </si>
  <si>
    <t>FechaInicio</t>
  </si>
  <si>
    <t>FechaTermino</t>
  </si>
  <si>
    <t>Plazas_Convenidas</t>
  </si>
  <si>
    <t>Prom</t>
  </si>
  <si>
    <t>Desv</t>
  </si>
  <si>
    <t>Factor Fijo</t>
  </si>
  <si>
    <t>Factor Variable</t>
  </si>
  <si>
    <t>Factor Edad</t>
  </si>
  <si>
    <t>Factor Cobertura</t>
  </si>
  <si>
    <t>Factor Discapaciad</t>
  </si>
  <si>
    <t>Factor Complejidad</t>
  </si>
  <si>
    <t>Vida Familiar</t>
  </si>
  <si>
    <t>Factor CVF</t>
  </si>
  <si>
    <t>% Zona</t>
  </si>
  <si>
    <r>
      <t>REAJUSTE FactorUSS</t>
    </r>
    <r>
      <rPr>
        <b/>
        <sz val="8"/>
        <color rgb="FFFF0000"/>
        <rFont val="Calibri"/>
        <family val="2"/>
        <scheme val="minor"/>
      </rPr>
      <t xml:space="preserve"> </t>
    </r>
  </si>
  <si>
    <t>Valor Fijo Unitario</t>
  </si>
  <si>
    <t>Valor Variable Unitario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</si>
  <si>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</si>
  <si>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</si>
  <si>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</si>
  <si>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</si>
  <si>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</si>
  <si>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</si>
  <si>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</si>
  <si>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</si>
  <si>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</si>
  <si>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</si>
  <si>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</si>
  <si>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dic- 2019</t>
  </si>
  <si>
    <t>CORPORACIÓN DE OPORTUNIDAD Y ACCION SOLIDARIA OPCION</t>
  </si>
  <si>
    <t>CORPORACIÓN SERVICIO PAZ Y JUSTICIA - SERPAJ CHILE</t>
  </si>
  <si>
    <t>MCA - MEDIDA CAUTELAR AMBULATORIA</t>
  </si>
  <si>
    <t>PLA - PROGRAMA DE LIBERTAD ASISTIDA</t>
  </si>
  <si>
    <t>MEMO 594</t>
  </si>
  <si>
    <t>PLE - PROGRAMA DE LIBERTAD ASISTIDA ESPECIAL</t>
  </si>
  <si>
    <t>PSA - PROGRAMA DE SALIDAS ALTERNATIVAS</t>
  </si>
  <si>
    <t>SBC - SERVICIOS EN BENEFICIO DE LA COMUNIDAD Y REPARACION DEL DAÑO</t>
  </si>
  <si>
    <t>MEMO 668</t>
  </si>
  <si>
    <t>FUNDACION TIERRA DE ESPERANZA</t>
  </si>
  <si>
    <t>CORPORACIÓN DE REHABILITACIÓN DE MENORES ADICTOS AMANECER DE CALAMA</t>
  </si>
  <si>
    <t>MCA - PROGRAMA DE MEDIDAS CAUTELARES AMBULATORIAS KUNZA YACKUS</t>
  </si>
  <si>
    <t>CALAMA</t>
  </si>
  <si>
    <t>ASOCIACION CRISTIANA DE JOVENES DE ANTOFAGASTA</t>
  </si>
  <si>
    <t>MCA - PROGRAMA DE MEDIDAS CAUTELARES PACIFICO</t>
  </si>
  <si>
    <t>MCA - CARDENAL RAUL SILVA HENRIQUEZ</t>
  </si>
  <si>
    <t>TOCOPILLA</t>
  </si>
  <si>
    <t>PLA - CARDENAL RAUL SILVA HENRIQUEZ</t>
  </si>
  <si>
    <t>MEMO 595</t>
  </si>
  <si>
    <t>PLA - PUKARA LICKANA</t>
  </si>
  <si>
    <t>PLA - ANTOFAGASTA SOLA SIERRA HENRIQUEZ</t>
  </si>
  <si>
    <t>MEMO 687</t>
  </si>
  <si>
    <t>PLE - ANTOFAGASTA</t>
  </si>
  <si>
    <t>PLE - PUKARA LICKANA</t>
  </si>
  <si>
    <t>PLE - CARDENAL RAUL SILVA HENRIQUEZ</t>
  </si>
  <si>
    <t>SBC - LUIS EMILIO RECABARREN</t>
  </si>
  <si>
    <t>CORPORACIÓN GABRIELA MISTRAL</t>
  </si>
  <si>
    <t>58/B</t>
  </si>
  <si>
    <t>PLE - PROGRAMA LIBERTAD ASISTIDA ESPECIAL</t>
  </si>
  <si>
    <t>MEMO 519</t>
  </si>
  <si>
    <t>OVALLE</t>
  </si>
  <si>
    <t>LA SERENA</t>
  </si>
  <si>
    <t>MCA - MEDIDAS CAUTELARES ELQUI</t>
  </si>
  <si>
    <t>MCA - MEDIDAS CAUTELARES AMBULATORIAS LIMARI-CHOAPA</t>
  </si>
  <si>
    <t>PLA - ELQUI</t>
  </si>
  <si>
    <t>PLA - LIBERTAD ASISTIDA LIMARI - CHOAPA</t>
  </si>
  <si>
    <t>PLE - LUIS CARDENAS</t>
  </si>
  <si>
    <t>PLE - LIMARI CHOAPA</t>
  </si>
  <si>
    <t>PSA - CHOAPA</t>
  </si>
  <si>
    <t>ILLAPEL</t>
  </si>
  <si>
    <t>PSA - LIMARI</t>
  </si>
  <si>
    <t>PSA - PROGRAMA SALIDAS ALTERNATIVAS ELQUI</t>
  </si>
  <si>
    <t>SBC - MEDIACION Y SERVICIOS COMUNITARIOS</t>
  </si>
  <si>
    <t>RANCAGUA</t>
  </si>
  <si>
    <t>CORP. DESARR.SOC.ASOC.CRIST.DE JOVENES</t>
  </si>
  <si>
    <t>SAN FERNANDO</t>
  </si>
  <si>
    <t>MCA - HERNAN EMERES YEVENES</t>
  </si>
  <si>
    <t>MCA - CACHAPOAL</t>
  </si>
  <si>
    <t>PLA - HERNAN EMERES YEVENES</t>
  </si>
  <si>
    <t>PLA - CACHAPOAL</t>
  </si>
  <si>
    <t>PLE - HERNAN EMERES YEVENEZ</t>
  </si>
  <si>
    <t>PLE - RANCAGUA ORIENTE</t>
  </si>
  <si>
    <t>PLE - RANCAGUA PONIENTE</t>
  </si>
  <si>
    <t>PSA - COLCHAGUA</t>
  </si>
  <si>
    <t>PSA - CACHAPOAL</t>
  </si>
  <si>
    <t>SBC - REPARATORIAS OHIGGINS</t>
  </si>
  <si>
    <t>CORPORACIÓN EDUCACIONAL ABATE MOLINA DE TALCA</t>
  </si>
  <si>
    <t>TALCA</t>
  </si>
  <si>
    <t>LINARES</t>
  </si>
  <si>
    <t>CURICÓ</t>
  </si>
  <si>
    <t>MCA - MAULE NORTE</t>
  </si>
  <si>
    <t>MCA - PROVINCIA DE LINARES - CAUQUENES</t>
  </si>
  <si>
    <t>PLA - CURICO BALDOMERO LILLO</t>
  </si>
  <si>
    <t>PLA - CAUQUENES</t>
  </si>
  <si>
    <t>CAUQUENES</t>
  </si>
  <si>
    <t>PLA - LINARES</t>
  </si>
  <si>
    <t>PLA - PROVINCIA DE TALCA</t>
  </si>
  <si>
    <t>PLE - PROGRAMA DE LIBERTAD ASISTIDA</t>
  </si>
  <si>
    <t>PLE - ACJ CURICO</t>
  </si>
  <si>
    <t>PLE - CAUQUENES</t>
  </si>
  <si>
    <t>PLE - LINARES</t>
  </si>
  <si>
    <t>PSA - ELENA CAFFARENA</t>
  </si>
  <si>
    <t>PSA - PROVINCIA DE TALCA</t>
  </si>
  <si>
    <t>PSA - LINARES CAUQUENES</t>
  </si>
  <si>
    <t>SBC - MAULE NORTE</t>
  </si>
  <si>
    <t>SBC - REPARATORIAS LINARES</t>
  </si>
  <si>
    <t>MISION EVANGELICA SAN PABLO DE CHILE</t>
  </si>
  <si>
    <t>SAN PEDRO DE LA PAZ</t>
  </si>
  <si>
    <t>LOS ÁNGELES</t>
  </si>
  <si>
    <t>CORONEL</t>
  </si>
  <si>
    <t>CONCEPCIÓN</t>
  </si>
  <si>
    <t>MCA - PROVINCIA BIO BIO WE NEWEN</t>
  </si>
  <si>
    <t>MCA - CAMINADO JUNTOS</t>
  </si>
  <si>
    <t>MCA - EBENEZER</t>
  </si>
  <si>
    <t>LOTA</t>
  </si>
  <si>
    <t>PLA - PROVINCIA ARAUCO CORONEL LOTA AYELEN</t>
  </si>
  <si>
    <t>CURANILAHUE</t>
  </si>
  <si>
    <t>PLA - CAMBIANDO EL PRESENTE</t>
  </si>
  <si>
    <t>PLA - SEMBRANDO CAMINOS</t>
  </si>
  <si>
    <t>189/A</t>
  </si>
  <si>
    <t>CONGREGACIÓN RELIGIOSOS TERCIARIOS CAPUCHINOS</t>
  </si>
  <si>
    <t>PLA - PADRE LUIS AMIGO</t>
  </si>
  <si>
    <t>188/A</t>
  </si>
  <si>
    <t>PLE - PROVINCIA DEL BIO BIO</t>
  </si>
  <si>
    <t>PARROQUIA SAGRADO CORAZON DE JESUS DE CORONEL</t>
  </si>
  <si>
    <t>PLE - TERESA DE CALCUTA CORONEL - LOTA</t>
  </si>
  <si>
    <t>PLE - PADRE LUIS AMIGO</t>
  </si>
  <si>
    <t>463/A</t>
  </si>
  <si>
    <t>FUNDACIÓN NACIONAL PARA LA DEFENSA ECOLOGICA DEL MENOR DE EDAD FUNDACION (DEM)</t>
  </si>
  <si>
    <t>PLE - SAN PEDRO DE LA PAZ Y OTRAS COMUNAS</t>
  </si>
  <si>
    <t>495/A</t>
  </si>
  <si>
    <t>PLE - TERESA DE CALCUTA PARA EL BORDE COSTERO</t>
  </si>
  <si>
    <t>516/A</t>
  </si>
  <si>
    <t>PLE - PROGRAMA LIBERTAD ASISTIDA ESPECIAL PROVINCIA DE ARAUCO</t>
  </si>
  <si>
    <t>586/B</t>
  </si>
  <si>
    <t>FUNDACIÓN SOCIAL NOVO MILLENNIO</t>
  </si>
  <si>
    <t>SBC - PROGRAMA DE SERVICIO EN BENEFICIO DE LA COMUNIDAD Y REPARACION DEL DAÑO</t>
  </si>
  <si>
    <t>SBC - SERVICIO EN BENEFICIO A LA COMUNIDAD Y REPARACION DEL DAÑO SOL NACIENTE</t>
  </si>
  <si>
    <t>CENTRO DE INICIATIVA EMPRESARIAL - CIEM VILLARRICA</t>
  </si>
  <si>
    <t>TEMUCO</t>
  </si>
  <si>
    <t>ANGOL</t>
  </si>
  <si>
    <t>MCA - AMULEN</t>
  </si>
  <si>
    <t>VILLARRICA</t>
  </si>
  <si>
    <t>69/B</t>
  </si>
  <si>
    <t>MCA - CAUTIN</t>
  </si>
  <si>
    <t>71/B</t>
  </si>
  <si>
    <t>FUNDACIÓN CIUDAD DEL NIÑO EX CONSEJO DE DEFENSA DEL NINO</t>
  </si>
  <si>
    <t>MCA - CUIDAD DEL NIÑO MALLECO</t>
  </si>
  <si>
    <t>PLA - KIMELTU</t>
  </si>
  <si>
    <t>70/B</t>
  </si>
  <si>
    <t>PLA - CUIDAD DEL NIÑO MALLECO</t>
  </si>
  <si>
    <t>PLA - CUIDAD DEL NIÑO TEMUCO</t>
  </si>
  <si>
    <t>PLE - ANTULAFQUEN</t>
  </si>
  <si>
    <t>PLE - MALLECO CODENI</t>
  </si>
  <si>
    <t>PLE - CORDILLERA COSTA</t>
  </si>
  <si>
    <t>PLE - CENTRO TEMUCO</t>
  </si>
  <si>
    <t>PSA - LACUSTRE WEKINTUN</t>
  </si>
  <si>
    <t>FUNDACION LA FRONTERA</t>
  </si>
  <si>
    <t>PSA - WELIWEN</t>
  </si>
  <si>
    <t>158/B</t>
  </si>
  <si>
    <t>PSA - CAUTIN CODENI</t>
  </si>
  <si>
    <t>PSA - MALLECO</t>
  </si>
  <si>
    <t>MEMO 110</t>
  </si>
  <si>
    <t>SBC - ADELUWN</t>
  </si>
  <si>
    <t>SBC - CIUDAD DEL NIÑO MALLECO</t>
  </si>
  <si>
    <t>MEMO 517</t>
  </si>
  <si>
    <t>PUERTO MONTT</t>
  </si>
  <si>
    <t>ORGANIZACIÓN NO GUBERNAMENTAL  DE DESARROLLO HUMANO O O.N.G. PROYECTA</t>
  </si>
  <si>
    <t>MCA - PROYECTA CHILOE</t>
  </si>
  <si>
    <t>CASTRO</t>
  </si>
  <si>
    <t>MCA - CUIDAD DEL NIÑO LLANQUIHUE OSORNO</t>
  </si>
  <si>
    <t>118/B</t>
  </si>
  <si>
    <t>MCA - CIUDAD DEL NIÑO OSORNO</t>
  </si>
  <si>
    <t>OSORNO</t>
  </si>
  <si>
    <t>PLA - CIUDAD DEL NIÑO LLANQUIHUE PALENA</t>
  </si>
  <si>
    <t>119/B</t>
  </si>
  <si>
    <t>PLA - CUIDAD DEL NIÑO OSORNO</t>
  </si>
  <si>
    <t>PLA - PROYECTA CHILOE</t>
  </si>
  <si>
    <t>PLE - OSORNO - CODENI</t>
  </si>
  <si>
    <t>PLE - CODENI LLANQUIHUE PALENA</t>
  </si>
  <si>
    <t>PLE - PROYECTA CHILOE</t>
  </si>
  <si>
    <t>PSA - CUIDAD DEL NIÑO LLANQUIHUE Y PALENA</t>
  </si>
  <si>
    <t>PSA - CUIDAD DEL NINO OSORNO</t>
  </si>
  <si>
    <t>PSA - CUIDAD DE NIÑO CHILOE</t>
  </si>
  <si>
    <t>257/B</t>
  </si>
  <si>
    <t>SBC - RD CUIDAD DEL NIÑO REGION DE LOS LAGOS</t>
  </si>
  <si>
    <t>COYHAIQUE</t>
  </si>
  <si>
    <t>MCA - CAUTELARES AYSEN</t>
  </si>
  <si>
    <t>PLA - LIBERTAD ASISTIDA AYSEN</t>
  </si>
  <si>
    <t>PLE - AYSEN</t>
  </si>
  <si>
    <t>PSA - AYSEN</t>
  </si>
  <si>
    <t>SBC - REPARATORIAS AYSEN</t>
  </si>
  <si>
    <t>PUNTA ARENAS</t>
  </si>
  <si>
    <t>MCA - MEDIDAS CAUTELARES MAGALLANES</t>
  </si>
  <si>
    <t>PLA - PUNTA ARENAS</t>
  </si>
  <si>
    <t>PLE - MAGALLANES</t>
  </si>
  <si>
    <t>PSA - MAGALLANES</t>
  </si>
  <si>
    <t>SBC - REPARATORIAS MAGALLANES</t>
  </si>
  <si>
    <t>VALDIVIA</t>
  </si>
  <si>
    <t>MCA - CUIDAD DEL NIÑO LOS RIOS</t>
  </si>
  <si>
    <t>PLA - CUIDAD DEL NIÑO REGION DE LOS RIOS</t>
  </si>
  <si>
    <t>PLE - CODENI COMUNAS DE LOS RIOS</t>
  </si>
  <si>
    <t>PLE - CODENI VALDIVIA CORRAL</t>
  </si>
  <si>
    <t>PSA - PAULO FREIRE</t>
  </si>
  <si>
    <t>SBC - CIUDAD DEL NIÑO REGION DE LOS RIOS</t>
  </si>
  <si>
    <t>CORPORACION DE FORMACION LABORAL AL ADOLESCENTE - CORFAL</t>
  </si>
  <si>
    <t>MCA - MEDIDAS CAUTELARES AMBULATORIAS</t>
  </si>
  <si>
    <t>PSA - PROGRAMA DE SALIDAS ALTERNATIVAS ARICA Y PARINACOTA</t>
  </si>
  <si>
    <t>SBC - SERVICIO EN BENEFICIO DE LA COMUNIDAD Y REPARACION DEL DAÑO</t>
  </si>
  <si>
    <t>CORPORACION DE APOYO A LA NINEZ Y JUVENTUD EN RIESGO SOCIAL CORPORACION LLEQUEN</t>
  </si>
  <si>
    <t>CHILLÁN</t>
  </si>
  <si>
    <t>MCA - LLEQUEN PROVINCIA DE ÑUBLE</t>
  </si>
  <si>
    <t>PLA - LLEQUEN PROVINCIA DE ÑUBLE</t>
  </si>
  <si>
    <t>PLE - LLEQUEN ÑUBLE</t>
  </si>
  <si>
    <t>PSA - LLEQUEN ÑUBLE</t>
  </si>
  <si>
    <t>Provincia de Tocopilla: Tocopilla y Maria Elena. Provincia de Antofagasta: Megillones.</t>
  </si>
  <si>
    <t>PLAZA CONVENIDAS</t>
  </si>
  <si>
    <t>PROMEDIO</t>
  </si>
  <si>
    <t>TOTAL</t>
  </si>
  <si>
    <t>CÓDIGO VIGENTE</t>
  </si>
  <si>
    <t>COSTO ANUAL ATENDIDOS</t>
  </si>
  <si>
    <t>PROMEDIO $</t>
  </si>
  <si>
    <t>VALOR PROMEDIO ATENDIAS ANUAL</t>
  </si>
  <si>
    <t>DIFERENCIA PLAZA ATENDIAS VS SOLICITADAS</t>
  </si>
  <si>
    <t>PROMEDIO PLAZAS ATENDIAS DIC19 AGOS20</t>
  </si>
  <si>
    <t xml:space="preserve">1080620                     1080906                    1080934              1080937   </t>
  </si>
  <si>
    <t xml:space="preserve">        1080907                       1080936                    1080938                 1080621             </t>
  </si>
  <si>
    <t>Provincias de Cardenal Caro: Pichilemu, Litueche, Marchihue, Paredones, La Estrella y Navidad. Provincia de Colchagua: San Fernando, Santa Cruz, Placilla, Nancagua, Chimbarongo, Peralillo, Lolol, Chepica, Palmilla y Pumanque. Provincia Cachapoal:  Las Cabras, Pichidegua, Peumo y San Vicente de TT.</t>
  </si>
  <si>
    <t>PLAZAS A LICITAR</t>
  </si>
  <si>
    <t>FOCALIZACIÓN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</si>
</sst>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theme="4" tint="0.79998168889431442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33">
    <xf numFmtId="0" fontId="0" fillId="0" borderId="0" xfId="0"/>
    <xf numFmtId="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1" fontId="6" fillId="0" borderId="1" xfId="0" applyNumberFormat="1" applyFont="1" applyBorder="1"/>
    <xf numFmtId="0" fontId="6" fillId="0" borderId="1" xfId="0" applyFont="1" applyBorder="1"/>
    <xf numFmtId="3" fontId="6" fillId="0" borderId="1" xfId="0" applyNumberFormat="1" applyFont="1" applyBorder="1"/>
    <xf numFmtId="1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6" fillId="4" borderId="0" xfId="0" applyFont="1" applyFill="1"/>
    <xf numFmtId="0" fontId="6" fillId="0" borderId="0" xfId="0" applyFont="1"/>
    <xf numFmtId="0" fontId="6" fillId="5" borderId="0" xfId="0" applyFont="1" applyFill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6" fillId="14" borderId="5" xfId="0" applyFont="1" applyFill="1" applyBorder="1" applyAlignment="1">
      <alignment vertical="center" wrapText="1"/>
    </xf>
    <xf numFmtId="0" fontId="7" fillId="11" borderId="6" xfId="0" quotePrefix="1" applyFont="1" applyFill="1" applyBorder="1" applyAlignment="1">
      <alignment horizontal="left" vertical="center" wrapText="1"/>
    </xf>
    <xf numFmtId="0" fontId="7" fillId="11" borderId="6" xfId="0" applyFont="1" applyFill="1" applyBorder="1" applyAlignment="1">
      <alignment horizontal="left" vertical="center" wrapText="1"/>
    </xf>
    <xf numFmtId="3" fontId="11" fillId="11" borderId="6" xfId="0" quotePrefix="1" applyNumberFormat="1" applyFont="1" applyFill="1" applyBorder="1" applyAlignment="1">
      <alignment horizontal="left" vertical="center" wrapText="1"/>
    </xf>
    <xf numFmtId="3" fontId="11" fillId="11" borderId="7" xfId="0" applyNumberFormat="1" applyFont="1" applyFill="1" applyBorder="1" applyAlignment="1">
      <alignment horizontal="left" vertical="center" wrapText="1"/>
    </xf>
    <xf numFmtId="17" fontId="11" fillId="12" borderId="8" xfId="0" applyNumberFormat="1" applyFont="1" applyFill="1" applyBorder="1" applyAlignment="1">
      <alignment horizontal="left" vertical="center" wrapText="1"/>
    </xf>
    <xf numFmtId="3" fontId="11" fillId="12" borderId="9" xfId="0" applyNumberFormat="1" applyFont="1" applyFill="1" applyBorder="1" applyAlignment="1">
      <alignment horizontal="left" vertical="center" wrapText="1"/>
    </xf>
    <xf numFmtId="0" fontId="11" fillId="12" borderId="10" xfId="0" applyFont="1" applyFill="1" applyBorder="1" applyAlignment="1">
      <alignment horizontal="left" vertical="center" wrapText="1"/>
    </xf>
    <xf numFmtId="3" fontId="8" fillId="8" borderId="8" xfId="0" quotePrefix="1" applyNumberFormat="1" applyFont="1" applyFill="1" applyBorder="1" applyAlignment="1">
      <alignment horizontal="left" vertical="center" wrapText="1"/>
    </xf>
    <xf numFmtId="3" fontId="8" fillId="8" borderId="9" xfId="0" applyNumberFormat="1" applyFont="1" applyFill="1" applyBorder="1" applyAlignment="1">
      <alignment horizontal="left" vertical="center" wrapText="1"/>
    </xf>
    <xf numFmtId="17" fontId="11" fillId="8" borderId="8" xfId="0" applyNumberFormat="1" applyFont="1" applyFill="1" applyBorder="1" applyAlignment="1">
      <alignment horizontal="left" vertical="center" wrapText="1"/>
    </xf>
    <xf numFmtId="3" fontId="11" fillId="8" borderId="9" xfId="0" applyNumberFormat="1" applyFont="1" applyFill="1" applyBorder="1" applyAlignment="1">
      <alignment horizontal="left" vertical="center" wrapText="1"/>
    </xf>
    <xf numFmtId="0" fontId="11" fillId="8" borderId="10" xfId="0" applyFont="1" applyFill="1" applyBorder="1" applyAlignment="1">
      <alignment horizontal="left" vertical="center" wrapText="1"/>
    </xf>
    <xf numFmtId="17" fontId="11" fillId="9" borderId="8" xfId="0" applyNumberFormat="1" applyFont="1" applyFill="1" applyBorder="1" applyAlignment="1">
      <alignment horizontal="left" vertical="center" wrapText="1"/>
    </xf>
    <xf numFmtId="3" fontId="11" fillId="9" borderId="9" xfId="0" applyNumberFormat="1" applyFont="1" applyFill="1" applyBorder="1" applyAlignment="1">
      <alignment horizontal="left" vertical="center" wrapText="1"/>
    </xf>
    <xf numFmtId="0" fontId="11" fillId="9" borderId="10" xfId="0" applyFont="1" applyFill="1" applyBorder="1" applyAlignment="1">
      <alignment horizontal="left" vertical="center" wrapText="1"/>
    </xf>
    <xf numFmtId="17" fontId="11" fillId="13" borderId="11" xfId="0" applyNumberFormat="1" applyFont="1" applyFill="1" applyBorder="1" applyAlignment="1">
      <alignment horizontal="left" vertical="center" wrapText="1"/>
    </xf>
    <xf numFmtId="3" fontId="11" fillId="13" borderId="9" xfId="0" applyNumberFormat="1" applyFont="1" applyFill="1" applyBorder="1" applyAlignment="1">
      <alignment horizontal="left" vertical="center" wrapText="1"/>
    </xf>
    <xf numFmtId="0" fontId="11" fillId="13" borderId="1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/>
    <xf numFmtId="1" fontId="1" fillId="0" borderId="0" xfId="0" applyNumberFormat="1" applyFont="1"/>
    <xf numFmtId="1" fontId="1" fillId="4" borderId="0" xfId="0" applyNumberFormat="1" applyFont="1" applyFill="1"/>
    <xf numFmtId="3" fontId="12" fillId="0" borderId="12" xfId="0" applyNumberFormat="1" applyFont="1" applyBorder="1"/>
    <xf numFmtId="3" fontId="12" fillId="0" borderId="13" xfId="0" applyNumberFormat="1" applyFont="1" applyBorder="1"/>
    <xf numFmtId="3" fontId="12" fillId="0" borderId="14" xfId="0" applyNumberFormat="1" applyFont="1" applyBorder="1"/>
    <xf numFmtId="3" fontId="12" fillId="0" borderId="15" xfId="0" applyNumberFormat="1" applyFont="1" applyBorder="1"/>
    <xf numFmtId="3" fontId="12" fillId="0" borderId="16" xfId="0" applyNumberFormat="1" applyFont="1" applyBorder="1"/>
    <xf numFmtId="3" fontId="12" fillId="0" borderId="17" xfId="0" applyNumberFormat="1" applyFont="1" applyBorder="1"/>
    <xf numFmtId="0" fontId="1" fillId="0" borderId="5" xfId="0" applyFont="1" applyBorder="1"/>
    <xf numFmtId="0" fontId="1" fillId="4" borderId="0" xfId="0" applyFont="1" applyFill="1"/>
    <xf numFmtId="14" fontId="1" fillId="0" borderId="0" xfId="0" applyNumberFormat="1" applyFont="1" applyAlignment="1">
      <alignment horizontal="left"/>
    </xf>
    <xf numFmtId="0" fontId="1" fillId="0" borderId="0" xfId="0" applyFont="1" applyBorder="1"/>
    <xf numFmtId="0" fontId="1" fillId="0" borderId="0" xfId="0" applyFont="1" applyFill="1"/>
    <xf numFmtId="0" fontId="1" fillId="15" borderId="0" xfId="0" applyFont="1" applyFill="1"/>
    <xf numFmtId="0" fontId="1" fillId="16" borderId="0" xfId="0" applyFont="1" applyFill="1"/>
    <xf numFmtId="0" fontId="6" fillId="17" borderId="0" xfId="0" applyFont="1" applyFill="1"/>
    <xf numFmtId="0" fontId="9" fillId="17" borderId="3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12" fillId="4" borderId="14" xfId="0" applyNumberFormat="1" applyFont="1" applyFill="1" applyBorder="1"/>
    <xf numFmtId="3" fontId="12" fillId="4" borderId="15" xfId="0" applyNumberFormat="1" applyFont="1" applyFill="1" applyBorder="1"/>
    <xf numFmtId="3" fontId="12" fillId="4" borderId="16" xfId="0" applyNumberFormat="1" applyFont="1" applyFill="1" applyBorder="1"/>
    <xf numFmtId="3" fontId="12" fillId="4" borderId="17" xfId="0" applyNumberFormat="1" applyFont="1" applyFill="1" applyBorder="1"/>
    <xf numFmtId="0" fontId="1" fillId="0" borderId="0" xfId="0" applyFont="1" applyFill="1" applyAlignment="1">
      <alignment horizontal="left"/>
    </xf>
    <xf numFmtId="14" fontId="1" fillId="0" borderId="0" xfId="0" applyNumberFormat="1" applyFont="1" applyFill="1"/>
    <xf numFmtId="1" fontId="1" fillId="0" borderId="0" xfId="0" applyNumberFormat="1" applyFont="1" applyFill="1"/>
    <xf numFmtId="3" fontId="12" fillId="0" borderId="14" xfId="0" applyNumberFormat="1" applyFont="1" applyFill="1" applyBorder="1"/>
    <xf numFmtId="3" fontId="12" fillId="0" borderId="15" xfId="0" applyNumberFormat="1" applyFont="1" applyFill="1" applyBorder="1"/>
    <xf numFmtId="3" fontId="12" fillId="0" borderId="16" xfId="0" applyNumberFormat="1" applyFont="1" applyFill="1" applyBorder="1"/>
    <xf numFmtId="3" fontId="12" fillId="0" borderId="17" xfId="0" applyNumberFormat="1" applyFont="1" applyFill="1" applyBorder="1"/>
    <xf numFmtId="3" fontId="12" fillId="0" borderId="18" xfId="0" applyNumberFormat="1" applyFont="1" applyBorder="1"/>
    <xf numFmtId="3" fontId="12" fillId="0" borderId="19" xfId="0" applyNumberFormat="1" applyFont="1" applyBorder="1"/>
    <xf numFmtId="3" fontId="12" fillId="0" borderId="20" xfId="0" applyNumberFormat="1" applyFont="1" applyBorder="1"/>
    <xf numFmtId="3" fontId="12" fillId="0" borderId="21" xfId="0" applyNumberFormat="1" applyFont="1" applyBorder="1"/>
    <xf numFmtId="3" fontId="12" fillId="0" borderId="22" xfId="0" applyNumberFormat="1" applyFont="1" applyBorder="1"/>
    <xf numFmtId="3" fontId="12" fillId="0" borderId="23" xfId="0" applyNumberFormat="1" applyFont="1" applyBorder="1"/>
    <xf numFmtId="3" fontId="12" fillId="0" borderId="24" xfId="0" applyNumberFormat="1" applyFont="1" applyBorder="1"/>
    <xf numFmtId="3" fontId="12" fillId="0" borderId="25" xfId="0" applyNumberFormat="1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left"/>
    </xf>
    <xf numFmtId="14" fontId="1" fillId="0" borderId="27" xfId="0" applyNumberFormat="1" applyFont="1" applyBorder="1"/>
    <xf numFmtId="1" fontId="1" fillId="4" borderId="27" xfId="0" applyNumberFormat="1" applyFont="1" applyFill="1" applyBorder="1"/>
    <xf numFmtId="1" fontId="1" fillId="0" borderId="27" xfId="0" applyNumberFormat="1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3" fontId="12" fillId="0" borderId="30" xfId="0" applyNumberFormat="1" applyFont="1" applyBorder="1"/>
    <xf numFmtId="3" fontId="12" fillId="0" borderId="31" xfId="0" applyNumberFormat="1" applyFont="1" applyBorder="1"/>
    <xf numFmtId="3" fontId="12" fillId="0" borderId="32" xfId="0" applyNumberFormat="1" applyFont="1" applyBorder="1"/>
    <xf numFmtId="3" fontId="12" fillId="0" borderId="33" xfId="0" applyNumberFormat="1" applyFont="1" applyBorder="1"/>
    <xf numFmtId="0" fontId="1" fillId="0" borderId="34" xfId="0" applyFont="1" applyBorder="1"/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/>
    <xf numFmtId="1" fontId="1" fillId="4" borderId="0" xfId="0" applyNumberFormat="1" applyFont="1" applyFill="1" applyBorder="1"/>
    <xf numFmtId="1" fontId="1" fillId="0" borderId="0" xfId="0" applyNumberFormat="1" applyFont="1" applyBorder="1"/>
    <xf numFmtId="0" fontId="1" fillId="16" borderId="0" xfId="0" applyFont="1" applyFill="1" applyBorder="1"/>
    <xf numFmtId="0" fontId="1" fillId="0" borderId="35" xfId="0" applyFont="1" applyBorder="1"/>
    <xf numFmtId="0" fontId="1" fillId="0" borderId="36" xfId="0" applyFont="1" applyBorder="1"/>
    <xf numFmtId="0" fontId="1" fillId="0" borderId="36" xfId="0" applyFont="1" applyBorder="1" applyAlignment="1">
      <alignment horizontal="left"/>
    </xf>
    <xf numFmtId="14" fontId="1" fillId="0" borderId="36" xfId="0" applyNumberFormat="1" applyFont="1" applyBorder="1"/>
    <xf numFmtId="1" fontId="1" fillId="4" borderId="36" xfId="0" applyNumberFormat="1" applyFont="1" applyFill="1" applyBorder="1"/>
    <xf numFmtId="1" fontId="1" fillId="0" borderId="36" xfId="0" applyNumberFormat="1" applyFont="1" applyBorder="1"/>
    <xf numFmtId="3" fontId="12" fillId="0" borderId="37" xfId="0" applyNumberFormat="1" applyFont="1" applyBorder="1"/>
    <xf numFmtId="3" fontId="12" fillId="0" borderId="38" xfId="0" applyNumberFormat="1" applyFont="1" applyBorder="1"/>
    <xf numFmtId="3" fontId="12" fillId="0" borderId="39" xfId="0" applyNumberFormat="1" applyFont="1" applyBorder="1"/>
    <xf numFmtId="3" fontId="12" fillId="0" borderId="40" xfId="0" applyNumberFormat="1" applyFont="1" applyBorder="1"/>
    <xf numFmtId="3" fontId="12" fillId="0" borderId="41" xfId="0" applyNumberFormat="1" applyFont="1" applyBorder="1"/>
    <xf numFmtId="3" fontId="12" fillId="0" borderId="42" xfId="0" applyNumberFormat="1" applyFont="1" applyBorder="1"/>
    <xf numFmtId="0" fontId="1" fillId="4" borderId="34" xfId="0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left"/>
    </xf>
    <xf numFmtId="14" fontId="1" fillId="4" borderId="0" xfId="0" applyNumberFormat="1" applyFont="1" applyFill="1" applyBorder="1"/>
    <xf numFmtId="3" fontId="12" fillId="0" borderId="24" xfId="0" applyNumberFormat="1" applyFont="1" applyFill="1" applyBorder="1"/>
    <xf numFmtId="3" fontId="12" fillId="0" borderId="25" xfId="0" applyNumberFormat="1" applyFont="1" applyFill="1" applyBorder="1"/>
    <xf numFmtId="0" fontId="1" fillId="15" borderId="36" xfId="0" applyFont="1" applyFill="1" applyBorder="1"/>
    <xf numFmtId="0" fontId="1" fillId="15" borderId="0" xfId="0" applyFont="1" applyFill="1" applyBorder="1"/>
    <xf numFmtId="3" fontId="12" fillId="0" borderId="43" xfId="0" applyNumberFormat="1" applyFont="1" applyBorder="1"/>
    <xf numFmtId="3" fontId="12" fillId="0" borderId="44" xfId="0" applyNumberFormat="1" applyFont="1" applyBorder="1"/>
    <xf numFmtId="3" fontId="12" fillId="0" borderId="12" xfId="0" applyNumberFormat="1" applyFont="1" applyFill="1" applyBorder="1"/>
    <xf numFmtId="3" fontId="12" fillId="0" borderId="13" xfId="0" applyNumberFormat="1" applyFont="1" applyFill="1" applyBorder="1"/>
    <xf numFmtId="1" fontId="1" fillId="16" borderId="0" xfId="0" applyNumberFormat="1" applyFont="1" applyFill="1"/>
    <xf numFmtId="3" fontId="12" fillId="0" borderId="0" xfId="0" applyNumberFormat="1" applyFont="1" applyBorder="1"/>
    <xf numFmtId="3" fontId="12" fillId="4" borderId="24" xfId="0" applyNumberFormat="1" applyFont="1" applyFill="1" applyBorder="1"/>
    <xf numFmtId="3" fontId="12" fillId="4" borderId="25" xfId="0" applyNumberFormat="1" applyFont="1" applyFill="1" applyBorder="1"/>
    <xf numFmtId="3" fontId="12" fillId="0" borderId="45" xfId="0" applyNumberFormat="1" applyFont="1" applyBorder="1"/>
    <xf numFmtId="3" fontId="12" fillId="0" borderId="46" xfId="0" applyNumberFormat="1" applyFont="1" applyBorder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left" vertical="center" wrapText="1"/>
    </xf>
    <xf numFmtId="41" fontId="0" fillId="0" borderId="0" xfId="0" applyNumberFormat="1"/>
    <xf numFmtId="0" fontId="0" fillId="0" borderId="0" xfId="0" applyAlignment="1"/>
    <xf numFmtId="0" fontId="2" fillId="2" borderId="47" xfId="0" applyFont="1" applyFill="1" applyBorder="1" applyAlignment="1">
      <alignment horizontal="center" vertical="center" wrapText="1"/>
    </xf>
    <xf numFmtId="0" fontId="1" fillId="0" borderId="1" xfId="0" applyFont="1" applyBorder="1"/>
    <xf numFmtId="41" fontId="1" fillId="0" borderId="1" xfId="0" applyNumberFormat="1" applyFont="1" applyBorder="1"/>
    <xf numFmtId="1" fontId="1" fillId="0" borderId="1" xfId="0" applyNumberFormat="1" applyFont="1" applyBorder="1"/>
    <xf numFmtId="41" fontId="1" fillId="0" borderId="1" xfId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3" fontId="12" fillId="0" borderId="52" xfId="0" applyNumberFormat="1" applyFont="1" applyBorder="1"/>
    <xf numFmtId="3" fontId="12" fillId="0" borderId="53" xfId="0" applyNumberFormat="1" applyFont="1" applyBorder="1"/>
    <xf numFmtId="3" fontId="12" fillId="0" borderId="54" xfId="0" applyNumberFormat="1" applyFont="1" applyBorder="1"/>
    <xf numFmtId="3" fontId="12" fillId="4" borderId="55" xfId="0" applyNumberFormat="1" applyFont="1" applyFill="1" applyBorder="1"/>
    <xf numFmtId="3" fontId="12" fillId="0" borderId="55" xfId="0" applyNumberFormat="1" applyFont="1" applyBorder="1"/>
    <xf numFmtId="3" fontId="12" fillId="0" borderId="55" xfId="0" applyNumberFormat="1" applyFont="1" applyFill="1" applyBorder="1"/>
    <xf numFmtId="3" fontId="8" fillId="8" borderId="56" xfId="0" applyNumberFormat="1" applyFont="1" applyFill="1" applyBorder="1" applyAlignment="1">
      <alignment horizontal="left" vertical="center" wrapText="1"/>
    </xf>
    <xf numFmtId="3" fontId="8" fillId="8" borderId="57" xfId="0" applyNumberFormat="1" applyFont="1" applyFill="1" applyBorder="1" applyAlignment="1">
      <alignment horizontal="left" vertical="center" wrapText="1"/>
    </xf>
    <xf numFmtId="3" fontId="12" fillId="0" borderId="51" xfId="0" applyNumberFormat="1" applyFont="1" applyBorder="1"/>
    <xf numFmtId="3" fontId="12" fillId="4" borderId="51" xfId="0" applyNumberFormat="1" applyFont="1" applyFill="1" applyBorder="1"/>
    <xf numFmtId="3" fontId="12" fillId="0" borderId="51" xfId="0" applyNumberFormat="1" applyFont="1" applyFill="1" applyBorder="1"/>
    <xf numFmtId="3" fontId="12" fillId="0" borderId="58" xfId="0" applyNumberFormat="1" applyFont="1" applyBorder="1"/>
    <xf numFmtId="0" fontId="1" fillId="0" borderId="27" xfId="0" applyFont="1" applyFill="1" applyBorder="1"/>
    <xf numFmtId="0" fontId="1" fillId="0" borderId="0" xfId="0" applyFont="1" applyFill="1" applyBorder="1"/>
    <xf numFmtId="0" fontId="1" fillId="16" borderId="36" xfId="0" applyFont="1" applyFill="1" applyBorder="1"/>
    <xf numFmtId="3" fontId="12" fillId="0" borderId="59" xfId="0" applyNumberFormat="1" applyFont="1" applyBorder="1"/>
    <xf numFmtId="1" fontId="1" fillId="0" borderId="1" xfId="0" applyNumberFormat="1" applyFont="1" applyFill="1" applyBorder="1"/>
    <xf numFmtId="0" fontId="1" fillId="0" borderId="6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3" fontId="12" fillId="0" borderId="1" xfId="0" applyNumberFormat="1" applyFont="1" applyBorder="1"/>
    <xf numFmtId="0" fontId="1" fillId="0" borderId="0" xfId="0" applyFont="1" applyBorder="1" applyAlignment="1">
      <alignment horizontal="center" vertical="center" wrapText="1"/>
    </xf>
    <xf numFmtId="14" fontId="1" fillId="0" borderId="63" xfId="0" applyNumberFormat="1" applyFont="1" applyBorder="1" applyAlignment="1">
      <alignment vertical="center"/>
    </xf>
    <xf numFmtId="14" fontId="1" fillId="0" borderId="64" xfId="0" applyNumberFormat="1" applyFont="1" applyBorder="1" applyAlignment="1">
      <alignment vertical="center"/>
    </xf>
    <xf numFmtId="14" fontId="1" fillId="0" borderId="65" xfId="0" applyNumberFormat="1" applyFont="1" applyBorder="1" applyAlignment="1">
      <alignment vertical="center"/>
    </xf>
    <xf numFmtId="0" fontId="1" fillId="0" borderId="61" xfId="0" applyFont="1" applyFill="1" applyBorder="1" applyAlignment="1">
      <alignment horizontal="center" vertical="center" wrapText="1"/>
    </xf>
    <xf numFmtId="10" fontId="0" fillId="0" borderId="0" xfId="2" applyNumberFormat="1" applyFont="1"/>
    <xf numFmtId="0" fontId="2" fillId="2" borderId="66" xfId="0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vertical="center"/>
    </xf>
    <xf numFmtId="14" fontId="1" fillId="0" borderId="66" xfId="0" applyNumberFormat="1" applyFont="1" applyBorder="1" applyAlignment="1">
      <alignment vertical="center"/>
    </xf>
    <xf numFmtId="14" fontId="1" fillId="0" borderId="63" xfId="0" applyNumberFormat="1" applyFont="1" applyFill="1" applyBorder="1" applyAlignment="1">
      <alignment vertical="center"/>
    </xf>
    <xf numFmtId="14" fontId="1" fillId="0" borderId="2" xfId="0" applyNumberFormat="1" applyFont="1" applyFill="1" applyBorder="1" applyAlignment="1">
      <alignment vertical="center"/>
    </xf>
    <xf numFmtId="14" fontId="1" fillId="0" borderId="66" xfId="0" applyNumberFormat="1" applyFont="1" applyFill="1" applyBorder="1" applyAlignment="1">
      <alignment vertical="center"/>
    </xf>
    <xf numFmtId="14" fontId="1" fillId="0" borderId="64" xfId="0" applyNumberFormat="1" applyFont="1" applyFill="1" applyBorder="1" applyAlignment="1">
      <alignment vertical="center"/>
    </xf>
    <xf numFmtId="14" fontId="1" fillId="0" borderId="67" xfId="0" applyNumberFormat="1" applyFont="1" applyFill="1" applyBorder="1" applyAlignment="1">
      <alignment vertical="center"/>
    </xf>
    <xf numFmtId="0" fontId="1" fillId="0" borderId="6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66" xfId="0" applyFont="1" applyFill="1" applyBorder="1" applyAlignment="1">
      <alignment horizontal="left" vertical="center"/>
    </xf>
    <xf numFmtId="14" fontId="1" fillId="0" borderId="63" xfId="0" applyNumberFormat="1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left" vertical="center"/>
    </xf>
    <xf numFmtId="14" fontId="1" fillId="0" borderId="66" xfId="0" applyNumberFormat="1" applyFont="1" applyFill="1" applyBorder="1" applyAlignment="1">
      <alignment horizontal="left" vertical="center"/>
    </xf>
    <xf numFmtId="14" fontId="1" fillId="0" borderId="67" xfId="0" applyNumberFormat="1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7" fillId="11" borderId="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6" borderId="2" xfId="0" quotePrefix="1" applyFont="1" applyFill="1" applyBorder="1" applyAlignment="1">
      <alignment horizontal="center" vertical="center" wrapText="1"/>
    </xf>
    <xf numFmtId="0" fontId="7" fillId="6" borderId="3" xfId="0" quotePrefix="1" applyFont="1" applyFill="1" applyBorder="1" applyAlignment="1">
      <alignment horizontal="center" vertical="center" wrapText="1"/>
    </xf>
    <xf numFmtId="0" fontId="7" fillId="6" borderId="4" xfId="0" quotePrefix="1" applyFont="1" applyFill="1" applyBorder="1" applyAlignment="1">
      <alignment horizontal="center" vertical="center" wrapText="1"/>
    </xf>
    <xf numFmtId="0" fontId="7" fillId="7" borderId="2" xfId="0" quotePrefix="1" applyFont="1" applyFill="1" applyBorder="1" applyAlignment="1">
      <alignment horizontal="center" vertical="center" wrapText="1"/>
    </xf>
    <xf numFmtId="0" fontId="7" fillId="7" borderId="3" xfId="0" quotePrefix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8" borderId="2" xfId="0" quotePrefix="1" applyFont="1" applyFill="1" applyBorder="1" applyAlignment="1">
      <alignment horizontal="center" vertical="center" wrapText="1"/>
    </xf>
    <xf numFmtId="0" fontId="7" fillId="8" borderId="3" xfId="0" quotePrefix="1" applyFont="1" applyFill="1" applyBorder="1" applyAlignment="1">
      <alignment horizontal="center" vertical="center" wrapText="1"/>
    </xf>
    <xf numFmtId="0" fontId="7" fillId="8" borderId="4" xfId="0" quotePrefix="1" applyFont="1" applyFill="1" applyBorder="1" applyAlignment="1">
      <alignment horizontal="center" vertical="center" wrapText="1"/>
    </xf>
    <xf numFmtId="0" fontId="7" fillId="9" borderId="2" xfId="0" quotePrefix="1" applyFont="1" applyFill="1" applyBorder="1" applyAlignment="1">
      <alignment horizontal="center" vertical="center" wrapText="1"/>
    </xf>
    <xf numFmtId="0" fontId="7" fillId="9" borderId="3" xfId="0" quotePrefix="1" applyFont="1" applyFill="1" applyBorder="1" applyAlignment="1">
      <alignment horizontal="center" vertical="center" wrapText="1"/>
    </xf>
    <xf numFmtId="0" fontId="7" fillId="9" borderId="4" xfId="0" quotePrefix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7" fillId="12" borderId="2" xfId="0" quotePrefix="1" applyFont="1" applyFill="1" applyBorder="1" applyAlignment="1">
      <alignment horizontal="center" vertical="center" wrapText="1"/>
    </xf>
    <xf numFmtId="0" fontId="7" fillId="12" borderId="3" xfId="0" quotePrefix="1" applyFont="1" applyFill="1" applyBorder="1" applyAlignment="1">
      <alignment horizontal="center" vertical="center" wrapText="1"/>
    </xf>
    <xf numFmtId="0" fontId="7" fillId="12" borderId="4" xfId="0" quotePrefix="1" applyFont="1" applyFill="1" applyBorder="1" applyAlignment="1">
      <alignment horizontal="center" vertical="center" wrapText="1"/>
    </xf>
    <xf numFmtId="0" fontId="8" fillId="8" borderId="2" xfId="0" quotePrefix="1" applyFont="1" applyFill="1" applyBorder="1" applyAlignment="1">
      <alignment horizontal="center" vertical="center" wrapText="1"/>
    </xf>
    <xf numFmtId="0" fontId="8" fillId="8" borderId="3" xfId="0" quotePrefix="1" applyFont="1" applyFill="1" applyBorder="1" applyAlignment="1">
      <alignment horizontal="center" vertical="center" wrapText="1"/>
    </xf>
    <xf numFmtId="0" fontId="8" fillId="8" borderId="4" xfId="0" quotePrefix="1" applyFont="1" applyFill="1" applyBorder="1" applyAlignment="1">
      <alignment horizontal="center" vertical="center" wrapText="1"/>
    </xf>
    <xf numFmtId="0" fontId="7" fillId="13" borderId="3" xfId="0" quotePrefix="1" applyFont="1" applyFill="1" applyBorder="1" applyAlignment="1">
      <alignment horizontal="center" vertical="center" wrapText="1"/>
    </xf>
    <xf numFmtId="0" fontId="7" fillId="13" borderId="4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O1908"/>
  <sheetViews>
    <sheetView topLeftCell="A4" zoomScale="130" zoomScaleNormal="130" workbookViewId="0">
      <pane xSplit="5" ySplit="1" topLeftCell="F104" activePane="bottomRight" state="frozen"/>
      <selection activeCell="A4" sqref="A4"/>
      <selection pane="topRight" activeCell="F4" sqref="F4"/>
      <selection pane="bottomLeft" activeCell="A5" sqref="A5"/>
      <selection pane="bottomRight" activeCell="AG38" sqref="AG38"/>
    </sheetView>
  </sheetViews>
  <sheetFormatPr baseColWidth="10" defaultColWidth="11.42578125" defaultRowHeight="11.25" x14ac:dyDescent="0.2"/>
  <cols>
    <col min="1" max="1" width="5.28515625" style="49" customWidth="1"/>
    <col min="2" max="2" width="5.85546875" style="49" hidden="1" customWidth="1"/>
    <col min="3" max="3" width="7.140625" style="49" hidden="1" customWidth="1"/>
    <col min="4" max="4" width="8" style="49" customWidth="1"/>
    <col min="5" max="7" width="11.42578125" style="49" customWidth="1"/>
    <col min="8" max="8" width="7.85546875" style="50" hidden="1" customWidth="1"/>
    <col min="9" max="9" width="11.42578125" style="50" hidden="1" customWidth="1"/>
    <col min="10" max="11" width="11.42578125" style="49" hidden="1" customWidth="1"/>
    <col min="12" max="12" width="6.42578125" style="49" customWidth="1"/>
    <col min="13" max="13" width="8.140625" style="49" hidden="1" customWidth="1"/>
    <col min="14" max="14" width="6.28515625" style="49" hidden="1" customWidth="1"/>
    <col min="15" max="23" width="5" style="49" hidden="1" customWidth="1"/>
    <col min="24" max="24" width="7.7109375" style="49" hidden="1" customWidth="1"/>
    <col min="25" max="30" width="5" style="49" hidden="1" customWidth="1"/>
    <col min="31" max="32" width="7" style="49" hidden="1" customWidth="1"/>
    <col min="33" max="33" width="7" style="49" customWidth="1"/>
    <col min="34" max="34" width="5" style="61" customWidth="1"/>
    <col min="35" max="35" width="4" style="49" customWidth="1"/>
    <col min="36" max="36" width="5" style="61" customWidth="1"/>
    <col min="37" max="48" width="5" style="49" hidden="1" customWidth="1"/>
    <col min="49" max="57" width="7" style="49" hidden="1" customWidth="1"/>
    <col min="58" max="60" width="5" style="49" hidden="1" customWidth="1"/>
    <col min="61" max="69" width="7" style="49" hidden="1" customWidth="1"/>
    <col min="70" max="71" width="5" style="49" hidden="1" customWidth="1"/>
    <col min="72" max="72" width="5.85546875" style="49" hidden="1" customWidth="1"/>
    <col min="73" max="73" width="6.28515625" style="49" hidden="1" customWidth="1"/>
    <col min="74" max="74" width="6.28515625" style="49" customWidth="1"/>
    <col min="75" max="80" width="6.28515625" style="49" hidden="1" customWidth="1"/>
    <col min="81" max="81" width="6.28515625" style="49" customWidth="1"/>
    <col min="82" max="82" width="6.28515625" style="49" hidden="1" customWidth="1"/>
    <col min="83" max="83" width="6.42578125" style="49" hidden="1" customWidth="1"/>
    <col min="84" max="85" width="11.42578125" style="49" hidden="1" customWidth="1"/>
    <col min="86" max="94" width="8.7109375" style="49" hidden="1" customWidth="1"/>
    <col min="95" max="97" width="6.28515625" style="49" hidden="1" customWidth="1"/>
    <col min="98" max="98" width="8.7109375" style="49" hidden="1" customWidth="1"/>
    <col min="99" max="99" width="9.42578125" style="49" hidden="1" customWidth="1"/>
    <col min="100" max="105" width="8.7109375" style="49" hidden="1" customWidth="1"/>
    <col min="106" max="106" width="8.7109375" style="49" bestFit="1" customWidth="1"/>
    <col min="107" max="108" width="8.42578125" style="49" customWidth="1"/>
    <col min="109" max="109" width="8.7109375" style="49" customWidth="1"/>
    <col min="110" max="118" width="8.7109375" style="49" bestFit="1" customWidth="1"/>
    <col min="119" max="121" width="6.28515625" style="49" customWidth="1"/>
    <col min="122" max="129" width="9.140625" style="49" bestFit="1" customWidth="1"/>
    <col min="130" max="130" width="9.85546875" style="49" customWidth="1"/>
    <col min="131" max="133" width="6.28515625" style="49" customWidth="1"/>
    <col min="134" max="142" width="9.42578125" style="49" customWidth="1"/>
    <col min="143" max="145" width="6.28515625" style="49" customWidth="1"/>
    <col min="146" max="16384" width="11.42578125" style="49"/>
  </cols>
  <sheetData>
    <row r="1" spans="1:145" s="20" customFormat="1" hidden="1" x14ac:dyDescent="0.2">
      <c r="A1" s="17" t="s">
        <v>73</v>
      </c>
      <c r="B1" s="17"/>
      <c r="C1" s="17"/>
      <c r="D1" s="17"/>
      <c r="E1" s="17"/>
      <c r="F1" s="17"/>
      <c r="G1" s="17"/>
      <c r="H1" s="18"/>
      <c r="I1" s="18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67"/>
      <c r="AI1" s="17"/>
      <c r="AJ1" s="19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</row>
    <row r="2" spans="1:145" s="20" customFormat="1" hidden="1" x14ac:dyDescent="0.2">
      <c r="A2" s="17" t="s">
        <v>74</v>
      </c>
      <c r="B2" s="17"/>
      <c r="C2" s="17"/>
      <c r="D2" s="17"/>
      <c r="E2" s="17"/>
      <c r="F2" s="17"/>
      <c r="G2" s="17"/>
      <c r="H2" s="18"/>
      <c r="I2" s="18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67"/>
      <c r="AI2" s="17"/>
      <c r="AJ2" s="19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</row>
    <row r="3" spans="1:145" s="20" customFormat="1" ht="23.25" hidden="1" customHeight="1" x14ac:dyDescent="0.2">
      <c r="A3" s="21" t="s">
        <v>75</v>
      </c>
      <c r="B3" s="21"/>
      <c r="C3" s="21"/>
      <c r="D3" s="21"/>
      <c r="E3" s="21"/>
      <c r="F3" s="17"/>
      <c r="G3" s="17"/>
      <c r="H3" s="18"/>
      <c r="I3" s="17"/>
      <c r="J3" s="17"/>
      <c r="K3" s="17"/>
      <c r="L3" s="17"/>
      <c r="M3" s="208" t="s">
        <v>76</v>
      </c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10"/>
      <c r="Y3" s="211" t="s">
        <v>77</v>
      </c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3"/>
      <c r="AK3" s="214" t="s">
        <v>78</v>
      </c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217" t="s">
        <v>79</v>
      </c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9"/>
      <c r="BI3" s="220" t="s">
        <v>80</v>
      </c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2"/>
      <c r="BU3" s="205" t="s">
        <v>81</v>
      </c>
      <c r="BV3" s="206"/>
      <c r="BW3" s="206"/>
      <c r="BX3" s="206"/>
      <c r="BY3" s="206"/>
      <c r="BZ3" s="206"/>
      <c r="CA3" s="206"/>
      <c r="CB3" s="206"/>
      <c r="CC3" s="206"/>
      <c r="CD3" s="206"/>
      <c r="CE3" s="206"/>
      <c r="CF3" s="206"/>
      <c r="CG3" s="207"/>
      <c r="CH3" s="223" t="s">
        <v>82</v>
      </c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5"/>
      <c r="CT3" s="226" t="s">
        <v>83</v>
      </c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8"/>
      <c r="DF3" s="214" t="s">
        <v>84</v>
      </c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6"/>
      <c r="DR3" s="217" t="s">
        <v>85</v>
      </c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9"/>
      <c r="ED3" s="229" t="s">
        <v>86</v>
      </c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30"/>
    </row>
    <row r="4" spans="1:145" s="48" customFormat="1" ht="45.75" thickBot="1" x14ac:dyDescent="0.3">
      <c r="A4" s="22" t="s">
        <v>87</v>
      </c>
      <c r="B4" s="22" t="s">
        <v>88</v>
      </c>
      <c r="C4" s="22" t="s">
        <v>89</v>
      </c>
      <c r="D4" s="22" t="s">
        <v>90</v>
      </c>
      <c r="E4" s="22" t="s">
        <v>91</v>
      </c>
      <c r="F4" s="22" t="s">
        <v>92</v>
      </c>
      <c r="G4" s="22" t="s">
        <v>93</v>
      </c>
      <c r="H4" s="23" t="s">
        <v>94</v>
      </c>
      <c r="I4" s="23" t="s">
        <v>95</v>
      </c>
      <c r="J4" s="23" t="s">
        <v>96</v>
      </c>
      <c r="K4" s="23" t="s">
        <v>97</v>
      </c>
      <c r="L4" s="23" t="s">
        <v>98</v>
      </c>
      <c r="M4" s="24">
        <v>201912</v>
      </c>
      <c r="N4" s="25">
        <v>202001</v>
      </c>
      <c r="O4" s="25">
        <v>202002</v>
      </c>
      <c r="P4" s="25">
        <v>202003</v>
      </c>
      <c r="Q4" s="25">
        <v>202004</v>
      </c>
      <c r="R4" s="25">
        <v>202005</v>
      </c>
      <c r="S4" s="25">
        <v>202006</v>
      </c>
      <c r="T4" s="25">
        <v>202007</v>
      </c>
      <c r="U4" s="25">
        <v>202008</v>
      </c>
      <c r="V4" s="25">
        <v>202009</v>
      </c>
      <c r="W4" s="25">
        <v>202010</v>
      </c>
      <c r="X4" s="25">
        <v>202011</v>
      </c>
      <c r="Y4" s="24">
        <v>201912</v>
      </c>
      <c r="Z4" s="25">
        <v>202001</v>
      </c>
      <c r="AA4" s="25">
        <v>202002</v>
      </c>
      <c r="AB4" s="25">
        <v>202003</v>
      </c>
      <c r="AC4" s="25">
        <v>202004</v>
      </c>
      <c r="AD4" s="25">
        <v>202005</v>
      </c>
      <c r="AE4" s="25">
        <v>202006</v>
      </c>
      <c r="AF4" s="25">
        <v>202007</v>
      </c>
      <c r="AG4" s="25">
        <v>202008</v>
      </c>
      <c r="AH4" s="68" t="s">
        <v>99</v>
      </c>
      <c r="AI4" s="25" t="s">
        <v>100</v>
      </c>
      <c r="AJ4" s="26" t="s">
        <v>51</v>
      </c>
      <c r="AK4" s="24">
        <v>201912</v>
      </c>
      <c r="AL4" s="25">
        <v>202001</v>
      </c>
      <c r="AM4" s="25">
        <v>202002</v>
      </c>
      <c r="AN4" s="25">
        <v>202003</v>
      </c>
      <c r="AO4" s="25">
        <v>202004</v>
      </c>
      <c r="AP4" s="25">
        <v>202005</v>
      </c>
      <c r="AQ4" s="25">
        <v>202006</v>
      </c>
      <c r="AR4" s="25">
        <v>202007</v>
      </c>
      <c r="AS4" s="25">
        <v>202008</v>
      </c>
      <c r="AT4" s="25">
        <v>202009</v>
      </c>
      <c r="AU4" s="25">
        <v>202010</v>
      </c>
      <c r="AV4" s="27">
        <v>202011</v>
      </c>
      <c r="AW4" s="28">
        <v>201912</v>
      </c>
      <c r="AX4" s="28">
        <v>202001</v>
      </c>
      <c r="AY4" s="28">
        <v>202002</v>
      </c>
      <c r="AZ4" s="28">
        <v>202003</v>
      </c>
      <c r="BA4" s="28">
        <v>202004</v>
      </c>
      <c r="BB4" s="28">
        <v>202005</v>
      </c>
      <c r="BC4" s="28">
        <v>202006</v>
      </c>
      <c r="BD4" s="28">
        <v>202007</v>
      </c>
      <c r="BE4" s="28">
        <v>202008</v>
      </c>
      <c r="BF4" s="28">
        <v>202009</v>
      </c>
      <c r="BG4" s="28">
        <v>202010</v>
      </c>
      <c r="BH4" s="28">
        <v>202011</v>
      </c>
      <c r="BI4" s="28">
        <v>201912</v>
      </c>
      <c r="BJ4" s="28">
        <v>202001</v>
      </c>
      <c r="BK4" s="28">
        <v>202002</v>
      </c>
      <c r="BL4" s="28">
        <v>202003</v>
      </c>
      <c r="BM4" s="28">
        <v>202004</v>
      </c>
      <c r="BN4" s="28">
        <v>202005</v>
      </c>
      <c r="BO4" s="28">
        <v>202006</v>
      </c>
      <c r="BP4" s="28">
        <v>202007</v>
      </c>
      <c r="BQ4" s="28">
        <v>202008</v>
      </c>
      <c r="BR4" s="28">
        <v>202009</v>
      </c>
      <c r="BS4" s="28">
        <v>202010</v>
      </c>
      <c r="BT4" s="28">
        <v>202011</v>
      </c>
      <c r="BU4" s="29" t="s">
        <v>101</v>
      </c>
      <c r="BV4" s="29" t="s">
        <v>102</v>
      </c>
      <c r="BW4" s="29" t="s">
        <v>103</v>
      </c>
      <c r="BX4" s="29" t="s">
        <v>104</v>
      </c>
      <c r="BY4" s="29" t="s">
        <v>105</v>
      </c>
      <c r="BZ4" s="29" t="s">
        <v>106</v>
      </c>
      <c r="CA4" s="29" t="s">
        <v>107</v>
      </c>
      <c r="CB4" s="29" t="s">
        <v>108</v>
      </c>
      <c r="CC4" s="29" t="s">
        <v>109</v>
      </c>
      <c r="CD4" s="30" t="s">
        <v>110</v>
      </c>
      <c r="CE4" s="31" t="s">
        <v>1</v>
      </c>
      <c r="CF4" s="32" t="s">
        <v>111</v>
      </c>
      <c r="CG4" s="33" t="s">
        <v>112</v>
      </c>
      <c r="CH4" s="34">
        <v>43800</v>
      </c>
      <c r="CI4" s="35" t="s">
        <v>113</v>
      </c>
      <c r="CJ4" s="35" t="s">
        <v>114</v>
      </c>
      <c r="CK4" s="35" t="s">
        <v>115</v>
      </c>
      <c r="CL4" s="35" t="s">
        <v>116</v>
      </c>
      <c r="CM4" s="35" t="s">
        <v>117</v>
      </c>
      <c r="CN4" s="35" t="s">
        <v>118</v>
      </c>
      <c r="CO4" s="35" t="s">
        <v>119</v>
      </c>
      <c r="CP4" s="35" t="s">
        <v>120</v>
      </c>
      <c r="CQ4" s="35" t="s">
        <v>121</v>
      </c>
      <c r="CR4" s="35" t="s">
        <v>122</v>
      </c>
      <c r="CS4" s="36" t="s">
        <v>123</v>
      </c>
      <c r="CT4" s="37" t="s">
        <v>124</v>
      </c>
      <c r="CU4" s="38" t="s">
        <v>113</v>
      </c>
      <c r="CV4" s="38" t="s">
        <v>114</v>
      </c>
      <c r="CW4" s="38" t="s">
        <v>115</v>
      </c>
      <c r="CX4" s="38" t="s">
        <v>116</v>
      </c>
      <c r="CY4" s="38" t="s">
        <v>117</v>
      </c>
      <c r="CZ4" s="38" t="s">
        <v>118</v>
      </c>
      <c r="DA4" s="38" t="s">
        <v>119</v>
      </c>
      <c r="DB4" s="159" t="s">
        <v>120</v>
      </c>
      <c r="DC4" s="159" t="s">
        <v>312</v>
      </c>
      <c r="DD4" s="159" t="s">
        <v>315</v>
      </c>
      <c r="DE4" s="160" t="s">
        <v>313</v>
      </c>
      <c r="DF4" s="39">
        <v>43800</v>
      </c>
      <c r="DG4" s="40" t="s">
        <v>113</v>
      </c>
      <c r="DH4" s="40" t="s">
        <v>114</v>
      </c>
      <c r="DI4" s="40" t="s">
        <v>115</v>
      </c>
      <c r="DJ4" s="40" t="s">
        <v>116</v>
      </c>
      <c r="DK4" s="40" t="s">
        <v>117</v>
      </c>
      <c r="DL4" s="40" t="s">
        <v>118</v>
      </c>
      <c r="DM4" s="40" t="s">
        <v>119</v>
      </c>
      <c r="DN4" s="40" t="s">
        <v>120</v>
      </c>
      <c r="DO4" s="40" t="s">
        <v>121</v>
      </c>
      <c r="DP4" s="40" t="s">
        <v>122</v>
      </c>
      <c r="DQ4" s="41" t="s">
        <v>123</v>
      </c>
      <c r="DR4" s="42">
        <v>43800</v>
      </c>
      <c r="DS4" s="43" t="s">
        <v>113</v>
      </c>
      <c r="DT4" s="43" t="s">
        <v>114</v>
      </c>
      <c r="DU4" s="43" t="s">
        <v>115</v>
      </c>
      <c r="DV4" s="43" t="s">
        <v>116</v>
      </c>
      <c r="DW4" s="43" t="s">
        <v>117</v>
      </c>
      <c r="DX4" s="43" t="s">
        <v>118</v>
      </c>
      <c r="DY4" s="43" t="s">
        <v>119</v>
      </c>
      <c r="DZ4" s="43" t="s">
        <v>120</v>
      </c>
      <c r="EA4" s="43" t="s">
        <v>121</v>
      </c>
      <c r="EB4" s="43" t="s">
        <v>122</v>
      </c>
      <c r="EC4" s="44" t="s">
        <v>123</v>
      </c>
      <c r="ED4" s="45">
        <v>43800</v>
      </c>
      <c r="EE4" s="46" t="s">
        <v>113</v>
      </c>
      <c r="EF4" s="46" t="s">
        <v>114</v>
      </c>
      <c r="EG4" s="46" t="s">
        <v>115</v>
      </c>
      <c r="EH4" s="46" t="s">
        <v>116</v>
      </c>
      <c r="EI4" s="46" t="s">
        <v>117</v>
      </c>
      <c r="EJ4" s="46" t="s">
        <v>118</v>
      </c>
      <c r="EK4" s="46" t="s">
        <v>119</v>
      </c>
      <c r="EL4" s="46" t="s">
        <v>120</v>
      </c>
      <c r="EM4" s="46" t="s">
        <v>121</v>
      </c>
      <c r="EN4" s="46" t="s">
        <v>122</v>
      </c>
      <c r="EO4" s="47" t="s">
        <v>123</v>
      </c>
    </row>
    <row r="5" spans="1:145" s="92" customFormat="1" x14ac:dyDescent="0.2">
      <c r="A5" s="91">
        <v>15</v>
      </c>
      <c r="B5" s="92">
        <v>6830</v>
      </c>
      <c r="C5" s="92" t="s">
        <v>300</v>
      </c>
      <c r="D5" s="92">
        <v>1150085</v>
      </c>
      <c r="E5" s="92" t="s">
        <v>301</v>
      </c>
      <c r="F5" s="92" t="s">
        <v>127</v>
      </c>
      <c r="G5" s="92" t="s">
        <v>42</v>
      </c>
      <c r="H5" s="93" t="s">
        <v>129</v>
      </c>
      <c r="I5" s="94">
        <v>44013</v>
      </c>
      <c r="J5" s="94">
        <v>43160</v>
      </c>
      <c r="K5" s="94">
        <v>44104</v>
      </c>
      <c r="L5" s="92">
        <v>63</v>
      </c>
      <c r="M5" s="92">
        <v>63</v>
      </c>
      <c r="N5" s="92">
        <v>63</v>
      </c>
      <c r="O5" s="92">
        <v>63</v>
      </c>
      <c r="P5" s="92">
        <v>63</v>
      </c>
      <c r="Q5" s="92">
        <v>63</v>
      </c>
      <c r="R5" s="92">
        <v>63</v>
      </c>
      <c r="S5" s="92">
        <v>63</v>
      </c>
      <c r="T5" s="92">
        <v>63</v>
      </c>
      <c r="U5" s="92">
        <v>63</v>
      </c>
      <c r="Y5" s="92">
        <v>41</v>
      </c>
      <c r="Z5" s="92">
        <v>38</v>
      </c>
      <c r="AA5" s="92">
        <v>37</v>
      </c>
      <c r="AB5" s="92">
        <v>38</v>
      </c>
      <c r="AC5" s="92">
        <v>39</v>
      </c>
      <c r="AD5" s="92">
        <v>39</v>
      </c>
      <c r="AE5" s="92">
        <v>38</v>
      </c>
      <c r="AF5" s="92">
        <v>40</v>
      </c>
      <c r="AG5" s="92">
        <v>42</v>
      </c>
      <c r="AH5" s="95">
        <f>AVERAGE(Y5:AG5)</f>
        <v>39.111111111111114</v>
      </c>
      <c r="AI5" s="96">
        <f>_xlfn.STDEV.P(Y5:AG5)</f>
        <v>1.5234788000891208</v>
      </c>
      <c r="AJ5" s="95">
        <f>AI5+AH5</f>
        <v>40.634589911200237</v>
      </c>
      <c r="AK5" s="92">
        <v>41</v>
      </c>
      <c r="AL5" s="92">
        <v>38</v>
      </c>
      <c r="AM5" s="92">
        <v>37</v>
      </c>
      <c r="AN5" s="92">
        <v>38</v>
      </c>
      <c r="AO5" s="92">
        <v>39</v>
      </c>
      <c r="AP5" s="92">
        <v>39</v>
      </c>
      <c r="AQ5" s="92">
        <v>38</v>
      </c>
      <c r="AR5" s="92">
        <v>40</v>
      </c>
      <c r="AS5" s="92">
        <v>42</v>
      </c>
      <c r="AT5" s="92">
        <v>0</v>
      </c>
      <c r="AU5" s="92">
        <v>0</v>
      </c>
      <c r="AV5" s="92">
        <v>0</v>
      </c>
      <c r="AW5" s="92">
        <v>-22</v>
      </c>
      <c r="AX5" s="92">
        <v>-25</v>
      </c>
      <c r="AY5" s="92">
        <v>-26</v>
      </c>
      <c r="AZ5" s="92">
        <v>-25</v>
      </c>
      <c r="BA5" s="92">
        <v>-24</v>
      </c>
      <c r="BB5" s="92">
        <v>-24</v>
      </c>
      <c r="BC5" s="92">
        <v>-25</v>
      </c>
      <c r="BD5" s="92">
        <v>-23</v>
      </c>
      <c r="BE5" s="92">
        <v>-21</v>
      </c>
      <c r="BI5" s="92">
        <v>0</v>
      </c>
      <c r="BJ5" s="92">
        <v>0</v>
      </c>
      <c r="BK5" s="92">
        <v>0</v>
      </c>
      <c r="BL5" s="92">
        <v>0</v>
      </c>
      <c r="BM5" s="92">
        <v>0</v>
      </c>
      <c r="BN5" s="92">
        <v>0</v>
      </c>
      <c r="BO5" s="92">
        <v>0</v>
      </c>
      <c r="BP5" s="92">
        <v>0</v>
      </c>
      <c r="BQ5" s="92">
        <v>0</v>
      </c>
      <c r="BV5" s="92">
        <v>5.9</v>
      </c>
      <c r="BW5" s="92">
        <v>0</v>
      </c>
      <c r="BX5" s="92">
        <v>0</v>
      </c>
      <c r="BY5" s="92">
        <v>0</v>
      </c>
      <c r="BZ5" s="92">
        <v>0</v>
      </c>
      <c r="CA5" s="92">
        <v>0</v>
      </c>
      <c r="CB5" s="92">
        <v>0</v>
      </c>
      <c r="CC5" s="92">
        <v>28</v>
      </c>
      <c r="CD5" s="92">
        <v>1.6739999999999999</v>
      </c>
      <c r="CE5" s="92">
        <v>10000</v>
      </c>
      <c r="CF5" s="97">
        <f>(BU5*CE5*CD5*(1+BX5/100+CB5/100+CC5/100))</f>
        <v>0</v>
      </c>
      <c r="CG5" s="98">
        <f>(BV5*CE5*CD5*(1+CC5/100+BW5/100+BZ5/100+BY5/100))</f>
        <v>126420.48</v>
      </c>
      <c r="CH5" s="99">
        <f>M5*(CF5+CG5)</f>
        <v>7964490.2399999993</v>
      </c>
      <c r="CI5" s="100">
        <f>N5* (CF5+CG5)</f>
        <v>7964490.2399999993</v>
      </c>
      <c r="CJ5" s="100">
        <f>O5*(CF5+CG5)</f>
        <v>7964490.2399999993</v>
      </c>
      <c r="CK5" s="100">
        <f>P5*(CF5+CG5)</f>
        <v>7964490.2399999993</v>
      </c>
      <c r="CL5" s="100">
        <f>Q5*(CF5+CG5)</f>
        <v>7964490.2399999993</v>
      </c>
      <c r="CM5" s="100">
        <f>R5*(CF5+CG5)</f>
        <v>7964490.2399999993</v>
      </c>
      <c r="CN5" s="100">
        <f>S5*(CF5+CG5)</f>
        <v>7964490.2399999993</v>
      </c>
      <c r="CO5" s="100">
        <f>T5*(CF5+CG5)</f>
        <v>7964490.2399999993</v>
      </c>
      <c r="CP5" s="100">
        <f>U5*(CF5+CG5)</f>
        <v>7964490.2399999993</v>
      </c>
      <c r="CQ5" s="100">
        <f>V5*(CF5+CG5)</f>
        <v>0</v>
      </c>
      <c r="CR5" s="100">
        <f>W5*(CF5+CG5)</f>
        <v>0</v>
      </c>
      <c r="CS5" s="101">
        <f>X5*(CF5+CG5)</f>
        <v>0</v>
      </c>
      <c r="CT5" s="99">
        <f>Y5*(CF5+CG5)</f>
        <v>5183239.68</v>
      </c>
      <c r="CU5" s="100">
        <f>Z5*(CF5+CG5)</f>
        <v>4803978.24</v>
      </c>
      <c r="CV5" s="100">
        <f>AA5*(CF5+CG5)</f>
        <v>4677557.76</v>
      </c>
      <c r="CW5" s="100">
        <f>AB5*(CF5+CG5)</f>
        <v>4803978.24</v>
      </c>
      <c r="CX5" s="100">
        <f>AC5*(CF5+CG5)</f>
        <v>4930398.72</v>
      </c>
      <c r="CY5" s="100">
        <f>AD5*(CF5+CG5)</f>
        <v>4930398.72</v>
      </c>
      <c r="CZ5" s="100">
        <f>AE5*(CF5+CG5)</f>
        <v>4803978.24</v>
      </c>
      <c r="DA5" s="153">
        <f>AF5*(CF5+CG5)</f>
        <v>5056819.2000000002</v>
      </c>
      <c r="DB5" s="161">
        <f>AG5*(CF5+CG5)</f>
        <v>5309660.16</v>
      </c>
      <c r="DC5" s="161">
        <f>AVERAGE(CT5:DB5)</f>
        <v>4944445.4400000013</v>
      </c>
      <c r="DD5" s="161">
        <f>DB5*12</f>
        <v>63715921.920000002</v>
      </c>
      <c r="DE5" s="161">
        <f>DC5*12</f>
        <v>59333345.280000016</v>
      </c>
      <c r="DF5" s="102">
        <f>AK5*(CF5+CG5)</f>
        <v>5183239.68</v>
      </c>
      <c r="DG5" s="100">
        <f>AL5*(CF5+CG5)</f>
        <v>4803978.24</v>
      </c>
      <c r="DH5" s="100">
        <f>AM5*(CF5+CG5)</f>
        <v>4677557.76</v>
      </c>
      <c r="DI5" s="100">
        <f>AN5*(CF5+CG5)</f>
        <v>4803978.24</v>
      </c>
      <c r="DJ5" s="100">
        <f>AO5*(CF5+CG5)</f>
        <v>4930398.72</v>
      </c>
      <c r="DK5" s="100">
        <f>AP5*(CF5+CG5)</f>
        <v>4930398.72</v>
      </c>
      <c r="DL5" s="100">
        <f>AQ5*(CF5+CG5)</f>
        <v>4803978.24</v>
      </c>
      <c r="DM5" s="100">
        <f>AR5*(CF5+CG5)</f>
        <v>5056819.2000000002</v>
      </c>
      <c r="DN5" s="100">
        <f>AS5*(CF5+CG5)</f>
        <v>5309660.16</v>
      </c>
      <c r="DO5" s="100">
        <f>AT5*(CF5+CG5)</f>
        <v>0</v>
      </c>
      <c r="DP5" s="100">
        <f>AU5*(CF5+CG5)</f>
        <v>0</v>
      </c>
      <c r="DQ5" s="101">
        <f>AV5*(CF5+CG5)</f>
        <v>0</v>
      </c>
      <c r="DR5" s="99">
        <f>AW5*(CF5+CG5)</f>
        <v>-2781250.56</v>
      </c>
      <c r="DS5" s="100">
        <f>AX5*(CF5+CG5)</f>
        <v>-3160512</v>
      </c>
      <c r="DT5" s="100">
        <f>AY5*(CF5+CG5)</f>
        <v>-3286932.48</v>
      </c>
      <c r="DU5" s="100">
        <f>AZ5*(CF5+CG5)</f>
        <v>-3160512</v>
      </c>
      <c r="DV5" s="100">
        <f>BA5*(CF5+CG5)</f>
        <v>-3034091.52</v>
      </c>
      <c r="DW5" s="100">
        <f>BB5*(CF5+CG5)</f>
        <v>-3034091.52</v>
      </c>
      <c r="DX5" s="100">
        <f>BC5*(CF5+CG5)</f>
        <v>-3160512</v>
      </c>
      <c r="DY5" s="100">
        <f>BD5*(CF5+CG5)</f>
        <v>-2907671.04</v>
      </c>
      <c r="DZ5" s="100">
        <f>BE5*(CF5+CG5)</f>
        <v>-2654830.08</v>
      </c>
      <c r="EA5" s="100">
        <f>BF5*(CF5+CG5)</f>
        <v>0</v>
      </c>
      <c r="EB5" s="100">
        <f>BG5*(CF5+CG5)</f>
        <v>0</v>
      </c>
      <c r="EC5" s="101">
        <f>BH5*(CF5+CG5)</f>
        <v>0</v>
      </c>
      <c r="ED5" s="102">
        <f>BI5*(CF5+CG5)</f>
        <v>0</v>
      </c>
      <c r="EE5" s="100">
        <f>BJ5*(CF5+CG5)</f>
        <v>0</v>
      </c>
      <c r="EF5" s="100">
        <f>BK5*(CF5+CG5)</f>
        <v>0</v>
      </c>
      <c r="EG5" s="100">
        <f>BL5*(CF5+CG5)</f>
        <v>0</v>
      </c>
      <c r="EH5" s="100">
        <f>BM5*(CF5+CG5)</f>
        <v>0</v>
      </c>
      <c r="EI5" s="100">
        <f>BN5*(CF5+CG5)</f>
        <v>0</v>
      </c>
      <c r="EJ5" s="100">
        <f>BO5*(CF5+CG5)</f>
        <v>0</v>
      </c>
      <c r="EK5" s="100">
        <f>BP5*(CF5+CG5)</f>
        <v>0</v>
      </c>
      <c r="EL5" s="100">
        <f>BQ5*(CF5+CG5)</f>
        <v>0</v>
      </c>
      <c r="EM5" s="100">
        <f>BR5*(CF5+CG5)</f>
        <v>0</v>
      </c>
      <c r="EN5" s="100">
        <f>BS5*(CF5+CG5)</f>
        <v>0</v>
      </c>
      <c r="EO5" s="101">
        <f>BT5*(CF5+CG5)</f>
        <v>0</v>
      </c>
    </row>
    <row r="6" spans="1:145" s="63" customFormat="1" x14ac:dyDescent="0.2">
      <c r="A6" s="103">
        <v>15</v>
      </c>
      <c r="B6" s="63">
        <v>6830</v>
      </c>
      <c r="C6" s="63" t="s">
        <v>300</v>
      </c>
      <c r="D6" s="63">
        <v>1150089</v>
      </c>
      <c r="E6" s="63" t="s">
        <v>302</v>
      </c>
      <c r="F6" s="63" t="s">
        <v>131</v>
      </c>
      <c r="G6" s="63" t="s">
        <v>42</v>
      </c>
      <c r="H6" s="104" t="s">
        <v>260</v>
      </c>
      <c r="I6" s="105">
        <v>43977</v>
      </c>
      <c r="J6" s="105">
        <v>43452</v>
      </c>
      <c r="K6" s="105">
        <v>44104</v>
      </c>
      <c r="L6" s="63">
        <v>30</v>
      </c>
      <c r="M6" s="63">
        <v>30</v>
      </c>
      <c r="N6" s="63">
        <v>30</v>
      </c>
      <c r="O6" s="63">
        <v>30</v>
      </c>
      <c r="P6" s="63">
        <v>30</v>
      </c>
      <c r="Q6" s="63">
        <v>30</v>
      </c>
      <c r="R6" s="63">
        <v>30</v>
      </c>
      <c r="S6" s="63">
        <v>30</v>
      </c>
      <c r="T6" s="63">
        <v>30</v>
      </c>
      <c r="U6" s="63">
        <v>30</v>
      </c>
      <c r="Y6" s="63">
        <v>19</v>
      </c>
      <c r="Z6" s="63">
        <v>18</v>
      </c>
      <c r="AA6" s="63">
        <v>18</v>
      </c>
      <c r="AB6" s="63">
        <v>17</v>
      </c>
      <c r="AC6" s="63">
        <v>15</v>
      </c>
      <c r="AD6" s="63">
        <v>15</v>
      </c>
      <c r="AE6" s="63">
        <v>15</v>
      </c>
      <c r="AF6" s="63">
        <v>13</v>
      </c>
      <c r="AG6" s="63">
        <v>12</v>
      </c>
      <c r="AH6" s="106">
        <f>AVERAGE(Y6:AG6)</f>
        <v>15.777777777777779</v>
      </c>
      <c r="AI6" s="107">
        <f>_xlfn.STDEV.P(Y6:AG6)</f>
        <v>2.2498285257018429</v>
      </c>
      <c r="AJ6" s="106">
        <f>AI6+AH6</f>
        <v>18.027606303479622</v>
      </c>
      <c r="AK6" s="63">
        <v>19</v>
      </c>
      <c r="AL6" s="63">
        <v>18</v>
      </c>
      <c r="AM6" s="63">
        <v>18</v>
      </c>
      <c r="AN6" s="63">
        <v>17</v>
      </c>
      <c r="AO6" s="63">
        <v>15</v>
      </c>
      <c r="AP6" s="63">
        <v>15</v>
      </c>
      <c r="AQ6" s="63">
        <v>15</v>
      </c>
      <c r="AR6" s="63">
        <v>13</v>
      </c>
      <c r="AS6" s="63">
        <v>12</v>
      </c>
      <c r="AT6" s="63">
        <v>0</v>
      </c>
      <c r="AU6" s="63">
        <v>0</v>
      </c>
      <c r="AV6" s="63">
        <v>0</v>
      </c>
      <c r="AW6" s="63">
        <v>-11</v>
      </c>
      <c r="AX6" s="63">
        <v>-12</v>
      </c>
      <c r="AY6" s="63">
        <v>-12</v>
      </c>
      <c r="AZ6" s="63">
        <v>-13</v>
      </c>
      <c r="BA6" s="63">
        <v>-15</v>
      </c>
      <c r="BB6" s="63">
        <v>-15</v>
      </c>
      <c r="BC6" s="63">
        <v>-15</v>
      </c>
      <c r="BD6" s="63">
        <v>-17</v>
      </c>
      <c r="BE6" s="63">
        <v>-18</v>
      </c>
      <c r="BI6" s="63">
        <v>0</v>
      </c>
      <c r="BJ6" s="63">
        <v>0</v>
      </c>
      <c r="BK6" s="63">
        <v>0</v>
      </c>
      <c r="BL6" s="63">
        <v>0</v>
      </c>
      <c r="BM6" s="63">
        <v>0</v>
      </c>
      <c r="BN6" s="63">
        <v>0</v>
      </c>
      <c r="BO6" s="63">
        <v>0</v>
      </c>
      <c r="BP6" s="63">
        <v>0</v>
      </c>
      <c r="BQ6" s="63">
        <v>0</v>
      </c>
      <c r="BV6" s="63">
        <v>7.7</v>
      </c>
      <c r="BW6" s="63">
        <v>0</v>
      </c>
      <c r="BX6" s="63">
        <v>0</v>
      </c>
      <c r="BY6" s="63">
        <v>0</v>
      </c>
      <c r="BZ6" s="63">
        <v>0</v>
      </c>
      <c r="CA6" s="63">
        <v>0</v>
      </c>
      <c r="CB6" s="63">
        <v>0</v>
      </c>
      <c r="CC6" s="63">
        <v>28</v>
      </c>
      <c r="CD6" s="63">
        <v>1.6739999999999999</v>
      </c>
      <c r="CE6" s="63">
        <v>10000</v>
      </c>
      <c r="CF6" s="83">
        <f>(BU6*CE6*CD6*(1+BX6/100+CB6/100+CC6/100))</f>
        <v>0</v>
      </c>
      <c r="CG6" s="84">
        <f>(BV6*CE6*CD6*(1+CC6/100+BW6/100+BZ6/100+BY6/100))</f>
        <v>164989.44</v>
      </c>
      <c r="CH6" s="85">
        <f>M6*(CF6+CG6)</f>
        <v>4949683.2</v>
      </c>
      <c r="CI6" s="86">
        <f>N6* (CF6+CG6)</f>
        <v>4949683.2</v>
      </c>
      <c r="CJ6" s="86">
        <f>O6*(CF6+CG6)</f>
        <v>4949683.2</v>
      </c>
      <c r="CK6" s="86">
        <f>P6*(CF6+CG6)</f>
        <v>4949683.2</v>
      </c>
      <c r="CL6" s="86">
        <f>Q6*(CF6+CG6)</f>
        <v>4949683.2</v>
      </c>
      <c r="CM6" s="86">
        <f>R6*(CF6+CG6)</f>
        <v>4949683.2</v>
      </c>
      <c r="CN6" s="86">
        <f>S6*(CF6+CG6)</f>
        <v>4949683.2</v>
      </c>
      <c r="CO6" s="86">
        <f>T6*(CF6+CG6)</f>
        <v>4949683.2</v>
      </c>
      <c r="CP6" s="86">
        <f>U6*(CF6+CG6)</f>
        <v>4949683.2</v>
      </c>
      <c r="CQ6" s="86">
        <f>V6*(CF6+CG6)</f>
        <v>0</v>
      </c>
      <c r="CR6" s="86">
        <f>W6*(CF6+CG6)</f>
        <v>0</v>
      </c>
      <c r="CS6" s="87">
        <f>X6*(CF6+CG6)</f>
        <v>0</v>
      </c>
      <c r="CT6" s="85">
        <f>Y6*(CF6+CG6)</f>
        <v>3134799.36</v>
      </c>
      <c r="CU6" s="86">
        <f>Z6*(CF6+CG6)</f>
        <v>2969809.92</v>
      </c>
      <c r="CV6" s="86">
        <f>AA6*(CF6+CG6)</f>
        <v>2969809.92</v>
      </c>
      <c r="CW6" s="86">
        <f>AB6*(CF6+CG6)</f>
        <v>2804820.48</v>
      </c>
      <c r="CX6" s="86">
        <f>AC6*(CF6+CG6)</f>
        <v>2474841.6</v>
      </c>
      <c r="CY6" s="86">
        <f>AD6*(CF6+CG6)</f>
        <v>2474841.6</v>
      </c>
      <c r="CZ6" s="86">
        <f>AE6*(CF6+CG6)</f>
        <v>2474841.6</v>
      </c>
      <c r="DA6" s="154">
        <f>AF6*(CF6+CG6)</f>
        <v>2144862.7200000002</v>
      </c>
      <c r="DB6" s="161">
        <f>AG6*(CF6+CG6)</f>
        <v>1979873.28</v>
      </c>
      <c r="DC6" s="161">
        <f t="shared" ref="DC6:DC70" si="0">AVERAGE(CT6:DB6)</f>
        <v>2603166.7200000002</v>
      </c>
      <c r="DD6" s="161">
        <f t="shared" ref="DD6:DD15" si="1">DB6*12</f>
        <v>23758479.359999999</v>
      </c>
      <c r="DE6" s="161">
        <f t="shared" ref="DE6:DE8" si="2">DC6*12</f>
        <v>31238000.640000001</v>
      </c>
      <c r="DF6" s="88">
        <f>AK6*(CF6+CG6)</f>
        <v>3134799.36</v>
      </c>
      <c r="DG6" s="86">
        <f>AL6*(CF6+CG6)</f>
        <v>2969809.92</v>
      </c>
      <c r="DH6" s="86">
        <f>AM6*(CF6+CG6)</f>
        <v>2969809.92</v>
      </c>
      <c r="DI6" s="86">
        <f>AN6*(CF6+CG6)</f>
        <v>2804820.48</v>
      </c>
      <c r="DJ6" s="86">
        <f>AO6*(CF6+CG6)</f>
        <v>2474841.6</v>
      </c>
      <c r="DK6" s="86">
        <f>AP6*(CF6+CG6)</f>
        <v>2474841.6</v>
      </c>
      <c r="DL6" s="86">
        <f>AQ6*(CF6+CG6)</f>
        <v>2474841.6</v>
      </c>
      <c r="DM6" s="86">
        <f>AR6*(CF6+CG6)</f>
        <v>2144862.7200000002</v>
      </c>
      <c r="DN6" s="86">
        <f>AS6*(CF6+CG6)</f>
        <v>1979873.28</v>
      </c>
      <c r="DO6" s="86">
        <f>AT6*(CF6+CG6)</f>
        <v>0</v>
      </c>
      <c r="DP6" s="86">
        <f>AU6*(CF6+CG6)</f>
        <v>0</v>
      </c>
      <c r="DQ6" s="87">
        <f>AV6*(CF6+CG6)</f>
        <v>0</v>
      </c>
      <c r="DR6" s="85">
        <f>AW6*(CF6+CG6)</f>
        <v>-1814883.84</v>
      </c>
      <c r="DS6" s="86">
        <f>AX6*(CF6+CG6)</f>
        <v>-1979873.28</v>
      </c>
      <c r="DT6" s="86">
        <f>AY6*(CF6+CG6)</f>
        <v>-1979873.28</v>
      </c>
      <c r="DU6" s="86">
        <f>AZ6*(CF6+CG6)</f>
        <v>-2144862.7200000002</v>
      </c>
      <c r="DV6" s="86">
        <f>BA6*(CF6+CG6)</f>
        <v>-2474841.6</v>
      </c>
      <c r="DW6" s="86">
        <f>BB6*(CF6+CG6)</f>
        <v>-2474841.6</v>
      </c>
      <c r="DX6" s="86">
        <f>BC6*(CF6+CG6)</f>
        <v>-2474841.6</v>
      </c>
      <c r="DY6" s="86">
        <f>BD6*(CF6+CG6)</f>
        <v>-2804820.48</v>
      </c>
      <c r="DZ6" s="86">
        <f>BE6*(CF6+CG6)</f>
        <v>-2969809.92</v>
      </c>
      <c r="EA6" s="86">
        <f>BF6*(CF6+CG6)</f>
        <v>0</v>
      </c>
      <c r="EB6" s="86">
        <f>BG6*(CF6+CG6)</f>
        <v>0</v>
      </c>
      <c r="EC6" s="87">
        <f>BH6*(CF6+CG6)</f>
        <v>0</v>
      </c>
      <c r="ED6" s="88">
        <f>BI6*(CF6+CG6)</f>
        <v>0</v>
      </c>
      <c r="EE6" s="86">
        <f>BJ6*(CF6+CG6)</f>
        <v>0</v>
      </c>
      <c r="EF6" s="86">
        <f>BK6*(CF6+CG6)</f>
        <v>0</v>
      </c>
      <c r="EG6" s="86">
        <f>BL6*(CF6+CG6)</f>
        <v>0</v>
      </c>
      <c r="EH6" s="86">
        <f>BM6*(CF6+CG6)</f>
        <v>0</v>
      </c>
      <c r="EI6" s="86">
        <f>BN6*(CF6+CG6)</f>
        <v>0</v>
      </c>
      <c r="EJ6" s="86">
        <f>BO6*(CF6+CG6)</f>
        <v>0</v>
      </c>
      <c r="EK6" s="86">
        <f>BP6*(CF6+CG6)</f>
        <v>0</v>
      </c>
      <c r="EL6" s="86">
        <f>BQ6*(CF6+CG6)</f>
        <v>0</v>
      </c>
      <c r="EM6" s="86">
        <f>BR6*(CF6+CG6)</f>
        <v>0</v>
      </c>
      <c r="EN6" s="86">
        <f>BS6*(CF6+CG6)</f>
        <v>0</v>
      </c>
      <c r="EO6" s="87">
        <f>BT6*(CF6+CG6)</f>
        <v>0</v>
      </c>
    </row>
    <row r="7" spans="1:145" s="63" customFormat="1" x14ac:dyDescent="0.2">
      <c r="A7" s="103">
        <v>15</v>
      </c>
      <c r="B7" s="63">
        <v>6830</v>
      </c>
      <c r="C7" s="63" t="s">
        <v>300</v>
      </c>
      <c r="D7" s="63">
        <v>1150084</v>
      </c>
      <c r="E7" s="63" t="s">
        <v>303</v>
      </c>
      <c r="F7" s="63" t="s">
        <v>132</v>
      </c>
      <c r="G7" s="63" t="s">
        <v>42</v>
      </c>
      <c r="H7" s="104" t="s">
        <v>143</v>
      </c>
      <c r="I7" s="105">
        <v>44013</v>
      </c>
      <c r="J7" s="105">
        <v>43011</v>
      </c>
      <c r="K7" s="105">
        <v>44104</v>
      </c>
      <c r="L7" s="63">
        <v>15</v>
      </c>
      <c r="M7" s="63">
        <v>15</v>
      </c>
      <c r="N7" s="63">
        <v>15</v>
      </c>
      <c r="O7" s="63">
        <v>15</v>
      </c>
      <c r="P7" s="63">
        <v>15</v>
      </c>
      <c r="Q7" s="63">
        <v>15</v>
      </c>
      <c r="R7" s="63">
        <v>15</v>
      </c>
      <c r="S7" s="63">
        <v>15</v>
      </c>
      <c r="T7" s="63">
        <v>15</v>
      </c>
      <c r="U7" s="63">
        <v>15</v>
      </c>
      <c r="Y7" s="63">
        <v>5</v>
      </c>
      <c r="Z7" s="63">
        <v>4</v>
      </c>
      <c r="AA7" s="63">
        <v>1</v>
      </c>
      <c r="AB7" s="63">
        <v>3</v>
      </c>
      <c r="AC7" s="63">
        <v>2</v>
      </c>
      <c r="AD7" s="63">
        <v>2</v>
      </c>
      <c r="AE7" s="63">
        <v>1</v>
      </c>
      <c r="AF7" s="63">
        <v>1</v>
      </c>
      <c r="AG7" s="63">
        <v>0</v>
      </c>
      <c r="AH7" s="106">
        <f>AVERAGE(Y7:AG7)</f>
        <v>2.1111111111111112</v>
      </c>
      <c r="AI7" s="107">
        <f>_xlfn.STDEV.P(Y7:AG7)</f>
        <v>1.5234788000891208</v>
      </c>
      <c r="AJ7" s="106">
        <f>AI7+AH7</f>
        <v>3.6345899112002318</v>
      </c>
      <c r="AK7" s="63">
        <v>5</v>
      </c>
      <c r="AL7" s="63">
        <v>4</v>
      </c>
      <c r="AM7" s="63">
        <v>1</v>
      </c>
      <c r="AN7" s="63">
        <v>3</v>
      </c>
      <c r="AO7" s="63">
        <v>2</v>
      </c>
      <c r="AP7" s="63">
        <v>2</v>
      </c>
      <c r="AQ7" s="63">
        <v>1</v>
      </c>
      <c r="AR7" s="63">
        <v>1</v>
      </c>
      <c r="AS7" s="63">
        <v>0</v>
      </c>
      <c r="AT7" s="63">
        <v>0</v>
      </c>
      <c r="AU7" s="63">
        <v>0</v>
      </c>
      <c r="AV7" s="63">
        <v>0</v>
      </c>
      <c r="AW7" s="63">
        <v>-10</v>
      </c>
      <c r="AX7" s="63">
        <v>-11</v>
      </c>
      <c r="AY7" s="63">
        <v>-14</v>
      </c>
      <c r="AZ7" s="63">
        <v>-12</v>
      </c>
      <c r="BA7" s="63">
        <v>-13</v>
      </c>
      <c r="BB7" s="63">
        <v>-13</v>
      </c>
      <c r="BC7" s="63">
        <v>-14</v>
      </c>
      <c r="BD7" s="63">
        <v>-14</v>
      </c>
      <c r="BE7" s="63">
        <v>-15</v>
      </c>
      <c r="BI7" s="63">
        <v>0</v>
      </c>
      <c r="BJ7" s="63">
        <v>0</v>
      </c>
      <c r="BK7" s="63">
        <v>0</v>
      </c>
      <c r="BL7" s="63">
        <v>0</v>
      </c>
      <c r="BM7" s="63">
        <v>0</v>
      </c>
      <c r="BN7" s="63">
        <v>0</v>
      </c>
      <c r="BO7" s="63">
        <v>0</v>
      </c>
      <c r="BP7" s="63">
        <v>0</v>
      </c>
      <c r="BQ7" s="63">
        <v>0</v>
      </c>
      <c r="BV7" s="63">
        <v>7.7</v>
      </c>
      <c r="BW7" s="63">
        <v>0</v>
      </c>
      <c r="BX7" s="63">
        <v>0</v>
      </c>
      <c r="BY7" s="63">
        <v>0</v>
      </c>
      <c r="BZ7" s="63">
        <v>0</v>
      </c>
      <c r="CA7" s="63">
        <v>0</v>
      </c>
      <c r="CB7" s="63">
        <v>0</v>
      </c>
      <c r="CC7" s="63">
        <v>28</v>
      </c>
      <c r="CD7" s="63">
        <v>1.6739999999999999</v>
      </c>
      <c r="CE7" s="63">
        <v>10000</v>
      </c>
      <c r="CF7" s="134">
        <f>(BU7*CE7*CD7*(1+BX7/100+CB7/100+CC7/100))</f>
        <v>0</v>
      </c>
      <c r="CG7" s="134">
        <f>(BV7*CE7*CD7*(1+CC7/100+BW7/100+BZ7/100+BY7/100))</f>
        <v>164989.44</v>
      </c>
      <c r="CH7" s="134">
        <f>M7*(CF7+CG7)</f>
        <v>2474841.6</v>
      </c>
      <c r="CI7" s="134">
        <f>N7* (CF7+CG7)</f>
        <v>2474841.6</v>
      </c>
      <c r="CJ7" s="134">
        <f>O7*(CF7+CG7)</f>
        <v>2474841.6</v>
      </c>
      <c r="CK7" s="134">
        <f>P7*(CF7+CG7)</f>
        <v>2474841.6</v>
      </c>
      <c r="CL7" s="134">
        <f>Q7*(CF7+CG7)</f>
        <v>2474841.6</v>
      </c>
      <c r="CM7" s="134">
        <f>R7*(CF7+CG7)</f>
        <v>2474841.6</v>
      </c>
      <c r="CN7" s="134">
        <f>S7*(CF7+CG7)</f>
        <v>2474841.6</v>
      </c>
      <c r="CO7" s="134">
        <f>T7*(CF7+CG7)</f>
        <v>2474841.6</v>
      </c>
      <c r="CP7" s="134">
        <f>U7*(CF7+CG7)</f>
        <v>2474841.6</v>
      </c>
      <c r="CQ7" s="134">
        <f>V7*(CF7+CG7)</f>
        <v>0</v>
      </c>
      <c r="CR7" s="134">
        <f>W7*(CF7+CG7)</f>
        <v>0</v>
      </c>
      <c r="CS7" s="134">
        <f>X7*(CF7+CG7)</f>
        <v>0</v>
      </c>
      <c r="CT7" s="134">
        <f>Y7*(CF7+CG7)</f>
        <v>824947.19999999995</v>
      </c>
      <c r="CU7" s="134">
        <f>Z7*(CF7+CG7)</f>
        <v>659957.76000000001</v>
      </c>
      <c r="CV7" s="134">
        <f>AA7*(CF7+CG7)</f>
        <v>164989.44</v>
      </c>
      <c r="CW7" s="134">
        <f>AB7*(CF7+CG7)</f>
        <v>494968.32000000001</v>
      </c>
      <c r="CX7" s="134">
        <f>AC7*(CF7+CG7)</f>
        <v>329978.88</v>
      </c>
      <c r="CY7" s="134">
        <f>AD7*(CF7+CG7)</f>
        <v>329978.88</v>
      </c>
      <c r="CZ7" s="134">
        <f>AE7*(CF7+CG7)</f>
        <v>164989.44</v>
      </c>
      <c r="DA7" s="134">
        <f>AF7*(CF7+CG7)</f>
        <v>164989.44</v>
      </c>
      <c r="DB7" s="161">
        <f>AG7*(CF7+CG7)</f>
        <v>0</v>
      </c>
      <c r="DC7" s="161">
        <f t="shared" si="0"/>
        <v>348311.03999999992</v>
      </c>
      <c r="DD7" s="161">
        <f t="shared" si="1"/>
        <v>0</v>
      </c>
      <c r="DE7" s="161">
        <f t="shared" si="2"/>
        <v>4179732.4799999991</v>
      </c>
      <c r="DF7" s="134">
        <f>AK7*(CF7+CG7)</f>
        <v>824947.19999999995</v>
      </c>
      <c r="DG7" s="134">
        <f>AL7*(CF7+CG7)</f>
        <v>659957.76000000001</v>
      </c>
      <c r="DH7" s="134">
        <f>AM7*(CF7+CG7)</f>
        <v>164989.44</v>
      </c>
      <c r="DI7" s="134">
        <f>AN7*(CF7+CG7)</f>
        <v>494968.32000000001</v>
      </c>
      <c r="DJ7" s="134">
        <f>AO7*(CF7+CG7)</f>
        <v>329978.88</v>
      </c>
      <c r="DK7" s="134">
        <f>AP7*(CF7+CG7)</f>
        <v>329978.88</v>
      </c>
      <c r="DL7" s="134">
        <f>AQ7*(CF7+CG7)</f>
        <v>164989.44</v>
      </c>
      <c r="DM7" s="134">
        <f>AR7*(CF7+CG7)</f>
        <v>164989.44</v>
      </c>
      <c r="DN7" s="134">
        <f>AS7*(CF7+CG7)</f>
        <v>0</v>
      </c>
      <c r="DO7" s="134">
        <f>AT7*(CF7+CG7)</f>
        <v>0</v>
      </c>
      <c r="DP7" s="134">
        <f>AU7*(CF7+CG7)</f>
        <v>0</v>
      </c>
      <c r="DQ7" s="134">
        <f>AV7*(CF7+CG7)</f>
        <v>0</v>
      </c>
      <c r="DR7" s="134">
        <f>AW7*(CF7+CG7)</f>
        <v>-1649894.3999999999</v>
      </c>
      <c r="DS7" s="134">
        <f>AX7*(CF7+CG7)</f>
        <v>-1814883.84</v>
      </c>
      <c r="DT7" s="134">
        <f>AY7*(CF7+CG7)</f>
        <v>-2309852.1600000001</v>
      </c>
      <c r="DU7" s="134">
        <f>AZ7*(CF7+CG7)</f>
        <v>-1979873.28</v>
      </c>
      <c r="DV7" s="134">
        <f>BA7*(CF7+CG7)</f>
        <v>-2144862.7200000002</v>
      </c>
      <c r="DW7" s="134">
        <f>BB7*(CF7+CG7)</f>
        <v>-2144862.7200000002</v>
      </c>
      <c r="DX7" s="134">
        <f>BC7*(CF7+CG7)</f>
        <v>-2309852.1600000001</v>
      </c>
      <c r="DY7" s="134">
        <f>BD7*(CF7+CG7)</f>
        <v>-2309852.1600000001</v>
      </c>
      <c r="DZ7" s="134">
        <f>BE7*(CF7+CG7)</f>
        <v>-2474841.6</v>
      </c>
      <c r="EA7" s="134">
        <f>BF7*(CF7+CG7)</f>
        <v>0</v>
      </c>
      <c r="EB7" s="134">
        <f>BG7*(CF7+CG7)</f>
        <v>0</v>
      </c>
      <c r="EC7" s="134">
        <f>BH7*(CF7+CG7)</f>
        <v>0</v>
      </c>
      <c r="ED7" s="134">
        <f>BI7*(CF7+CG7)</f>
        <v>0</v>
      </c>
      <c r="EE7" s="134">
        <f>BJ7*(CF7+CG7)</f>
        <v>0</v>
      </c>
      <c r="EF7" s="134">
        <f>BK7*(CF7+CG7)</f>
        <v>0</v>
      </c>
      <c r="EG7" s="134">
        <f>BL7*(CF7+CG7)</f>
        <v>0</v>
      </c>
      <c r="EH7" s="134">
        <f>BM7*(CF7+CG7)</f>
        <v>0</v>
      </c>
      <c r="EI7" s="134">
        <f>BN7*(CF7+CG7)</f>
        <v>0</v>
      </c>
      <c r="EJ7" s="134">
        <f>BO7*(CF7+CG7)</f>
        <v>0</v>
      </c>
      <c r="EK7" s="134">
        <f>BP7*(CF7+CG7)</f>
        <v>0</v>
      </c>
      <c r="EL7" s="134">
        <f>BQ7*(CF7+CG7)</f>
        <v>0</v>
      </c>
      <c r="EM7" s="134">
        <f>BR7*(CF7+CG7)</f>
        <v>0</v>
      </c>
      <c r="EN7" s="134">
        <f>BS7*(CF7+CG7)</f>
        <v>0</v>
      </c>
      <c r="EO7" s="134">
        <f>BT7*(CF7+CG7)</f>
        <v>0</v>
      </c>
    </row>
    <row r="8" spans="1:145" s="110" customFormat="1" ht="12" thickBot="1" x14ac:dyDescent="0.25">
      <c r="A8" s="109"/>
      <c r="H8" s="111"/>
      <c r="I8" s="112"/>
      <c r="J8" s="112"/>
      <c r="K8" s="112"/>
      <c r="AH8" s="113">
        <f>SUM(AH5:AH7)</f>
        <v>57.000000000000007</v>
      </c>
      <c r="AI8" s="114"/>
      <c r="AJ8" s="113">
        <f>SUM(AJ5:AJ7)</f>
        <v>62.296786125880089</v>
      </c>
      <c r="CF8" s="137"/>
      <c r="CG8" s="138"/>
      <c r="CH8" s="117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9"/>
      <c r="CT8" s="117"/>
      <c r="CU8" s="118"/>
      <c r="CV8" s="118"/>
      <c r="CW8" s="118"/>
      <c r="CX8" s="118"/>
      <c r="CY8" s="118"/>
      <c r="CZ8" s="118"/>
      <c r="DA8" s="155"/>
      <c r="DB8" s="161"/>
      <c r="DC8" s="161">
        <f>SUM(DC5:DC7)</f>
        <v>7895923.200000002</v>
      </c>
      <c r="DD8" s="161">
        <f t="shared" si="1"/>
        <v>0</v>
      </c>
      <c r="DE8" s="161">
        <f t="shared" si="2"/>
        <v>94751078.400000021</v>
      </c>
      <c r="DF8" s="120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9"/>
      <c r="DR8" s="117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9"/>
      <c r="ED8" s="120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9"/>
    </row>
    <row r="9" spans="1:145" s="122" customFormat="1" x14ac:dyDescent="0.2">
      <c r="A9" s="121">
        <v>15</v>
      </c>
      <c r="B9" s="122">
        <v>6830</v>
      </c>
      <c r="C9" s="122" t="s">
        <v>300</v>
      </c>
      <c r="D9" s="122">
        <v>1150070</v>
      </c>
      <c r="E9" s="122" t="s">
        <v>153</v>
      </c>
      <c r="F9" s="122" t="s">
        <v>130</v>
      </c>
      <c r="G9" s="122" t="s">
        <v>42</v>
      </c>
      <c r="H9" s="123">
        <v>101</v>
      </c>
      <c r="I9" s="124">
        <v>43620</v>
      </c>
      <c r="J9" s="124">
        <v>42522</v>
      </c>
      <c r="K9" s="124">
        <v>44713</v>
      </c>
      <c r="L9" s="122">
        <v>38</v>
      </c>
      <c r="M9" s="122">
        <v>38</v>
      </c>
      <c r="N9" s="122">
        <v>38</v>
      </c>
      <c r="O9" s="122">
        <v>38</v>
      </c>
      <c r="P9" s="122">
        <v>38</v>
      </c>
      <c r="Q9" s="122">
        <v>38</v>
      </c>
      <c r="R9" s="122">
        <v>38</v>
      </c>
      <c r="S9" s="122">
        <v>38</v>
      </c>
      <c r="T9" s="122">
        <v>38</v>
      </c>
      <c r="U9" s="122">
        <v>38</v>
      </c>
      <c r="Y9" s="122">
        <v>62</v>
      </c>
      <c r="Z9" s="122">
        <v>56</v>
      </c>
      <c r="AA9" s="122">
        <v>52</v>
      </c>
      <c r="AB9" s="122">
        <v>52</v>
      </c>
      <c r="AC9" s="122">
        <v>51</v>
      </c>
      <c r="AD9" s="122">
        <v>49</v>
      </c>
      <c r="AE9" s="122">
        <v>50</v>
      </c>
      <c r="AF9" s="122">
        <v>47</v>
      </c>
      <c r="AG9" s="122">
        <v>49</v>
      </c>
      <c r="AH9" s="106">
        <f>AVERAGE(Y9:AG9)</f>
        <v>52</v>
      </c>
      <c r="AI9" s="106">
        <f>_xlfn.STDEV.P(Y9:AG9)</f>
        <v>4.2687494916218993</v>
      </c>
      <c r="AJ9" s="106">
        <f>AI9+AH9</f>
        <v>56.268749491621897</v>
      </c>
      <c r="AK9" s="122">
        <v>38</v>
      </c>
      <c r="AL9" s="122">
        <v>38</v>
      </c>
      <c r="AM9" s="122">
        <v>38</v>
      </c>
      <c r="AN9" s="122">
        <v>38</v>
      </c>
      <c r="AO9" s="122">
        <v>38</v>
      </c>
      <c r="AP9" s="122">
        <v>38</v>
      </c>
      <c r="AQ9" s="122">
        <v>38</v>
      </c>
      <c r="AR9" s="122">
        <v>38</v>
      </c>
      <c r="AS9" s="122">
        <v>38</v>
      </c>
      <c r="AT9" s="122">
        <v>0</v>
      </c>
      <c r="AU9" s="122">
        <v>0</v>
      </c>
      <c r="AV9" s="122">
        <v>0</v>
      </c>
      <c r="AW9" s="122">
        <v>0</v>
      </c>
      <c r="AX9" s="122">
        <v>0</v>
      </c>
      <c r="AY9" s="122">
        <v>0</v>
      </c>
      <c r="AZ9" s="122">
        <v>0</v>
      </c>
      <c r="BA9" s="122">
        <v>0</v>
      </c>
      <c r="BB9" s="122">
        <v>0</v>
      </c>
      <c r="BC9" s="122">
        <v>0</v>
      </c>
      <c r="BD9" s="122">
        <v>0</v>
      </c>
      <c r="BE9" s="122">
        <v>0</v>
      </c>
      <c r="BI9" s="122">
        <v>24</v>
      </c>
      <c r="BJ9" s="122">
        <v>18</v>
      </c>
      <c r="BK9" s="122">
        <v>14</v>
      </c>
      <c r="BL9" s="122">
        <v>14</v>
      </c>
      <c r="BM9" s="122">
        <v>13</v>
      </c>
      <c r="BN9" s="122">
        <v>11</v>
      </c>
      <c r="BO9" s="122">
        <v>12</v>
      </c>
      <c r="BP9" s="122">
        <v>9</v>
      </c>
      <c r="BQ9" s="122">
        <v>11</v>
      </c>
      <c r="BV9" s="122">
        <v>11.32</v>
      </c>
      <c r="BW9" s="122">
        <v>0</v>
      </c>
      <c r="BX9" s="122">
        <v>0</v>
      </c>
      <c r="BY9" s="122">
        <v>0</v>
      </c>
      <c r="BZ9" s="122">
        <v>0</v>
      </c>
      <c r="CA9" s="122">
        <v>0</v>
      </c>
      <c r="CB9" s="122">
        <v>0</v>
      </c>
      <c r="CC9" s="122">
        <v>28</v>
      </c>
      <c r="CD9" s="122">
        <v>1.6739999999999999</v>
      </c>
      <c r="CE9" s="122">
        <v>10000</v>
      </c>
      <c r="CF9" s="135">
        <f>(BU9*CE9*CD9*(1+BX9/100+CB9/100+CC9/100))</f>
        <v>0</v>
      </c>
      <c r="CG9" s="136">
        <f>(BV9*CE9*CD9*(1+CC9/100+BW9/100+BZ9/100+BY9/100))</f>
        <v>242555.90399999998</v>
      </c>
      <c r="CH9" s="72">
        <f>M9*(CF9+CG9)</f>
        <v>9217124.352</v>
      </c>
      <c r="CI9" s="73">
        <f>N9* (CF9+CG9)</f>
        <v>9217124.352</v>
      </c>
      <c r="CJ9" s="73">
        <f>O9*(CF9+CG9)</f>
        <v>9217124.352</v>
      </c>
      <c r="CK9" s="73">
        <f>P9*(CF9+CG9)</f>
        <v>9217124.352</v>
      </c>
      <c r="CL9" s="73">
        <f>Q9*(CF9+CG9)</f>
        <v>9217124.352</v>
      </c>
      <c r="CM9" s="73">
        <f>R9*(CF9+CG9)</f>
        <v>9217124.352</v>
      </c>
      <c r="CN9" s="73">
        <f>S9*(CF9+CG9)</f>
        <v>9217124.352</v>
      </c>
      <c r="CO9" s="73">
        <f>T9*(CF9+CG9)</f>
        <v>9217124.352</v>
      </c>
      <c r="CP9" s="73">
        <f>U9*(CF9+CG9)</f>
        <v>9217124.352</v>
      </c>
      <c r="CQ9" s="73">
        <f>V9*(CF9+CG9)</f>
        <v>0</v>
      </c>
      <c r="CR9" s="73">
        <f>W9*(CF9+CG9)</f>
        <v>0</v>
      </c>
      <c r="CS9" s="74">
        <f>X9*(CF9+CG9)</f>
        <v>0</v>
      </c>
      <c r="CT9" s="72">
        <f>Y9*(CF9+CG9)</f>
        <v>15038466.047999999</v>
      </c>
      <c r="CU9" s="73">
        <f>Z9*(CF9+CG9)</f>
        <v>13583130.623999998</v>
      </c>
      <c r="CV9" s="73">
        <f>AA9*(CF9+CG9)</f>
        <v>12612907.007999999</v>
      </c>
      <c r="CW9" s="73">
        <f>AB9*(CF9+CG9)</f>
        <v>12612907.007999999</v>
      </c>
      <c r="CX9" s="73">
        <f>AC9*(CF9+CG9)</f>
        <v>12370351.103999998</v>
      </c>
      <c r="CY9" s="73">
        <f>AD9*(CF9+CG9)</f>
        <v>11885239.295999998</v>
      </c>
      <c r="CZ9" s="73">
        <f>AE9*(CF9+CG9)</f>
        <v>12127795.199999999</v>
      </c>
      <c r="DA9" s="156">
        <f>AF9*(CF9+CG9)</f>
        <v>11400127.488</v>
      </c>
      <c r="DB9" s="162">
        <f>AG9*(CF9+CG9)</f>
        <v>11885239.295999998</v>
      </c>
      <c r="DC9" s="161">
        <f t="shared" si="0"/>
        <v>12612907.008000001</v>
      </c>
      <c r="DD9" s="161">
        <f t="shared" si="1"/>
        <v>142622871.55199999</v>
      </c>
      <c r="DE9" s="161">
        <f>AJ9*(CF9+CG9)</f>
        <v>13648317.399889888</v>
      </c>
      <c r="DF9" s="75">
        <f>AK9*(CF9+CG9)</f>
        <v>9217124.352</v>
      </c>
      <c r="DG9" s="73">
        <f>AL9*(CF9+CG9)</f>
        <v>9217124.352</v>
      </c>
      <c r="DH9" s="73">
        <f>AM9*(CF9+CG9)</f>
        <v>9217124.352</v>
      </c>
      <c r="DI9" s="73">
        <f>AN9*(CF9+CG9)</f>
        <v>9217124.352</v>
      </c>
      <c r="DJ9" s="73">
        <f>AO9*(CF9+CG9)</f>
        <v>9217124.352</v>
      </c>
      <c r="DK9" s="73">
        <f>AP9*(CF9+CG9)</f>
        <v>9217124.352</v>
      </c>
      <c r="DL9" s="73">
        <f>AQ9*(CF9+CG9)</f>
        <v>9217124.352</v>
      </c>
      <c r="DM9" s="73">
        <f>AR9*(CF9+CG9)</f>
        <v>9217124.352</v>
      </c>
      <c r="DN9" s="73">
        <f>AS9*(CF9+CG9)</f>
        <v>9217124.352</v>
      </c>
      <c r="DO9" s="73">
        <f>AT9*(CF9+CG9)</f>
        <v>0</v>
      </c>
      <c r="DP9" s="73">
        <f>AU9*(CF9+CG9)</f>
        <v>0</v>
      </c>
      <c r="DQ9" s="74">
        <f>AV9*(CF9+CG9)</f>
        <v>0</v>
      </c>
      <c r="DR9" s="72">
        <f>AW9*(CF9+CG9)</f>
        <v>0</v>
      </c>
      <c r="DS9" s="73">
        <f>AX9*(CF9+CG9)</f>
        <v>0</v>
      </c>
      <c r="DT9" s="73">
        <f>AY9*(CF9+CG9)</f>
        <v>0</v>
      </c>
      <c r="DU9" s="73">
        <f>AZ9*(CF9+CG9)</f>
        <v>0</v>
      </c>
      <c r="DV9" s="73">
        <f>BA9*(CF9+CG9)</f>
        <v>0</v>
      </c>
      <c r="DW9" s="73">
        <f>BB9*(CF9+CG9)</f>
        <v>0</v>
      </c>
      <c r="DX9" s="73">
        <f>BC9*(CF9+CG9)</f>
        <v>0</v>
      </c>
      <c r="DY9" s="73">
        <f>BD9*(CF9+CG9)</f>
        <v>0</v>
      </c>
      <c r="DZ9" s="73">
        <f>BE9*(CF9+CG9)</f>
        <v>0</v>
      </c>
      <c r="EA9" s="73">
        <f>BF9*(CF9+CG9)</f>
        <v>0</v>
      </c>
      <c r="EB9" s="73">
        <f>BG9*(CF9+CG9)</f>
        <v>0</v>
      </c>
      <c r="EC9" s="74">
        <f>BH9*(CF9+CG9)</f>
        <v>0</v>
      </c>
      <c r="ED9" s="75">
        <f>BI9*(CF9+CG9)</f>
        <v>5821341.6959999995</v>
      </c>
      <c r="EE9" s="73">
        <f>BJ9*(CF9+CG9)</f>
        <v>4366006.2719999999</v>
      </c>
      <c r="EF9" s="73">
        <f>BK9*(CF9+CG9)</f>
        <v>3395782.6559999995</v>
      </c>
      <c r="EG9" s="73">
        <f>BL9*(CF9+CG9)</f>
        <v>3395782.6559999995</v>
      </c>
      <c r="EH9" s="73">
        <f>BM9*(CF9+CG9)</f>
        <v>3153226.7519999999</v>
      </c>
      <c r="EI9" s="73">
        <f>BN9*(CF9+CG9)</f>
        <v>2668114.9439999997</v>
      </c>
      <c r="EJ9" s="73">
        <f>BO9*(CF9+CG9)</f>
        <v>2910670.8479999998</v>
      </c>
      <c r="EK9" s="73">
        <f>BP9*(CF9+CG9)</f>
        <v>2183003.1359999999</v>
      </c>
      <c r="EL9" s="73">
        <f>BQ9*(CF9+CG9)</f>
        <v>2668114.9439999997</v>
      </c>
      <c r="EM9" s="73">
        <f>BR9*(CF9+CG9)</f>
        <v>0</v>
      </c>
      <c r="EN9" s="73">
        <f>BS9*(CF9+CG9)</f>
        <v>0</v>
      </c>
      <c r="EO9" s="74">
        <f>BT9*(CF9+CG9)</f>
        <v>0</v>
      </c>
    </row>
    <row r="10" spans="1:145" s="63" customFormat="1" x14ac:dyDescent="0.2">
      <c r="A10" s="103">
        <v>15</v>
      </c>
      <c r="B10" s="63">
        <v>6830</v>
      </c>
      <c r="C10" s="63" t="s">
        <v>300</v>
      </c>
      <c r="D10" s="63">
        <v>1150086</v>
      </c>
      <c r="E10" s="63" t="s">
        <v>128</v>
      </c>
      <c r="F10" s="63" t="s">
        <v>128</v>
      </c>
      <c r="G10" s="63" t="s">
        <v>42</v>
      </c>
      <c r="H10" s="104">
        <v>71</v>
      </c>
      <c r="I10" s="105">
        <v>43929</v>
      </c>
      <c r="J10" s="105">
        <v>43160</v>
      </c>
      <c r="K10" s="105">
        <v>44621</v>
      </c>
      <c r="L10" s="63">
        <v>22</v>
      </c>
      <c r="M10" s="63">
        <v>22</v>
      </c>
      <c r="N10" s="63">
        <v>22</v>
      </c>
      <c r="O10" s="63">
        <v>22</v>
      </c>
      <c r="P10" s="63">
        <v>22</v>
      </c>
      <c r="Q10" s="63">
        <v>22</v>
      </c>
      <c r="R10" s="63">
        <v>22</v>
      </c>
      <c r="S10" s="63">
        <v>22</v>
      </c>
      <c r="T10" s="63">
        <v>22</v>
      </c>
      <c r="U10" s="63">
        <v>22</v>
      </c>
      <c r="Y10" s="63">
        <v>38</v>
      </c>
      <c r="Z10" s="63">
        <v>35</v>
      </c>
      <c r="AA10" s="63">
        <v>32</v>
      </c>
      <c r="AB10" s="63">
        <v>35</v>
      </c>
      <c r="AC10" s="63">
        <v>33</v>
      </c>
      <c r="AD10" s="63">
        <v>35</v>
      </c>
      <c r="AE10" s="63">
        <v>35</v>
      </c>
      <c r="AF10" s="63">
        <v>36</v>
      </c>
      <c r="AG10" s="63">
        <v>38</v>
      </c>
      <c r="AH10" s="106">
        <f>AVERAGE(Y10:AG10)</f>
        <v>35.222222222222221</v>
      </c>
      <c r="AI10" s="107">
        <f>_xlfn.STDEV.P(Y10:AG10)</f>
        <v>1.8724777273725242</v>
      </c>
      <c r="AJ10" s="106">
        <f>AI10+AH10</f>
        <v>37.094699949594748</v>
      </c>
      <c r="AK10" s="63">
        <v>22</v>
      </c>
      <c r="AL10" s="63">
        <v>22</v>
      </c>
      <c r="AM10" s="63">
        <v>22</v>
      </c>
      <c r="AN10" s="63">
        <v>22</v>
      </c>
      <c r="AO10" s="63">
        <v>22</v>
      </c>
      <c r="AP10" s="63">
        <v>22</v>
      </c>
      <c r="AQ10" s="63">
        <v>22</v>
      </c>
      <c r="AR10" s="63">
        <v>22</v>
      </c>
      <c r="AS10" s="63">
        <v>22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I10" s="63">
        <v>16</v>
      </c>
      <c r="BJ10" s="63">
        <v>13</v>
      </c>
      <c r="BK10" s="63">
        <v>10</v>
      </c>
      <c r="BL10" s="63">
        <v>13</v>
      </c>
      <c r="BM10" s="63">
        <v>11</v>
      </c>
      <c r="BN10" s="63">
        <v>13</v>
      </c>
      <c r="BO10" s="63">
        <v>13</v>
      </c>
      <c r="BP10" s="63">
        <v>14</v>
      </c>
      <c r="BQ10" s="63">
        <v>16</v>
      </c>
      <c r="BV10" s="63">
        <v>8.7100000000000009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28</v>
      </c>
      <c r="CD10" s="63">
        <v>1.6739999999999999</v>
      </c>
      <c r="CE10" s="63">
        <v>10000</v>
      </c>
      <c r="CF10" s="54">
        <f>(BU10*CE10*CD10*(1+BX10/100+CB10/100+CC10/100))</f>
        <v>0</v>
      </c>
      <c r="CG10" s="55">
        <f>(BV10*CE10*CD10*(1+CC10/100+BW10/100+BZ10/100+BY10/100))</f>
        <v>186630.91200000004</v>
      </c>
      <c r="CH10" s="56">
        <f>M10*(CF10+CG10)</f>
        <v>4105880.0640000007</v>
      </c>
      <c r="CI10" s="57">
        <f>N10* (CF10+CG10)</f>
        <v>4105880.0640000007</v>
      </c>
      <c r="CJ10" s="57">
        <f>O10*(CF10+CG10)</f>
        <v>4105880.0640000007</v>
      </c>
      <c r="CK10" s="57">
        <f>P10*(CF10+CG10)</f>
        <v>4105880.0640000007</v>
      </c>
      <c r="CL10" s="57">
        <f>Q10*(CF10+CG10)</f>
        <v>4105880.0640000007</v>
      </c>
      <c r="CM10" s="57">
        <f>R10*(CF10+CG10)</f>
        <v>4105880.0640000007</v>
      </c>
      <c r="CN10" s="57">
        <f>S10*(CF10+CG10)</f>
        <v>4105880.0640000007</v>
      </c>
      <c r="CO10" s="57">
        <f>T10*(CF10+CG10)</f>
        <v>4105880.0640000007</v>
      </c>
      <c r="CP10" s="57">
        <f>U10*(CF10+CG10)</f>
        <v>4105880.0640000007</v>
      </c>
      <c r="CQ10" s="57">
        <f>V10*(CF10+CG10)</f>
        <v>0</v>
      </c>
      <c r="CR10" s="57">
        <f>W10*(CF10+CG10)</f>
        <v>0</v>
      </c>
      <c r="CS10" s="58">
        <f>X10*(CF10+CG10)</f>
        <v>0</v>
      </c>
      <c r="CT10" s="56">
        <f>Y10*(CF10+CG10)</f>
        <v>7091974.6560000014</v>
      </c>
      <c r="CU10" s="57">
        <f>Z10*(CF10+CG10)</f>
        <v>6532081.9200000018</v>
      </c>
      <c r="CV10" s="57">
        <f>AA10*(CF10+CG10)</f>
        <v>5972189.1840000013</v>
      </c>
      <c r="CW10" s="57">
        <f>AB10*(CF10+CG10)</f>
        <v>6532081.9200000018</v>
      </c>
      <c r="CX10" s="57">
        <f>AC10*(CF10+CG10)</f>
        <v>6158820.0960000018</v>
      </c>
      <c r="CY10" s="57">
        <f>AD10*(CF10+CG10)</f>
        <v>6532081.9200000018</v>
      </c>
      <c r="CZ10" s="57">
        <f>AE10*(CF10+CG10)</f>
        <v>6532081.9200000018</v>
      </c>
      <c r="DA10" s="157">
        <f>AF10*(CF10+CG10)</f>
        <v>6718712.8320000013</v>
      </c>
      <c r="DB10" s="161">
        <f>AG10*(CF10+CG10)</f>
        <v>7091974.6560000014</v>
      </c>
      <c r="DC10" s="161">
        <f t="shared" si="0"/>
        <v>6573555.4560000021</v>
      </c>
      <c r="DD10" s="161">
        <f t="shared" si="1"/>
        <v>85103695.872000009</v>
      </c>
      <c r="DE10" s="161">
        <f>AJ10*(CF10+CG10)</f>
        <v>6923017.681959223</v>
      </c>
      <c r="DF10" s="59">
        <f>AK10*(CF10+CG10)</f>
        <v>4105880.0640000007</v>
      </c>
      <c r="DG10" s="57">
        <f>AL10*(CF10+CG10)</f>
        <v>4105880.0640000007</v>
      </c>
      <c r="DH10" s="57">
        <f>AM10*(CF10+CG10)</f>
        <v>4105880.0640000007</v>
      </c>
      <c r="DI10" s="57">
        <f>AN10*(CF10+CG10)</f>
        <v>4105880.0640000007</v>
      </c>
      <c r="DJ10" s="57">
        <f>AO10*(CF10+CG10)</f>
        <v>4105880.0640000007</v>
      </c>
      <c r="DK10" s="57">
        <f>AP10*(CF10+CG10)</f>
        <v>4105880.0640000007</v>
      </c>
      <c r="DL10" s="57">
        <f>AQ10*(CF10+CG10)</f>
        <v>4105880.0640000007</v>
      </c>
      <c r="DM10" s="57">
        <f>AR10*(CF10+CG10)</f>
        <v>4105880.0640000007</v>
      </c>
      <c r="DN10" s="57">
        <f>AS10*(CF10+CG10)</f>
        <v>4105880.0640000007</v>
      </c>
      <c r="DO10" s="57">
        <f>AT10*(CF10+CG10)</f>
        <v>0</v>
      </c>
      <c r="DP10" s="57">
        <f>AU10*(CF10+CG10)</f>
        <v>0</v>
      </c>
      <c r="DQ10" s="58">
        <f>AV10*(CF10+CG10)</f>
        <v>0</v>
      </c>
      <c r="DR10" s="56">
        <f>AW10*(CF10+CG10)</f>
        <v>0</v>
      </c>
      <c r="DS10" s="57">
        <f>AX10*(CF10+CG10)</f>
        <v>0</v>
      </c>
      <c r="DT10" s="57">
        <f>AY10*(CF10+CG10)</f>
        <v>0</v>
      </c>
      <c r="DU10" s="57">
        <f>AZ10*(CF10+CG10)</f>
        <v>0</v>
      </c>
      <c r="DV10" s="57">
        <f>BA10*(CF10+CG10)</f>
        <v>0</v>
      </c>
      <c r="DW10" s="57">
        <f>BB10*(CF10+CG10)</f>
        <v>0</v>
      </c>
      <c r="DX10" s="57">
        <f>BC10*(CF10+CG10)</f>
        <v>0</v>
      </c>
      <c r="DY10" s="57">
        <f>BD10*(CF10+CG10)</f>
        <v>0</v>
      </c>
      <c r="DZ10" s="57">
        <f>BE10*(CF10+CG10)</f>
        <v>0</v>
      </c>
      <c r="EA10" s="57">
        <f>BF10*(CF10+CG10)</f>
        <v>0</v>
      </c>
      <c r="EB10" s="57">
        <f>BG10*(CF10+CG10)</f>
        <v>0</v>
      </c>
      <c r="EC10" s="58">
        <f>BH10*(CF10+CG10)</f>
        <v>0</v>
      </c>
      <c r="ED10" s="59">
        <f>BI10*(CF10+CG10)</f>
        <v>2986094.5920000006</v>
      </c>
      <c r="EE10" s="57">
        <f>BJ10*(CF10+CG10)</f>
        <v>2426201.8560000006</v>
      </c>
      <c r="EF10" s="57">
        <f>BK10*(CF10+CG10)</f>
        <v>1866309.1200000003</v>
      </c>
      <c r="EG10" s="57">
        <f>BL10*(CF10+CG10)</f>
        <v>2426201.8560000006</v>
      </c>
      <c r="EH10" s="57">
        <f>BM10*(CF10+CG10)</f>
        <v>2052940.0320000004</v>
      </c>
      <c r="EI10" s="57">
        <f>BN10*(CF10+CG10)</f>
        <v>2426201.8560000006</v>
      </c>
      <c r="EJ10" s="57">
        <f>BO10*(CF10+CG10)</f>
        <v>2426201.8560000006</v>
      </c>
      <c r="EK10" s="57">
        <f>BP10*(CF10+CG10)</f>
        <v>2612832.7680000006</v>
      </c>
      <c r="EL10" s="57">
        <f>BQ10*(CF10+CG10)</f>
        <v>2986094.5920000006</v>
      </c>
      <c r="EM10" s="57">
        <f>BR10*(CF10+CG10)</f>
        <v>0</v>
      </c>
      <c r="EN10" s="57">
        <f>BS10*(CF10+CG10)</f>
        <v>0</v>
      </c>
      <c r="EO10" s="58">
        <f>BT10*(CF10+CG10)</f>
        <v>0</v>
      </c>
    </row>
    <row r="11" spans="1:145" s="63" customFormat="1" ht="12" thickBot="1" x14ac:dyDescent="0.25">
      <c r="H11" s="104"/>
      <c r="I11" s="105"/>
      <c r="J11" s="105"/>
      <c r="K11" s="105"/>
      <c r="AH11" s="106"/>
      <c r="AI11" s="107"/>
      <c r="AJ11" s="106"/>
      <c r="CF11" s="83"/>
      <c r="CG11" s="84"/>
      <c r="CH11" s="85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7"/>
      <c r="CT11" s="85"/>
      <c r="CU11" s="86"/>
      <c r="CV11" s="86"/>
      <c r="CW11" s="86"/>
      <c r="CX11" s="86"/>
      <c r="CY11" s="86"/>
      <c r="CZ11" s="86"/>
      <c r="DA11" s="154"/>
      <c r="DB11" s="164"/>
      <c r="DC11" s="164"/>
      <c r="DD11" s="164"/>
      <c r="DE11" s="164"/>
      <c r="DF11" s="88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7"/>
      <c r="DR11" s="85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7"/>
      <c r="ED11" s="88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7"/>
    </row>
    <row r="12" spans="1:145" s="92" customFormat="1" x14ac:dyDescent="0.2">
      <c r="A12" s="91">
        <v>2</v>
      </c>
      <c r="B12" s="92">
        <v>6903</v>
      </c>
      <c r="C12" s="92" t="s">
        <v>135</v>
      </c>
      <c r="D12" s="165">
        <v>1020176</v>
      </c>
      <c r="E12" s="92" t="s">
        <v>136</v>
      </c>
      <c r="F12" s="92" t="s">
        <v>127</v>
      </c>
      <c r="G12" s="92" t="s">
        <v>137</v>
      </c>
      <c r="H12" s="93" t="s">
        <v>133</v>
      </c>
      <c r="I12" s="94">
        <v>44050</v>
      </c>
      <c r="J12" s="94">
        <v>40603</v>
      </c>
      <c r="K12" s="94">
        <v>44135</v>
      </c>
      <c r="L12" s="92">
        <v>20</v>
      </c>
      <c r="M12" s="92">
        <v>20</v>
      </c>
      <c r="N12" s="92">
        <v>20</v>
      </c>
      <c r="O12" s="92">
        <v>20</v>
      </c>
      <c r="P12" s="92">
        <v>20</v>
      </c>
      <c r="Q12" s="92">
        <v>20</v>
      </c>
      <c r="R12" s="92">
        <v>20</v>
      </c>
      <c r="S12" s="92">
        <v>20</v>
      </c>
      <c r="T12" s="92">
        <v>20</v>
      </c>
      <c r="U12" s="92">
        <v>20</v>
      </c>
      <c r="Y12" s="92">
        <v>13</v>
      </c>
      <c r="Z12" s="92">
        <v>10</v>
      </c>
      <c r="AA12" s="92">
        <v>9</v>
      </c>
      <c r="AB12" s="92">
        <v>9</v>
      </c>
      <c r="AC12" s="92">
        <v>8</v>
      </c>
      <c r="AD12" s="92">
        <v>8</v>
      </c>
      <c r="AE12" s="92">
        <v>8</v>
      </c>
      <c r="AF12" s="92">
        <v>8</v>
      </c>
      <c r="AG12" s="92">
        <v>8</v>
      </c>
      <c r="AH12" s="95">
        <f>AVERAGE(Y12:AG12)</f>
        <v>9</v>
      </c>
      <c r="AI12" s="96">
        <f>_xlfn.STDEV.P(Y12:AG12)</f>
        <v>1.5634719199411433</v>
      </c>
      <c r="AJ12" s="95">
        <f>AI12+AH12</f>
        <v>10.563471919941144</v>
      </c>
      <c r="AK12" s="92">
        <v>13</v>
      </c>
      <c r="AL12" s="92">
        <v>10</v>
      </c>
      <c r="AM12" s="92">
        <v>9</v>
      </c>
      <c r="AN12" s="92">
        <v>9</v>
      </c>
      <c r="AO12" s="92">
        <v>8</v>
      </c>
      <c r="AP12" s="92">
        <v>8</v>
      </c>
      <c r="AQ12" s="92">
        <v>8</v>
      </c>
      <c r="AR12" s="92">
        <v>8</v>
      </c>
      <c r="AS12" s="92">
        <v>8</v>
      </c>
      <c r="AT12" s="92">
        <v>0</v>
      </c>
      <c r="AU12" s="92">
        <v>0</v>
      </c>
      <c r="AV12" s="92">
        <v>0</v>
      </c>
      <c r="AW12" s="92">
        <v>-7</v>
      </c>
      <c r="AX12" s="92">
        <v>-10</v>
      </c>
      <c r="AY12" s="92">
        <v>-11</v>
      </c>
      <c r="AZ12" s="92">
        <v>-11</v>
      </c>
      <c r="BA12" s="92">
        <v>-12</v>
      </c>
      <c r="BB12" s="92">
        <v>-12</v>
      </c>
      <c r="BC12" s="92">
        <v>-12</v>
      </c>
      <c r="BD12" s="92">
        <v>-12</v>
      </c>
      <c r="BE12" s="92">
        <v>-12</v>
      </c>
      <c r="BI12" s="92">
        <v>0</v>
      </c>
      <c r="BJ12" s="92">
        <v>0</v>
      </c>
      <c r="BK12" s="92">
        <v>0</v>
      </c>
      <c r="BL12" s="92">
        <v>0</v>
      </c>
      <c r="BM12" s="92">
        <v>0</v>
      </c>
      <c r="BN12" s="92">
        <v>0</v>
      </c>
      <c r="BO12" s="92">
        <v>0</v>
      </c>
      <c r="BP12" s="92">
        <v>0</v>
      </c>
      <c r="BQ12" s="92">
        <v>0</v>
      </c>
      <c r="BU12" s="92">
        <v>0</v>
      </c>
      <c r="BV12" s="92">
        <v>5.9</v>
      </c>
      <c r="BW12" s="92">
        <v>0</v>
      </c>
      <c r="BX12" s="92">
        <v>0</v>
      </c>
      <c r="BY12" s="92">
        <v>0</v>
      </c>
      <c r="BZ12" s="92">
        <v>0</v>
      </c>
      <c r="CA12" s="92">
        <v>0</v>
      </c>
      <c r="CB12" s="92">
        <v>0</v>
      </c>
      <c r="CC12" s="92">
        <v>28</v>
      </c>
      <c r="CD12" s="92">
        <v>1.6739999999999999</v>
      </c>
      <c r="CE12" s="92">
        <v>10000</v>
      </c>
      <c r="CF12" s="97">
        <f>(BU12*CE12*CD12*(1+BX12/100+CB12/100+CC12/100))</f>
        <v>0</v>
      </c>
      <c r="CG12" s="98">
        <f>(BV12*CE12*CD12*(1+CC12/100+BW12/100+BZ12/100+BY12/100))</f>
        <v>126420.48</v>
      </c>
      <c r="CH12" s="99">
        <f>M12*(CF12+CG12)</f>
        <v>2528409.6000000001</v>
      </c>
      <c r="CI12" s="100">
        <f>N12* (CF12+CG12)</f>
        <v>2528409.6000000001</v>
      </c>
      <c r="CJ12" s="100">
        <f>O12*(CF12+CG12)</f>
        <v>2528409.6000000001</v>
      </c>
      <c r="CK12" s="100">
        <f>P12*(CF12+CG12)</f>
        <v>2528409.6000000001</v>
      </c>
      <c r="CL12" s="100">
        <f>Q12*(CF12+CG12)</f>
        <v>2528409.6000000001</v>
      </c>
      <c r="CM12" s="100">
        <f>R12*(CF12+CG12)</f>
        <v>2528409.6000000001</v>
      </c>
      <c r="CN12" s="100">
        <f>S12*(CF12+CG12)</f>
        <v>2528409.6000000001</v>
      </c>
      <c r="CO12" s="100">
        <f>T12*(CF12+CG12)</f>
        <v>2528409.6000000001</v>
      </c>
      <c r="CP12" s="100">
        <f>U12*(CF12+CG12)</f>
        <v>2528409.6000000001</v>
      </c>
      <c r="CQ12" s="100">
        <f>V12*(CF12+CG12)</f>
        <v>0</v>
      </c>
      <c r="CR12" s="100">
        <f>W12*(CF12+CG12)</f>
        <v>0</v>
      </c>
      <c r="CS12" s="101">
        <f>X12*(CF12+CG12)</f>
        <v>0</v>
      </c>
      <c r="CT12" s="99">
        <f>Y12*(CF12+CG12)</f>
        <v>1643466.24</v>
      </c>
      <c r="CU12" s="100">
        <f>Z12*(CF12+CG12)</f>
        <v>1264204.8</v>
      </c>
      <c r="CV12" s="100">
        <f>AA12*(CF12+CG12)</f>
        <v>1137784.3200000001</v>
      </c>
      <c r="CW12" s="100">
        <f>AB12*(CF12+CG12)</f>
        <v>1137784.3200000001</v>
      </c>
      <c r="CX12" s="100">
        <f>AC12*(CF12+CG12)</f>
        <v>1011363.84</v>
      </c>
      <c r="CY12" s="100">
        <f>AD12*(CF12+CG12)</f>
        <v>1011363.84</v>
      </c>
      <c r="CZ12" s="100">
        <f>AE12*(CF12+CG12)</f>
        <v>1011363.84</v>
      </c>
      <c r="DA12" s="153">
        <f>AF12*(CF12+CG12)</f>
        <v>1011363.84</v>
      </c>
      <c r="DB12" s="100">
        <f>AG12*(CF12+CG12)</f>
        <v>1011363.84</v>
      </c>
      <c r="DC12" s="100">
        <f t="shared" si="0"/>
        <v>1137784.3200000001</v>
      </c>
      <c r="DD12" s="161">
        <f t="shared" si="1"/>
        <v>12136366.08</v>
      </c>
      <c r="DE12" s="100">
        <f>AJ12*(CF12+CG12)</f>
        <v>1335439.190585481</v>
      </c>
      <c r="DF12" s="102">
        <f>AK12*(CF12+CG12)</f>
        <v>1643466.24</v>
      </c>
      <c r="DG12" s="100">
        <f>AL12*(CF12+CG12)</f>
        <v>1264204.8</v>
      </c>
      <c r="DH12" s="100">
        <f>AM12*(CF12+CG12)</f>
        <v>1137784.3200000001</v>
      </c>
      <c r="DI12" s="100">
        <f>AN12*(CF12+CG12)</f>
        <v>1137784.3200000001</v>
      </c>
      <c r="DJ12" s="100">
        <f>AO12*(CF12+CG12)</f>
        <v>1011363.84</v>
      </c>
      <c r="DK12" s="100">
        <f>AP12*(CF12+CG12)</f>
        <v>1011363.84</v>
      </c>
      <c r="DL12" s="100">
        <f>AQ12*(CF12+CG12)</f>
        <v>1011363.84</v>
      </c>
      <c r="DM12" s="100">
        <f>AR12*(CF12+CG12)</f>
        <v>1011363.84</v>
      </c>
      <c r="DN12" s="100">
        <f>AS12*(CF12+CG12)</f>
        <v>1011363.84</v>
      </c>
      <c r="DO12" s="100">
        <f>AT12*(CF12+CG12)</f>
        <v>0</v>
      </c>
      <c r="DP12" s="100">
        <f>AU12*(CF12+CG12)</f>
        <v>0</v>
      </c>
      <c r="DQ12" s="101">
        <f>AV12*(CF12+CG12)</f>
        <v>0</v>
      </c>
      <c r="DR12" s="99">
        <f>AW12*(CF12+CG12)</f>
        <v>-884943.35999999999</v>
      </c>
      <c r="DS12" s="100">
        <f>AX12*(CF12+CG12)</f>
        <v>-1264204.8</v>
      </c>
      <c r="DT12" s="100">
        <f>AY12*(CF12+CG12)</f>
        <v>-1390625.28</v>
      </c>
      <c r="DU12" s="100">
        <f>AZ12*(CF12+CG12)</f>
        <v>-1390625.28</v>
      </c>
      <c r="DV12" s="100">
        <f>BA12*(CF12+CG12)</f>
        <v>-1517045.76</v>
      </c>
      <c r="DW12" s="100">
        <f>BB12*(CF12+CG12)</f>
        <v>-1517045.76</v>
      </c>
      <c r="DX12" s="100">
        <f>BC12*(CF12+CG12)</f>
        <v>-1517045.76</v>
      </c>
      <c r="DY12" s="100">
        <f>BD12*(CF12+CG12)</f>
        <v>-1517045.76</v>
      </c>
      <c r="DZ12" s="100">
        <f>BE12*(CF12+CG12)</f>
        <v>-1517045.76</v>
      </c>
      <c r="EA12" s="100">
        <f>BF12*(CF12+CG12)</f>
        <v>0</v>
      </c>
      <c r="EB12" s="100">
        <f>BG12*(CF12+CG12)</f>
        <v>0</v>
      </c>
      <c r="EC12" s="101">
        <f>BH12*(CF12+CG12)</f>
        <v>0</v>
      </c>
      <c r="ED12" s="102">
        <f>BI12*(CF12+CG12)</f>
        <v>0</v>
      </c>
      <c r="EE12" s="100">
        <f>BJ12*(CF12+CG12)</f>
        <v>0</v>
      </c>
      <c r="EF12" s="100">
        <f>BK12*(CF12+CG12)</f>
        <v>0</v>
      </c>
      <c r="EG12" s="100">
        <f>BL12*(CF12+CG12)</f>
        <v>0</v>
      </c>
      <c r="EH12" s="100">
        <f>BM12*(CF12+CG12)</f>
        <v>0</v>
      </c>
      <c r="EI12" s="100">
        <f>BN12*(CF12+CG12)</f>
        <v>0</v>
      </c>
      <c r="EJ12" s="100">
        <f>BO12*(CF12+CG12)</f>
        <v>0</v>
      </c>
      <c r="EK12" s="100">
        <f>BP12*(CF12+CG12)</f>
        <v>0</v>
      </c>
      <c r="EL12" s="100">
        <f>BQ12*(CF12+CG12)</f>
        <v>0</v>
      </c>
      <c r="EM12" s="100">
        <f>BR12*(CF12+CG12)</f>
        <v>0</v>
      </c>
      <c r="EN12" s="100">
        <f>BS12*(CF12+CG12)</f>
        <v>0</v>
      </c>
      <c r="EO12" s="101">
        <f>BT12*(CF12+CG12)</f>
        <v>0</v>
      </c>
    </row>
    <row r="13" spans="1:145" s="63" customFormat="1" x14ac:dyDescent="0.2">
      <c r="A13" s="103">
        <v>2</v>
      </c>
      <c r="B13" s="63">
        <v>225</v>
      </c>
      <c r="C13" s="63" t="s">
        <v>138</v>
      </c>
      <c r="D13" s="166">
        <v>1020309</v>
      </c>
      <c r="E13" s="63" t="s">
        <v>144</v>
      </c>
      <c r="F13" s="63" t="s">
        <v>128</v>
      </c>
      <c r="G13" s="63" t="s">
        <v>137</v>
      </c>
      <c r="H13" s="104" t="s">
        <v>129</v>
      </c>
      <c r="I13" s="105">
        <v>44013</v>
      </c>
      <c r="J13" s="105">
        <v>43160</v>
      </c>
      <c r="K13" s="105">
        <v>44104</v>
      </c>
      <c r="L13" s="63">
        <v>12</v>
      </c>
      <c r="M13" s="63">
        <v>12</v>
      </c>
      <c r="N13" s="63">
        <v>12</v>
      </c>
      <c r="O13" s="63">
        <v>12</v>
      </c>
      <c r="P13" s="63">
        <v>12</v>
      </c>
      <c r="Q13" s="63">
        <v>12</v>
      </c>
      <c r="R13" s="63">
        <v>12</v>
      </c>
      <c r="S13" s="63">
        <v>12</v>
      </c>
      <c r="T13" s="63">
        <v>12</v>
      </c>
      <c r="U13" s="63">
        <v>12</v>
      </c>
      <c r="Y13" s="63">
        <v>11</v>
      </c>
      <c r="Z13" s="63">
        <v>10</v>
      </c>
      <c r="AA13" s="63">
        <v>11</v>
      </c>
      <c r="AB13" s="63">
        <v>14</v>
      </c>
      <c r="AC13" s="63">
        <v>13</v>
      </c>
      <c r="AD13" s="63">
        <v>13</v>
      </c>
      <c r="AE13" s="63">
        <v>11</v>
      </c>
      <c r="AF13" s="63">
        <v>9</v>
      </c>
      <c r="AG13" s="63">
        <v>7</v>
      </c>
      <c r="AH13" s="106">
        <f>AVERAGE(Y13:AG13)</f>
        <v>11</v>
      </c>
      <c r="AI13" s="107">
        <f>_xlfn.STDEV.P(Y13:AG13)</f>
        <v>2.0548046676563256</v>
      </c>
      <c r="AJ13" s="106">
        <f>AI13+AH13</f>
        <v>13.054804667656326</v>
      </c>
      <c r="AK13" s="63">
        <v>11</v>
      </c>
      <c r="AL13" s="63">
        <v>10</v>
      </c>
      <c r="AM13" s="63">
        <v>11</v>
      </c>
      <c r="AN13" s="63">
        <v>12</v>
      </c>
      <c r="AO13" s="63">
        <v>12</v>
      </c>
      <c r="AP13" s="63">
        <v>12</v>
      </c>
      <c r="AQ13" s="63">
        <v>11</v>
      </c>
      <c r="AR13" s="63">
        <v>9</v>
      </c>
      <c r="AS13" s="63">
        <v>7</v>
      </c>
      <c r="AT13" s="63">
        <v>0</v>
      </c>
      <c r="AU13" s="63">
        <v>0</v>
      </c>
      <c r="AV13" s="63">
        <v>0</v>
      </c>
      <c r="AW13" s="63">
        <v>-1</v>
      </c>
      <c r="AX13" s="63">
        <v>-2</v>
      </c>
      <c r="AY13" s="63">
        <v>-1</v>
      </c>
      <c r="AZ13" s="63">
        <v>0</v>
      </c>
      <c r="BA13" s="63">
        <v>0</v>
      </c>
      <c r="BB13" s="63">
        <v>0</v>
      </c>
      <c r="BC13" s="63">
        <v>-1</v>
      </c>
      <c r="BD13" s="63">
        <v>-3</v>
      </c>
      <c r="BE13" s="63">
        <v>-5</v>
      </c>
      <c r="BI13" s="63">
        <v>0</v>
      </c>
      <c r="BJ13" s="63">
        <v>0</v>
      </c>
      <c r="BK13" s="63">
        <v>0</v>
      </c>
      <c r="BL13" s="63">
        <v>2</v>
      </c>
      <c r="BM13" s="63">
        <v>1</v>
      </c>
      <c r="BN13" s="63">
        <v>1</v>
      </c>
      <c r="BO13" s="63">
        <v>0</v>
      </c>
      <c r="BP13" s="63">
        <v>0</v>
      </c>
      <c r="BQ13" s="63">
        <v>0</v>
      </c>
      <c r="BU13" s="63">
        <v>0</v>
      </c>
      <c r="BV13" s="63">
        <v>8.7100000000000009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28</v>
      </c>
      <c r="CD13" s="63">
        <v>1.6739999999999999</v>
      </c>
      <c r="CE13" s="63">
        <v>10000</v>
      </c>
      <c r="CF13" s="54">
        <f>(BU13*CE13*CD13*(1+BX13/100+CB13/100+CC13/100))</f>
        <v>0</v>
      </c>
      <c r="CG13" s="55">
        <f>(BV13*CE13*CD13*(1+CC13/100+BW13/100+BZ13/100+BY13/100))</f>
        <v>186630.91200000004</v>
      </c>
      <c r="CH13" s="56">
        <f>M13*(CF13+CG13)</f>
        <v>2239570.9440000006</v>
      </c>
      <c r="CI13" s="57">
        <f>N13* (CF13+CG13)</f>
        <v>2239570.9440000006</v>
      </c>
      <c r="CJ13" s="57">
        <f>O13*(CF13+CG13)</f>
        <v>2239570.9440000006</v>
      </c>
      <c r="CK13" s="57">
        <f>P13*(CF13+CG13)</f>
        <v>2239570.9440000006</v>
      </c>
      <c r="CL13" s="57">
        <f>Q13*(CF13+CG13)</f>
        <v>2239570.9440000006</v>
      </c>
      <c r="CM13" s="57">
        <f>R13*(CF13+CG13)</f>
        <v>2239570.9440000006</v>
      </c>
      <c r="CN13" s="57">
        <f>S13*(CF13+CG13)</f>
        <v>2239570.9440000006</v>
      </c>
      <c r="CO13" s="57">
        <f>T13*(CF13+CG13)</f>
        <v>2239570.9440000006</v>
      </c>
      <c r="CP13" s="57">
        <f>U13*(CF13+CG13)</f>
        <v>2239570.9440000006</v>
      </c>
      <c r="CQ13" s="57">
        <f>V13*(CF13+CG13)</f>
        <v>0</v>
      </c>
      <c r="CR13" s="57">
        <f>W13*(CF13+CG13)</f>
        <v>0</v>
      </c>
      <c r="CS13" s="58">
        <f>X13*(CF13+CG13)</f>
        <v>0</v>
      </c>
      <c r="CT13" s="56">
        <f>Y13*(CF13+CG13)</f>
        <v>2052940.0320000004</v>
      </c>
      <c r="CU13" s="57">
        <f>Z13*(CF13+CG13)</f>
        <v>1866309.1200000003</v>
      </c>
      <c r="CV13" s="57">
        <f>AA13*(CF13+CG13)</f>
        <v>2052940.0320000004</v>
      </c>
      <c r="CW13" s="57">
        <f>AB13*(CF13+CG13)</f>
        <v>2612832.7680000006</v>
      </c>
      <c r="CX13" s="57">
        <f>AC13*(CF13+CG13)</f>
        <v>2426201.8560000006</v>
      </c>
      <c r="CY13" s="57">
        <f>AD13*(CF13+CG13)</f>
        <v>2426201.8560000006</v>
      </c>
      <c r="CZ13" s="57">
        <f>AE13*(CF13+CG13)</f>
        <v>2052940.0320000004</v>
      </c>
      <c r="DA13" s="157">
        <f>AF13*(CF13+CG13)</f>
        <v>1679678.2080000003</v>
      </c>
      <c r="DB13" s="161">
        <f>AG13*(CF13+CG13)</f>
        <v>1306416.3840000003</v>
      </c>
      <c r="DC13" s="161">
        <f t="shared" si="0"/>
        <v>2052940.0320000004</v>
      </c>
      <c r="DD13" s="161">
        <f t="shared" si="1"/>
        <v>15676996.608000003</v>
      </c>
      <c r="DE13" s="161">
        <f>AJ13*(CF13+CG13)</f>
        <v>2436430.1011065575</v>
      </c>
      <c r="DF13" s="59">
        <f>AK13*(CF13+CG13)</f>
        <v>2052940.0320000004</v>
      </c>
      <c r="DG13" s="57">
        <f>AL13*(CF13+CG13)</f>
        <v>1866309.1200000003</v>
      </c>
      <c r="DH13" s="57">
        <f>AM13*(CF13+CG13)</f>
        <v>2052940.0320000004</v>
      </c>
      <c r="DI13" s="57">
        <f>AN13*(CF13+CG13)</f>
        <v>2239570.9440000006</v>
      </c>
      <c r="DJ13" s="57">
        <f>AO13*(CF13+CG13)</f>
        <v>2239570.9440000006</v>
      </c>
      <c r="DK13" s="57">
        <f>AP13*(CF13+CG13)</f>
        <v>2239570.9440000006</v>
      </c>
      <c r="DL13" s="57">
        <f>AQ13*(CF13+CG13)</f>
        <v>2052940.0320000004</v>
      </c>
      <c r="DM13" s="57">
        <f>AR13*(CF13+CG13)</f>
        <v>1679678.2080000003</v>
      </c>
      <c r="DN13" s="57">
        <f>AS13*(CF13+CG13)</f>
        <v>1306416.3840000003</v>
      </c>
      <c r="DO13" s="57">
        <f>AT13*(CF13+CG13)</f>
        <v>0</v>
      </c>
      <c r="DP13" s="57">
        <f>AU13*(CF13+CG13)</f>
        <v>0</v>
      </c>
      <c r="DQ13" s="58">
        <f>AV13*(CF13+CG13)</f>
        <v>0</v>
      </c>
      <c r="DR13" s="56">
        <f>AW13*(CF13+CG13)</f>
        <v>-186630.91200000004</v>
      </c>
      <c r="DS13" s="57">
        <f>AX13*(CF13+CG13)</f>
        <v>-373261.82400000008</v>
      </c>
      <c r="DT13" s="57">
        <f>AY13*(CF13+CG13)</f>
        <v>-186630.91200000004</v>
      </c>
      <c r="DU13" s="57">
        <f>AZ13*(CF13+CG13)</f>
        <v>0</v>
      </c>
      <c r="DV13" s="57">
        <f>BA13*(CF13+CG13)</f>
        <v>0</v>
      </c>
      <c r="DW13" s="57">
        <f>BB13*(CF13+CG13)</f>
        <v>0</v>
      </c>
      <c r="DX13" s="57">
        <f>BC13*(CF13+CG13)</f>
        <v>-186630.91200000004</v>
      </c>
      <c r="DY13" s="57">
        <f>BD13*(CF13+CG13)</f>
        <v>-559892.73600000015</v>
      </c>
      <c r="DZ13" s="57">
        <f>BE13*(CF13+CG13)</f>
        <v>-933154.56000000017</v>
      </c>
      <c r="EA13" s="57">
        <f>BF13*(CF13+CG13)</f>
        <v>0</v>
      </c>
      <c r="EB13" s="57">
        <f>BG13*(CF13+CG13)</f>
        <v>0</v>
      </c>
      <c r="EC13" s="58">
        <f>BH13*(CF13+CG13)</f>
        <v>0</v>
      </c>
      <c r="ED13" s="59">
        <f>BI13*(CF13+CG13)</f>
        <v>0</v>
      </c>
      <c r="EE13" s="57">
        <f>BJ13*(CF13+CG13)</f>
        <v>0</v>
      </c>
      <c r="EF13" s="57">
        <f>BK13*(CF13+CG13)</f>
        <v>0</v>
      </c>
      <c r="EG13" s="57">
        <f>BL13*(CF13+CG13)</f>
        <v>373261.82400000008</v>
      </c>
      <c r="EH13" s="57">
        <f>BM13*(CF13+CG13)</f>
        <v>186630.91200000004</v>
      </c>
      <c r="EI13" s="57">
        <f>BN13*(CF13+CG13)</f>
        <v>186630.91200000004</v>
      </c>
      <c r="EJ13" s="57">
        <f>BO13*(CF13+CG13)</f>
        <v>0</v>
      </c>
      <c r="EK13" s="57">
        <f>BP13*(CF13+CG13)</f>
        <v>0</v>
      </c>
      <c r="EL13" s="57">
        <f>BQ13*(CF13+CG13)</f>
        <v>0</v>
      </c>
      <c r="EM13" s="57">
        <f>BR13*(CF13+CG13)</f>
        <v>0</v>
      </c>
      <c r="EN13" s="57">
        <f>BS13*(CF13+CG13)</f>
        <v>0</v>
      </c>
      <c r="EO13" s="58">
        <f>BT13*(CF13+CG13)</f>
        <v>0</v>
      </c>
    </row>
    <row r="14" spans="1:145" s="63" customFormat="1" x14ac:dyDescent="0.2">
      <c r="A14" s="103">
        <v>2</v>
      </c>
      <c r="B14" s="63">
        <v>225</v>
      </c>
      <c r="C14" s="63" t="s">
        <v>138</v>
      </c>
      <c r="D14" s="166">
        <v>1020287</v>
      </c>
      <c r="E14" s="63" t="s">
        <v>148</v>
      </c>
      <c r="F14" s="63" t="s">
        <v>130</v>
      </c>
      <c r="G14" s="63" t="s">
        <v>137</v>
      </c>
      <c r="H14" s="104" t="s">
        <v>129</v>
      </c>
      <c r="I14" s="105">
        <v>44013</v>
      </c>
      <c r="J14" s="105">
        <v>42768</v>
      </c>
      <c r="K14" s="105">
        <v>44104</v>
      </c>
      <c r="L14" s="63">
        <v>50</v>
      </c>
      <c r="M14" s="63">
        <v>50</v>
      </c>
      <c r="N14" s="63">
        <v>50</v>
      </c>
      <c r="O14" s="63">
        <v>50</v>
      </c>
      <c r="P14" s="63">
        <v>50</v>
      </c>
      <c r="Q14" s="63">
        <v>50</v>
      </c>
      <c r="R14" s="63">
        <v>50</v>
      </c>
      <c r="S14" s="63">
        <v>50</v>
      </c>
      <c r="T14" s="63">
        <v>50</v>
      </c>
      <c r="U14" s="63">
        <v>50</v>
      </c>
      <c r="Y14" s="63">
        <v>20</v>
      </c>
      <c r="Z14" s="63">
        <v>20</v>
      </c>
      <c r="AA14" s="63">
        <v>16</v>
      </c>
      <c r="AB14" s="63">
        <v>16</v>
      </c>
      <c r="AC14" s="63">
        <v>16</v>
      </c>
      <c r="AD14" s="63">
        <v>15</v>
      </c>
      <c r="AE14" s="63">
        <v>12</v>
      </c>
      <c r="AF14" s="63">
        <v>12</v>
      </c>
      <c r="AG14" s="63">
        <v>14</v>
      </c>
      <c r="AH14" s="106">
        <f>AVERAGE(Y14:AG14)</f>
        <v>15.666666666666666</v>
      </c>
      <c r="AI14" s="107">
        <f>_xlfn.STDEV.P(Y14:AG14)</f>
        <v>2.7487370837451071</v>
      </c>
      <c r="AJ14" s="106">
        <f>AI14+AH14</f>
        <v>18.415403750411773</v>
      </c>
      <c r="AK14" s="63">
        <v>20</v>
      </c>
      <c r="AL14" s="63">
        <v>20</v>
      </c>
      <c r="AM14" s="63">
        <v>16</v>
      </c>
      <c r="AN14" s="63">
        <v>16</v>
      </c>
      <c r="AO14" s="63">
        <v>16</v>
      </c>
      <c r="AP14" s="63">
        <v>15</v>
      </c>
      <c r="AQ14" s="63">
        <v>12</v>
      </c>
      <c r="AR14" s="63">
        <v>12</v>
      </c>
      <c r="AS14" s="63">
        <v>14</v>
      </c>
      <c r="AT14" s="63">
        <v>0</v>
      </c>
      <c r="AU14" s="63">
        <v>0</v>
      </c>
      <c r="AV14" s="63">
        <v>0</v>
      </c>
      <c r="AW14" s="63">
        <v>-30</v>
      </c>
      <c r="AX14" s="63">
        <v>-30</v>
      </c>
      <c r="AY14" s="63">
        <v>-34</v>
      </c>
      <c r="AZ14" s="63">
        <v>-34</v>
      </c>
      <c r="BA14" s="63">
        <v>-34</v>
      </c>
      <c r="BB14" s="63">
        <v>-35</v>
      </c>
      <c r="BC14" s="63">
        <v>-38</v>
      </c>
      <c r="BD14" s="63">
        <v>-38</v>
      </c>
      <c r="BE14" s="63">
        <v>-36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U14" s="63">
        <v>0</v>
      </c>
      <c r="BV14" s="63">
        <v>11.32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28</v>
      </c>
      <c r="CD14" s="63">
        <v>1.6739999999999999</v>
      </c>
      <c r="CE14" s="63">
        <v>10000</v>
      </c>
      <c r="CF14" s="54">
        <f>(BU14*CE14*CD14*(1+BX14/100+CB14/100+CC14/100))</f>
        <v>0</v>
      </c>
      <c r="CG14" s="55">
        <f>(BV14*CE14*CD14*(1+CC14/100+BW14/100+BZ14/100+BY14/100))</f>
        <v>242555.90399999998</v>
      </c>
      <c r="CH14" s="56">
        <f>M14*(CF14+CG14)</f>
        <v>12127795.199999999</v>
      </c>
      <c r="CI14" s="57">
        <f>N14* (CF14+CG14)</f>
        <v>12127795.199999999</v>
      </c>
      <c r="CJ14" s="57">
        <f>O14*(CF14+CG14)</f>
        <v>12127795.199999999</v>
      </c>
      <c r="CK14" s="57">
        <f>P14*(CF14+CG14)</f>
        <v>12127795.199999999</v>
      </c>
      <c r="CL14" s="57">
        <f>Q14*(CF14+CG14)</f>
        <v>12127795.199999999</v>
      </c>
      <c r="CM14" s="57">
        <f>R14*(CF14+CG14)</f>
        <v>12127795.199999999</v>
      </c>
      <c r="CN14" s="57">
        <f>S14*(CF14+CG14)</f>
        <v>12127795.199999999</v>
      </c>
      <c r="CO14" s="57">
        <f>T14*(CF14+CG14)</f>
        <v>12127795.199999999</v>
      </c>
      <c r="CP14" s="57">
        <f>U14*(CF14+CG14)</f>
        <v>12127795.199999999</v>
      </c>
      <c r="CQ14" s="57">
        <f>V14*(CF14+CG14)</f>
        <v>0</v>
      </c>
      <c r="CR14" s="57">
        <f>W14*(CF14+CG14)</f>
        <v>0</v>
      </c>
      <c r="CS14" s="58">
        <f>X14*(CF14+CG14)</f>
        <v>0</v>
      </c>
      <c r="CT14" s="56">
        <f>Y14*(CF14+CG14)</f>
        <v>4851118.0800000001</v>
      </c>
      <c r="CU14" s="57">
        <f>Z14*(CF14+CG14)</f>
        <v>4851118.0800000001</v>
      </c>
      <c r="CV14" s="57">
        <f>AA14*(CF14+CG14)</f>
        <v>3880894.4639999997</v>
      </c>
      <c r="CW14" s="57">
        <f>AB14*(CF14+CG14)</f>
        <v>3880894.4639999997</v>
      </c>
      <c r="CX14" s="57">
        <f>AC14*(CF14+CG14)</f>
        <v>3880894.4639999997</v>
      </c>
      <c r="CY14" s="57">
        <f>AD14*(CF14+CG14)</f>
        <v>3638338.5599999996</v>
      </c>
      <c r="CZ14" s="57">
        <f>AE14*(CF14+CG14)</f>
        <v>2910670.8479999998</v>
      </c>
      <c r="DA14" s="157">
        <f>AF14*(CF14+CG14)</f>
        <v>2910670.8479999998</v>
      </c>
      <c r="DB14" s="161">
        <f>AG14*(CF14+CG14)</f>
        <v>3395782.6559999995</v>
      </c>
      <c r="DC14" s="161">
        <f t="shared" si="0"/>
        <v>3800042.4960000003</v>
      </c>
      <c r="DD14" s="161">
        <f t="shared" si="1"/>
        <v>40749391.871999994</v>
      </c>
      <c r="DE14" s="161">
        <f>AJ14*(CF14+CG14)</f>
        <v>4466764.9042061176</v>
      </c>
      <c r="DF14" s="59">
        <f>AK14*(CF14+CG14)</f>
        <v>4851118.0800000001</v>
      </c>
      <c r="DG14" s="57">
        <f>AL14*(CF14+CG14)</f>
        <v>4851118.0800000001</v>
      </c>
      <c r="DH14" s="57">
        <f>AM14*(CF14+CG14)</f>
        <v>3880894.4639999997</v>
      </c>
      <c r="DI14" s="57">
        <f>AN14*(CF14+CG14)</f>
        <v>3880894.4639999997</v>
      </c>
      <c r="DJ14" s="57">
        <f>AO14*(CF14+CG14)</f>
        <v>3880894.4639999997</v>
      </c>
      <c r="DK14" s="57">
        <f>AP14*(CF14+CG14)</f>
        <v>3638338.5599999996</v>
      </c>
      <c r="DL14" s="57">
        <f>AQ14*(CF14+CG14)</f>
        <v>2910670.8479999998</v>
      </c>
      <c r="DM14" s="57">
        <f>AR14*(CF14+CG14)</f>
        <v>2910670.8479999998</v>
      </c>
      <c r="DN14" s="57">
        <f>AS14*(CF14+CG14)</f>
        <v>3395782.6559999995</v>
      </c>
      <c r="DO14" s="57">
        <f>AT14*(CF14+CG14)</f>
        <v>0</v>
      </c>
      <c r="DP14" s="57">
        <f>AU14*(CF14+CG14)</f>
        <v>0</v>
      </c>
      <c r="DQ14" s="58">
        <f>AV14*(CF14+CG14)</f>
        <v>0</v>
      </c>
      <c r="DR14" s="56">
        <f>AW14*(CF14+CG14)</f>
        <v>-7276677.1199999992</v>
      </c>
      <c r="DS14" s="57">
        <f>AX14*(CF14+CG14)</f>
        <v>-7276677.1199999992</v>
      </c>
      <c r="DT14" s="57">
        <f>AY14*(CF14+CG14)</f>
        <v>-8246900.7359999996</v>
      </c>
      <c r="DU14" s="57">
        <f>AZ14*(CF14+CG14)</f>
        <v>-8246900.7359999996</v>
      </c>
      <c r="DV14" s="57">
        <f>BA14*(CF14+CG14)</f>
        <v>-8246900.7359999996</v>
      </c>
      <c r="DW14" s="57">
        <f>BB14*(CF14+CG14)</f>
        <v>-8489456.6399999987</v>
      </c>
      <c r="DX14" s="57">
        <f>BC14*(CF14+CG14)</f>
        <v>-9217124.352</v>
      </c>
      <c r="DY14" s="57">
        <f>BD14*(CF14+CG14)</f>
        <v>-9217124.352</v>
      </c>
      <c r="DZ14" s="57">
        <f>BE14*(CF14+CG14)</f>
        <v>-8732012.5439999998</v>
      </c>
      <c r="EA14" s="57">
        <f>BF14*(CF14+CG14)</f>
        <v>0</v>
      </c>
      <c r="EB14" s="57">
        <f>BG14*(CF14+CG14)</f>
        <v>0</v>
      </c>
      <c r="EC14" s="58">
        <f>BH14*(CF14+CG14)</f>
        <v>0</v>
      </c>
      <c r="ED14" s="59">
        <f>BI14*(CF14+CG14)</f>
        <v>0</v>
      </c>
      <c r="EE14" s="57">
        <f>BJ14*(CF14+CG14)</f>
        <v>0</v>
      </c>
      <c r="EF14" s="57">
        <f>BK14*(CF14+CG14)</f>
        <v>0</v>
      </c>
      <c r="EG14" s="57">
        <f>BL14*(CF14+CG14)</f>
        <v>0</v>
      </c>
      <c r="EH14" s="57">
        <f>BM14*(CF14+CG14)</f>
        <v>0</v>
      </c>
      <c r="EI14" s="57">
        <f>BN14*(CF14+CG14)</f>
        <v>0</v>
      </c>
      <c r="EJ14" s="57">
        <f>BO14*(CF14+CG14)</f>
        <v>0</v>
      </c>
      <c r="EK14" s="57">
        <f>BP14*(CF14+CG14)</f>
        <v>0</v>
      </c>
      <c r="EL14" s="57">
        <f>BQ14*(CF14+CG14)</f>
        <v>0</v>
      </c>
      <c r="EM14" s="57">
        <f>BR14*(CF14+CG14)</f>
        <v>0</v>
      </c>
      <c r="EN14" s="57">
        <f>BS14*(CF14+CG14)</f>
        <v>0</v>
      </c>
      <c r="EO14" s="58">
        <f>BT14*(CF14+CG14)</f>
        <v>0</v>
      </c>
    </row>
    <row r="15" spans="1:145" s="110" customFormat="1" ht="12" thickBot="1" x14ac:dyDescent="0.25">
      <c r="A15" s="109">
        <v>2</v>
      </c>
      <c r="B15" s="110">
        <v>6915</v>
      </c>
      <c r="C15" s="110" t="s">
        <v>126</v>
      </c>
      <c r="D15" s="167">
        <v>1020315</v>
      </c>
      <c r="E15" s="110" t="s">
        <v>150</v>
      </c>
      <c r="F15" s="110" t="s">
        <v>132</v>
      </c>
      <c r="G15" s="110" t="s">
        <v>38</v>
      </c>
      <c r="H15" s="111">
        <v>168</v>
      </c>
      <c r="I15" s="112">
        <v>43899</v>
      </c>
      <c r="J15" s="112">
        <v>43452</v>
      </c>
      <c r="K15" s="112">
        <v>44183</v>
      </c>
      <c r="L15" s="110">
        <v>115</v>
      </c>
      <c r="M15" s="110">
        <v>115</v>
      </c>
      <c r="N15" s="110">
        <v>115</v>
      </c>
      <c r="O15" s="110">
        <v>115</v>
      </c>
      <c r="P15" s="110">
        <v>115</v>
      </c>
      <c r="Q15" s="110">
        <v>115</v>
      </c>
      <c r="R15" s="110">
        <v>115</v>
      </c>
      <c r="S15" s="110">
        <v>115</v>
      </c>
      <c r="T15" s="110">
        <v>115</v>
      </c>
      <c r="U15" s="110">
        <v>115</v>
      </c>
      <c r="Y15" s="110">
        <v>46</v>
      </c>
      <c r="Z15" s="110">
        <v>47</v>
      </c>
      <c r="AA15" s="110">
        <v>52</v>
      </c>
      <c r="AB15" s="110">
        <v>48</v>
      </c>
      <c r="AC15" s="110">
        <v>48</v>
      </c>
      <c r="AD15" s="110">
        <v>46</v>
      </c>
      <c r="AE15" s="110">
        <v>46</v>
      </c>
      <c r="AF15" s="110">
        <v>46</v>
      </c>
      <c r="AG15" s="110">
        <v>49</v>
      </c>
      <c r="AH15" s="113">
        <f>AVERAGE(Y15:AG15)</f>
        <v>47.555555555555557</v>
      </c>
      <c r="AI15" s="114">
        <f>_xlfn.STDEV.P(Y15:AG15)</f>
        <v>1.8921540406584887</v>
      </c>
      <c r="AJ15" s="113">
        <f>AI15+AH15</f>
        <v>49.447709596214047</v>
      </c>
      <c r="AK15" s="110">
        <v>46</v>
      </c>
      <c r="AL15" s="110">
        <v>47</v>
      </c>
      <c r="AM15" s="110">
        <v>52</v>
      </c>
      <c r="AN15" s="110">
        <v>48</v>
      </c>
      <c r="AO15" s="110">
        <v>48</v>
      </c>
      <c r="AP15" s="110">
        <v>46</v>
      </c>
      <c r="AQ15" s="110">
        <v>46</v>
      </c>
      <c r="AR15" s="110">
        <v>46</v>
      </c>
      <c r="AS15" s="110">
        <v>49</v>
      </c>
      <c r="AT15" s="110">
        <v>0</v>
      </c>
      <c r="AU15" s="110">
        <v>0</v>
      </c>
      <c r="AV15" s="110">
        <v>0</v>
      </c>
      <c r="AW15" s="110">
        <v>-69</v>
      </c>
      <c r="AX15" s="110">
        <v>-68</v>
      </c>
      <c r="AY15" s="110">
        <v>-63</v>
      </c>
      <c r="AZ15" s="110">
        <v>-67</v>
      </c>
      <c r="BA15" s="110">
        <v>-67</v>
      </c>
      <c r="BB15" s="110">
        <v>-69</v>
      </c>
      <c r="BC15" s="110">
        <v>-69</v>
      </c>
      <c r="BD15" s="110">
        <v>-69</v>
      </c>
      <c r="BE15" s="110">
        <v>-66</v>
      </c>
      <c r="BI15" s="110">
        <v>0</v>
      </c>
      <c r="BJ15" s="110">
        <v>0</v>
      </c>
      <c r="BK15" s="110">
        <v>0</v>
      </c>
      <c r="BL15" s="110">
        <v>0</v>
      </c>
      <c r="BM15" s="110">
        <v>0</v>
      </c>
      <c r="BN15" s="110">
        <v>0</v>
      </c>
      <c r="BO15" s="110">
        <v>0</v>
      </c>
      <c r="BP15" s="110">
        <v>0</v>
      </c>
      <c r="BQ15" s="110">
        <v>0</v>
      </c>
      <c r="BU15" s="110">
        <v>0</v>
      </c>
      <c r="BV15" s="110">
        <v>7.7</v>
      </c>
      <c r="BW15" s="110">
        <v>0</v>
      </c>
      <c r="BX15" s="110">
        <v>0</v>
      </c>
      <c r="BY15" s="110">
        <v>0</v>
      </c>
      <c r="BZ15" s="110">
        <v>0</v>
      </c>
      <c r="CA15" s="110">
        <v>0</v>
      </c>
      <c r="CB15" s="110">
        <v>0</v>
      </c>
      <c r="CC15" s="110">
        <v>28</v>
      </c>
      <c r="CD15" s="110">
        <v>1.6739999999999999</v>
      </c>
      <c r="CE15" s="110">
        <v>10000</v>
      </c>
      <c r="CF15" s="115">
        <f>(BU15*CE15*CD15*(1+BX15/100+CB15/100+CC15/100))</f>
        <v>0</v>
      </c>
      <c r="CG15" s="116">
        <f>(BV15*CE15*CD15*(1+CC15/100+BW15/100+BZ15/100+BY15/100))</f>
        <v>164989.44</v>
      </c>
      <c r="CH15" s="117">
        <f>M15*(CF15+CG15)</f>
        <v>18973785.600000001</v>
      </c>
      <c r="CI15" s="118">
        <f>N15* (CF15+CG15)</f>
        <v>18973785.600000001</v>
      </c>
      <c r="CJ15" s="118">
        <f>O15*(CF15+CG15)</f>
        <v>18973785.600000001</v>
      </c>
      <c r="CK15" s="118">
        <f>P15*(CF15+CG15)</f>
        <v>18973785.600000001</v>
      </c>
      <c r="CL15" s="118">
        <f>Q15*(CF15+CG15)</f>
        <v>18973785.600000001</v>
      </c>
      <c r="CM15" s="118">
        <f>R15*(CF15+CG15)</f>
        <v>18973785.600000001</v>
      </c>
      <c r="CN15" s="118">
        <f>S15*(CF15+CG15)</f>
        <v>18973785.600000001</v>
      </c>
      <c r="CO15" s="118">
        <f>T15*(CF15+CG15)</f>
        <v>18973785.600000001</v>
      </c>
      <c r="CP15" s="118">
        <f>U15*(CF15+CG15)</f>
        <v>18973785.600000001</v>
      </c>
      <c r="CQ15" s="118">
        <f>V15*(CF15+CG15)</f>
        <v>0</v>
      </c>
      <c r="CR15" s="118">
        <f>W15*(CF15+CG15)</f>
        <v>0</v>
      </c>
      <c r="CS15" s="119">
        <f>X15*(CF15+CG15)</f>
        <v>0</v>
      </c>
      <c r="CT15" s="117">
        <f>Y15*(CF15+CG15)</f>
        <v>7589514.2400000002</v>
      </c>
      <c r="CU15" s="118">
        <f>Z15*(CF15+CG15)</f>
        <v>7754503.6799999997</v>
      </c>
      <c r="CV15" s="118">
        <f>AA15*(CF15+CG15)</f>
        <v>8579450.8800000008</v>
      </c>
      <c r="CW15" s="118">
        <f>AB15*(CF15+CG15)</f>
        <v>7919493.1200000001</v>
      </c>
      <c r="CX15" s="118">
        <f>AC15*(CF15+CG15)</f>
        <v>7919493.1200000001</v>
      </c>
      <c r="CY15" s="118">
        <f>AD15*(CF15+CG15)</f>
        <v>7589514.2400000002</v>
      </c>
      <c r="CZ15" s="118">
        <f>AE15*(CF15+CG15)</f>
        <v>7589514.2400000002</v>
      </c>
      <c r="DA15" s="155">
        <f>AF15*(CF15+CG15)</f>
        <v>7589514.2400000002</v>
      </c>
      <c r="DB15" s="168">
        <f>AG15*(CF15+CG15)</f>
        <v>8084482.5600000005</v>
      </c>
      <c r="DC15" s="168">
        <f t="shared" si="0"/>
        <v>7846164.4800000004</v>
      </c>
      <c r="DD15" s="161">
        <f t="shared" si="1"/>
        <v>97013790.719999999</v>
      </c>
      <c r="DE15" s="168">
        <f>AJ15*(CF15+CG15)</f>
        <v>8158349.9155619815</v>
      </c>
      <c r="DF15" s="120">
        <f>AK15*(CF15+CG15)</f>
        <v>7589514.2400000002</v>
      </c>
      <c r="DG15" s="118">
        <f>AL15*(CF15+CG15)</f>
        <v>7754503.6799999997</v>
      </c>
      <c r="DH15" s="118">
        <f>AM15*(CF15+CG15)</f>
        <v>8579450.8800000008</v>
      </c>
      <c r="DI15" s="118">
        <f>AN15*(CF15+CG15)</f>
        <v>7919493.1200000001</v>
      </c>
      <c r="DJ15" s="118">
        <f>AO15*(CF15+CG15)</f>
        <v>7919493.1200000001</v>
      </c>
      <c r="DK15" s="118">
        <f>AP15*(CF15+CG15)</f>
        <v>7589514.2400000002</v>
      </c>
      <c r="DL15" s="118">
        <f>AQ15*(CF15+CG15)</f>
        <v>7589514.2400000002</v>
      </c>
      <c r="DM15" s="118">
        <f>AR15*(CF15+CG15)</f>
        <v>7589514.2400000002</v>
      </c>
      <c r="DN15" s="118">
        <f>AS15*(CF15+CG15)</f>
        <v>8084482.5600000005</v>
      </c>
      <c r="DO15" s="118">
        <f>AT15*(CF15+CG15)</f>
        <v>0</v>
      </c>
      <c r="DP15" s="118">
        <f>AU15*(CF15+CG15)</f>
        <v>0</v>
      </c>
      <c r="DQ15" s="119">
        <f>AV15*(CF15+CG15)</f>
        <v>0</v>
      </c>
      <c r="DR15" s="117">
        <f>AW15*(CF15+CG15)</f>
        <v>-11384271.359999999</v>
      </c>
      <c r="DS15" s="118">
        <f>AX15*(CF15+CG15)</f>
        <v>-11219281.92</v>
      </c>
      <c r="DT15" s="118">
        <f>AY15*(CF15+CG15)</f>
        <v>-10394334.720000001</v>
      </c>
      <c r="DU15" s="118">
        <f>AZ15*(CF15+CG15)</f>
        <v>-11054292.48</v>
      </c>
      <c r="DV15" s="118">
        <f>BA15*(CF15+CG15)</f>
        <v>-11054292.48</v>
      </c>
      <c r="DW15" s="118">
        <f>BB15*(CF15+CG15)</f>
        <v>-11384271.359999999</v>
      </c>
      <c r="DX15" s="118">
        <f>BC15*(CF15+CG15)</f>
        <v>-11384271.359999999</v>
      </c>
      <c r="DY15" s="118">
        <f>BD15*(CF15+CG15)</f>
        <v>-11384271.359999999</v>
      </c>
      <c r="DZ15" s="118">
        <f>BE15*(CF15+CG15)</f>
        <v>-10889303.040000001</v>
      </c>
      <c r="EA15" s="118">
        <f>BF15*(CF15+CG15)</f>
        <v>0</v>
      </c>
      <c r="EB15" s="118">
        <f>BG15*(CF15+CG15)</f>
        <v>0</v>
      </c>
      <c r="EC15" s="119">
        <f>BH15*(CF15+CG15)</f>
        <v>0</v>
      </c>
      <c r="ED15" s="120">
        <f>BI15*(CF15+CG15)</f>
        <v>0</v>
      </c>
      <c r="EE15" s="118">
        <f>BJ15*(CF15+CG15)</f>
        <v>0</v>
      </c>
      <c r="EF15" s="118">
        <f>BK15*(CF15+CG15)</f>
        <v>0</v>
      </c>
      <c r="EG15" s="118">
        <f>BL15*(CF15+CG15)</f>
        <v>0</v>
      </c>
      <c r="EH15" s="118">
        <f>BM15*(CF15+CG15)</f>
        <v>0</v>
      </c>
      <c r="EI15" s="118">
        <f>BN15*(CF15+CG15)</f>
        <v>0</v>
      </c>
      <c r="EJ15" s="118">
        <f>BO15*(CF15+CG15)</f>
        <v>0</v>
      </c>
      <c r="EK15" s="118">
        <f>BP15*(CF15+CG15)</f>
        <v>0</v>
      </c>
      <c r="EL15" s="118">
        <f>BQ15*(CF15+CG15)</f>
        <v>0</v>
      </c>
      <c r="EM15" s="118">
        <f>BR15*(CF15+CG15)</f>
        <v>0</v>
      </c>
      <c r="EN15" s="118">
        <f>BS15*(CF15+CG15)</f>
        <v>0</v>
      </c>
      <c r="EO15" s="119">
        <f>BT15*(CF15+CG15)</f>
        <v>0</v>
      </c>
    </row>
    <row r="16" spans="1:145" x14ac:dyDescent="0.2">
      <c r="D16" s="64"/>
      <c r="I16" s="51"/>
      <c r="J16" s="51"/>
      <c r="K16" s="51"/>
      <c r="AH16" s="53">
        <f>SUM(AH12:AH15)</f>
        <v>83.222222222222229</v>
      </c>
      <c r="AI16" s="52"/>
      <c r="AJ16" s="53">
        <f>SUM(AJ12:AJ15)</f>
        <v>91.481389934223301</v>
      </c>
      <c r="CF16" s="89"/>
      <c r="CG16" s="90"/>
      <c r="CH16" s="56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8"/>
      <c r="CT16" s="56"/>
      <c r="CU16" s="57"/>
      <c r="CV16" s="57"/>
      <c r="CW16" s="57"/>
      <c r="CX16" s="57"/>
      <c r="CY16" s="57"/>
      <c r="CZ16" s="57"/>
      <c r="DA16" s="157"/>
      <c r="DB16" s="57"/>
      <c r="DC16" s="57" t="e">
        <f t="shared" si="0"/>
        <v>#DIV/0!</v>
      </c>
      <c r="DD16" s="57"/>
      <c r="DE16" s="57"/>
      <c r="DF16" s="59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8"/>
      <c r="DR16" s="56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8"/>
      <c r="ED16" s="59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8"/>
    </row>
    <row r="17" spans="1:145" x14ac:dyDescent="0.2">
      <c r="A17" s="49">
        <v>2</v>
      </c>
      <c r="B17" s="49">
        <v>6915</v>
      </c>
      <c r="C17" s="49" t="s">
        <v>126</v>
      </c>
      <c r="D17" s="64">
        <v>1020314</v>
      </c>
      <c r="E17" s="49" t="s">
        <v>140</v>
      </c>
      <c r="F17" s="49" t="s">
        <v>127</v>
      </c>
      <c r="G17" s="49" t="s">
        <v>141</v>
      </c>
      <c r="H17" s="50">
        <v>1066</v>
      </c>
      <c r="I17" s="51">
        <v>43390</v>
      </c>
      <c r="J17" s="51">
        <v>43371</v>
      </c>
      <c r="K17" s="51">
        <v>44101</v>
      </c>
      <c r="L17" s="49">
        <v>5</v>
      </c>
      <c r="M17" s="49">
        <v>5</v>
      </c>
      <c r="N17" s="49">
        <v>5</v>
      </c>
      <c r="O17" s="49">
        <v>5</v>
      </c>
      <c r="P17" s="49">
        <v>5</v>
      </c>
      <c r="Q17" s="49">
        <v>5</v>
      </c>
      <c r="R17" s="49">
        <v>5</v>
      </c>
      <c r="S17" s="49">
        <v>5</v>
      </c>
      <c r="T17" s="49">
        <v>5</v>
      </c>
      <c r="U17" s="49">
        <v>5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0</v>
      </c>
      <c r="AG17" s="49">
        <v>0</v>
      </c>
      <c r="AH17" s="53">
        <f>AVERAGE(Y17:AG17)</f>
        <v>0</v>
      </c>
      <c r="AI17" s="52">
        <f>_xlfn.STDEV.P(Y17:AG17)</f>
        <v>0</v>
      </c>
      <c r="AJ17" s="53">
        <f>AI17+AH17</f>
        <v>0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P17" s="49">
        <v>0</v>
      </c>
      <c r="AQ17" s="49">
        <v>0</v>
      </c>
      <c r="AR17" s="49">
        <v>0</v>
      </c>
      <c r="AS17" s="49">
        <v>0</v>
      </c>
      <c r="AT17" s="49">
        <v>0</v>
      </c>
      <c r="AU17" s="49">
        <v>0</v>
      </c>
      <c r="AV17" s="49">
        <v>0</v>
      </c>
      <c r="AW17" s="49">
        <v>-5</v>
      </c>
      <c r="AX17" s="49">
        <v>-5</v>
      </c>
      <c r="AY17" s="49">
        <v>-5</v>
      </c>
      <c r="AZ17" s="49">
        <v>-5</v>
      </c>
      <c r="BA17" s="49">
        <v>-5</v>
      </c>
      <c r="BB17" s="49">
        <v>-5</v>
      </c>
      <c r="BC17" s="49">
        <v>-5</v>
      </c>
      <c r="BD17" s="49">
        <v>-5</v>
      </c>
      <c r="BE17" s="49">
        <v>-5</v>
      </c>
      <c r="BI17" s="49">
        <v>0</v>
      </c>
      <c r="BJ17" s="49">
        <v>0</v>
      </c>
      <c r="BK17" s="49">
        <v>0</v>
      </c>
      <c r="BL17" s="49">
        <v>0</v>
      </c>
      <c r="BM17" s="49">
        <v>0</v>
      </c>
      <c r="BN17" s="49">
        <v>0</v>
      </c>
      <c r="BO17" s="49">
        <v>0</v>
      </c>
      <c r="BP17" s="49">
        <v>0</v>
      </c>
      <c r="BQ17" s="49">
        <v>0</v>
      </c>
      <c r="BU17" s="49">
        <v>0</v>
      </c>
      <c r="BV17" s="49">
        <v>5.9</v>
      </c>
      <c r="BW17" s="49">
        <v>0</v>
      </c>
      <c r="BX17" s="49">
        <v>0</v>
      </c>
      <c r="BY17" s="49">
        <v>0</v>
      </c>
      <c r="BZ17" s="49">
        <v>0</v>
      </c>
      <c r="CA17" s="49">
        <v>0</v>
      </c>
      <c r="CB17" s="49">
        <v>0</v>
      </c>
      <c r="CC17" s="49">
        <v>28</v>
      </c>
      <c r="CD17" s="49">
        <v>1.6739999999999999</v>
      </c>
      <c r="CE17" s="49">
        <v>10000</v>
      </c>
      <c r="CF17" s="54">
        <f>(BU17*CE17*CD17*(1+BX17/100+CB17/100+CC17/100))</f>
        <v>0</v>
      </c>
      <c r="CG17" s="55">
        <f>(BV17*CE17*CD17*(1+CC17/100+BW17/100+BZ17/100+BY17/100))</f>
        <v>126420.48</v>
      </c>
      <c r="CH17" s="56">
        <f>M17*(CF17+CG17)</f>
        <v>632102.40000000002</v>
      </c>
      <c r="CI17" s="57">
        <f>N17* (CF17+CG17)</f>
        <v>632102.40000000002</v>
      </c>
      <c r="CJ17" s="57">
        <f>O17*(CF17+CG17)</f>
        <v>632102.40000000002</v>
      </c>
      <c r="CK17" s="57">
        <f>P17*(CF17+CG17)</f>
        <v>632102.40000000002</v>
      </c>
      <c r="CL17" s="57">
        <f>Q17*(CF17+CG17)</f>
        <v>632102.40000000002</v>
      </c>
      <c r="CM17" s="57">
        <f>R17*(CF17+CG17)</f>
        <v>632102.40000000002</v>
      </c>
      <c r="CN17" s="57">
        <f>S17*(CF17+CG17)</f>
        <v>632102.40000000002</v>
      </c>
      <c r="CO17" s="57">
        <f>T17*(CF17+CG17)</f>
        <v>632102.40000000002</v>
      </c>
      <c r="CP17" s="57">
        <f>U17*(CF17+CG17)</f>
        <v>632102.40000000002</v>
      </c>
      <c r="CQ17" s="57">
        <f>V17*(CF17+CG17)</f>
        <v>0</v>
      </c>
      <c r="CR17" s="57">
        <f>W17*(CF17+CG17)</f>
        <v>0</v>
      </c>
      <c r="CS17" s="58">
        <f>X17*(CF17+CG17)</f>
        <v>0</v>
      </c>
      <c r="CT17" s="56">
        <f>Y17*(CF17+CG17)</f>
        <v>0</v>
      </c>
      <c r="CU17" s="57">
        <f>Z17*(CF17+CG17)</f>
        <v>0</v>
      </c>
      <c r="CV17" s="57">
        <f>AA17*(CF17+CG17)</f>
        <v>0</v>
      </c>
      <c r="CW17" s="57">
        <f>AB17*(CF17+CG17)</f>
        <v>0</v>
      </c>
      <c r="CX17" s="57">
        <f>AC17*(CF17+CG17)</f>
        <v>0</v>
      </c>
      <c r="CY17" s="57">
        <f>AD17*(CF17+CG17)</f>
        <v>0</v>
      </c>
      <c r="CZ17" s="57">
        <f>AE17*(CF17+CG17)</f>
        <v>0</v>
      </c>
      <c r="DA17" s="157">
        <f>AF17*(CF17+CG17)</f>
        <v>0</v>
      </c>
      <c r="DB17" s="161">
        <f>AG17*(CF17+CG17)</f>
        <v>0</v>
      </c>
      <c r="DC17" s="161">
        <f t="shared" si="0"/>
        <v>0</v>
      </c>
      <c r="DD17" s="161">
        <f>AI17*(CF17+CG17)</f>
        <v>0</v>
      </c>
      <c r="DE17" s="161">
        <f>AJ17*(CF17+CG17)</f>
        <v>0</v>
      </c>
      <c r="DF17" s="59">
        <f>AK17*(CF17+CG17)</f>
        <v>0</v>
      </c>
      <c r="DG17" s="57">
        <f>AL17*(CF17+CG17)</f>
        <v>0</v>
      </c>
      <c r="DH17" s="57">
        <f>AM17*(CF17+CG17)</f>
        <v>0</v>
      </c>
      <c r="DI17" s="57">
        <f>AN17*(CF17+CG17)</f>
        <v>0</v>
      </c>
      <c r="DJ17" s="57">
        <f>AO17*(CF17+CG17)</f>
        <v>0</v>
      </c>
      <c r="DK17" s="57">
        <f>AP17*(CF17+CG17)</f>
        <v>0</v>
      </c>
      <c r="DL17" s="57">
        <f>AQ17*(CF17+CG17)</f>
        <v>0</v>
      </c>
      <c r="DM17" s="57">
        <f>AR17*(CF17+CG17)</f>
        <v>0</v>
      </c>
      <c r="DN17" s="57">
        <f>AS17*(CF17+CG17)</f>
        <v>0</v>
      </c>
      <c r="DO17" s="57">
        <f>AT17*(CF17+CG17)</f>
        <v>0</v>
      </c>
      <c r="DP17" s="57">
        <f>AU17*(CF17+CG17)</f>
        <v>0</v>
      </c>
      <c r="DQ17" s="58">
        <f>AV17*(CF17+CG17)</f>
        <v>0</v>
      </c>
      <c r="DR17" s="56">
        <f>AW17*(CF17+CG17)</f>
        <v>-632102.40000000002</v>
      </c>
      <c r="DS17" s="57">
        <f>AX17*(CF17+CG17)</f>
        <v>-632102.40000000002</v>
      </c>
      <c r="DT17" s="57">
        <f>AY17*(CF17+CG17)</f>
        <v>-632102.40000000002</v>
      </c>
      <c r="DU17" s="57">
        <f>AZ17*(CF17+CG17)</f>
        <v>-632102.40000000002</v>
      </c>
      <c r="DV17" s="57">
        <f>BA17*(CF17+CG17)</f>
        <v>-632102.40000000002</v>
      </c>
      <c r="DW17" s="57">
        <f>BB17*(CF17+CG17)</f>
        <v>-632102.40000000002</v>
      </c>
      <c r="DX17" s="57">
        <f>BC17*(CF17+CG17)</f>
        <v>-632102.40000000002</v>
      </c>
      <c r="DY17" s="57">
        <f>BD17*(CF17+CG17)</f>
        <v>-632102.40000000002</v>
      </c>
      <c r="DZ17" s="57">
        <f>BE17*(CF17+CG17)</f>
        <v>-632102.40000000002</v>
      </c>
      <c r="EA17" s="57">
        <f>BF17*(CF17+CG17)</f>
        <v>0</v>
      </c>
      <c r="EB17" s="57">
        <f>BG17*(CF17+CG17)</f>
        <v>0</v>
      </c>
      <c r="EC17" s="58">
        <f>BH17*(CF17+CG17)</f>
        <v>0</v>
      </c>
      <c r="ED17" s="59">
        <f>BI17*(CF17+CG17)</f>
        <v>0</v>
      </c>
      <c r="EE17" s="57">
        <f>BJ17*(CF17+CG17)</f>
        <v>0</v>
      </c>
      <c r="EF17" s="57">
        <f>BK17*(CF17+CG17)</f>
        <v>0</v>
      </c>
      <c r="EG17" s="57">
        <f>BL17*(CF17+CG17)</f>
        <v>0</v>
      </c>
      <c r="EH17" s="57">
        <f>BM17*(CF17+CG17)</f>
        <v>0</v>
      </c>
      <c r="EI17" s="57">
        <f>BN17*(CF17+CG17)</f>
        <v>0</v>
      </c>
      <c r="EJ17" s="57">
        <f>BO17*(CF17+CG17)</f>
        <v>0</v>
      </c>
      <c r="EK17" s="57">
        <f>BP17*(CF17+CG17)</f>
        <v>0</v>
      </c>
      <c r="EL17" s="57">
        <f>BQ17*(CF17+CG17)</f>
        <v>0</v>
      </c>
      <c r="EM17" s="57">
        <f>BR17*(CF17+CG17)</f>
        <v>0</v>
      </c>
      <c r="EN17" s="57">
        <f>BS17*(CF17+CG17)</f>
        <v>0</v>
      </c>
      <c r="EO17" s="58">
        <f>BT17*(CF17+CG17)</f>
        <v>0</v>
      </c>
    </row>
    <row r="18" spans="1:145" x14ac:dyDescent="0.2">
      <c r="A18" s="49">
        <v>2</v>
      </c>
      <c r="B18" s="49">
        <v>6915</v>
      </c>
      <c r="C18" s="49" t="s">
        <v>126</v>
      </c>
      <c r="D18" s="64">
        <v>1020304</v>
      </c>
      <c r="E18" s="49" t="s">
        <v>142</v>
      </c>
      <c r="F18" s="49" t="s">
        <v>128</v>
      </c>
      <c r="G18" s="49" t="s">
        <v>141</v>
      </c>
      <c r="H18" s="50" t="s">
        <v>143</v>
      </c>
      <c r="I18" s="51">
        <v>44013</v>
      </c>
      <c r="J18" s="51">
        <v>42963</v>
      </c>
      <c r="K18" s="51">
        <v>44104</v>
      </c>
      <c r="L18" s="49">
        <v>8</v>
      </c>
      <c r="M18" s="49">
        <v>8</v>
      </c>
      <c r="N18" s="49">
        <v>8</v>
      </c>
      <c r="O18" s="49">
        <v>8</v>
      </c>
      <c r="P18" s="49">
        <v>8</v>
      </c>
      <c r="Q18" s="49">
        <v>8</v>
      </c>
      <c r="R18" s="49">
        <v>8</v>
      </c>
      <c r="S18" s="49">
        <v>8</v>
      </c>
      <c r="T18" s="49">
        <v>8</v>
      </c>
      <c r="U18" s="49">
        <v>8</v>
      </c>
      <c r="Y18" s="49">
        <v>3</v>
      </c>
      <c r="Z18" s="49">
        <v>3</v>
      </c>
      <c r="AA18" s="49">
        <v>4</v>
      </c>
      <c r="AB18" s="49">
        <v>4</v>
      </c>
      <c r="AC18" s="49">
        <v>4</v>
      </c>
      <c r="AD18" s="49">
        <v>4</v>
      </c>
      <c r="AE18" s="49">
        <v>3</v>
      </c>
      <c r="AF18" s="49">
        <v>2</v>
      </c>
      <c r="AG18" s="49">
        <v>1</v>
      </c>
      <c r="AH18" s="53">
        <f>AVERAGE(Y18:AG18)</f>
        <v>3.1111111111111112</v>
      </c>
      <c r="AI18" s="52">
        <f>_xlfn.STDEV.P(Y18:AG18)</f>
        <v>0.99380798999990649</v>
      </c>
      <c r="AJ18" s="53">
        <f>AI18+AH18</f>
        <v>4.104919101111018</v>
      </c>
      <c r="AK18" s="49">
        <v>3</v>
      </c>
      <c r="AL18" s="49">
        <v>3</v>
      </c>
      <c r="AM18" s="49">
        <v>4</v>
      </c>
      <c r="AN18" s="49">
        <v>4</v>
      </c>
      <c r="AO18" s="49">
        <v>4</v>
      </c>
      <c r="AP18" s="49">
        <v>4</v>
      </c>
      <c r="AQ18" s="49">
        <v>3</v>
      </c>
      <c r="AR18" s="49">
        <v>2</v>
      </c>
      <c r="AS18" s="49">
        <v>1</v>
      </c>
      <c r="AT18" s="49">
        <v>0</v>
      </c>
      <c r="AU18" s="49">
        <v>0</v>
      </c>
      <c r="AV18" s="49">
        <v>0</v>
      </c>
      <c r="AW18" s="49">
        <v>-5</v>
      </c>
      <c r="AX18" s="49">
        <v>-5</v>
      </c>
      <c r="AY18" s="49">
        <v>-4</v>
      </c>
      <c r="AZ18" s="49">
        <v>-4</v>
      </c>
      <c r="BA18" s="49">
        <v>-4</v>
      </c>
      <c r="BB18" s="49">
        <v>-4</v>
      </c>
      <c r="BC18" s="49">
        <v>-5</v>
      </c>
      <c r="BD18" s="49">
        <v>-6</v>
      </c>
      <c r="BE18" s="49">
        <v>-7</v>
      </c>
      <c r="BI18" s="49">
        <v>0</v>
      </c>
      <c r="BJ18" s="49">
        <v>0</v>
      </c>
      <c r="BK18" s="49">
        <v>0</v>
      </c>
      <c r="BL18" s="49">
        <v>0</v>
      </c>
      <c r="BM18" s="49">
        <v>0</v>
      </c>
      <c r="BN18" s="49">
        <v>0</v>
      </c>
      <c r="BO18" s="49">
        <v>0</v>
      </c>
      <c r="BP18" s="49">
        <v>0</v>
      </c>
      <c r="BQ18" s="49">
        <v>0</v>
      </c>
      <c r="BU18" s="49">
        <v>0</v>
      </c>
      <c r="BV18" s="49">
        <v>8.7100000000000009</v>
      </c>
      <c r="BW18" s="49">
        <v>0</v>
      </c>
      <c r="BX18" s="49">
        <v>0</v>
      </c>
      <c r="BY18" s="49">
        <v>0</v>
      </c>
      <c r="BZ18" s="49">
        <v>0</v>
      </c>
      <c r="CA18" s="49">
        <v>0</v>
      </c>
      <c r="CB18" s="49">
        <v>0</v>
      </c>
      <c r="CC18" s="49">
        <v>28</v>
      </c>
      <c r="CD18" s="49">
        <v>1.6739999999999999</v>
      </c>
      <c r="CE18" s="49">
        <v>10000</v>
      </c>
      <c r="CF18" s="54">
        <f>(BU18*CE18*CD18*(1+BX18/100+CB18/100+CC18/100))</f>
        <v>0</v>
      </c>
      <c r="CG18" s="55">
        <f>(BV18*CE18*CD18*(1+CC18/100+BW18/100+BZ18/100+BY18/100))</f>
        <v>186630.91200000004</v>
      </c>
      <c r="CH18" s="56">
        <f>M18*(CF18+CG18)</f>
        <v>1493047.2960000003</v>
      </c>
      <c r="CI18" s="57">
        <f>N18* (CF18+CG18)</f>
        <v>1493047.2960000003</v>
      </c>
      <c r="CJ18" s="57">
        <f>O18*(CF18+CG18)</f>
        <v>1493047.2960000003</v>
      </c>
      <c r="CK18" s="57">
        <f>P18*(CF18+CG18)</f>
        <v>1493047.2960000003</v>
      </c>
      <c r="CL18" s="57">
        <f>Q18*(CF18+CG18)</f>
        <v>1493047.2960000003</v>
      </c>
      <c r="CM18" s="57">
        <f>R18*(CF18+CG18)</f>
        <v>1493047.2960000003</v>
      </c>
      <c r="CN18" s="57">
        <f>S18*(CF18+CG18)</f>
        <v>1493047.2960000003</v>
      </c>
      <c r="CO18" s="57">
        <f>T18*(CF18+CG18)</f>
        <v>1493047.2960000003</v>
      </c>
      <c r="CP18" s="57">
        <f>U18*(CF18+CG18)</f>
        <v>1493047.2960000003</v>
      </c>
      <c r="CQ18" s="57">
        <f>V18*(CF18+CG18)</f>
        <v>0</v>
      </c>
      <c r="CR18" s="57">
        <f>W18*(CF18+CG18)</f>
        <v>0</v>
      </c>
      <c r="CS18" s="58">
        <f>X18*(CF18+CG18)</f>
        <v>0</v>
      </c>
      <c r="CT18" s="56">
        <f>Y18*(CF18+CG18)</f>
        <v>559892.73600000015</v>
      </c>
      <c r="CU18" s="57">
        <f>Z18*(CF18+CG18)</f>
        <v>559892.73600000015</v>
      </c>
      <c r="CV18" s="57">
        <f>AA18*(CF18+CG18)</f>
        <v>746523.64800000016</v>
      </c>
      <c r="CW18" s="57">
        <f>AB18*(CF18+CG18)</f>
        <v>746523.64800000016</v>
      </c>
      <c r="CX18" s="57">
        <f>AC18*(CF18+CG18)</f>
        <v>746523.64800000016</v>
      </c>
      <c r="CY18" s="57">
        <f>AD18*(CF18+CG18)</f>
        <v>746523.64800000016</v>
      </c>
      <c r="CZ18" s="57">
        <f>AE18*(CF18+CG18)</f>
        <v>559892.73600000015</v>
      </c>
      <c r="DA18" s="157">
        <f>AF18*(CF18+CG18)</f>
        <v>373261.82400000008</v>
      </c>
      <c r="DB18" s="161">
        <f>AG18*(CF18+CG18)</f>
        <v>186630.91200000004</v>
      </c>
      <c r="DC18" s="161">
        <f t="shared" si="0"/>
        <v>580629.50400000019</v>
      </c>
      <c r="DD18" s="161">
        <f>AI18*(CF18+CG18)</f>
        <v>185475.29152656946</v>
      </c>
      <c r="DE18" s="161">
        <f>AJ18*(CF18+CG18)</f>
        <v>766104.79552656971</v>
      </c>
      <c r="DF18" s="59">
        <f>AK18*(CF18+CG18)</f>
        <v>559892.73600000015</v>
      </c>
      <c r="DG18" s="57">
        <f>AL18*(CF18+CG18)</f>
        <v>559892.73600000015</v>
      </c>
      <c r="DH18" s="57">
        <f>AM18*(CF18+CG18)</f>
        <v>746523.64800000016</v>
      </c>
      <c r="DI18" s="57">
        <f>AN18*(CF18+CG18)</f>
        <v>746523.64800000016</v>
      </c>
      <c r="DJ18" s="57">
        <f>AO18*(CF18+CG18)</f>
        <v>746523.64800000016</v>
      </c>
      <c r="DK18" s="57">
        <f>AP18*(CF18+CG18)</f>
        <v>746523.64800000016</v>
      </c>
      <c r="DL18" s="57">
        <f>AQ18*(CF18+CG18)</f>
        <v>559892.73600000015</v>
      </c>
      <c r="DM18" s="57">
        <f>AR18*(CF18+CG18)</f>
        <v>373261.82400000008</v>
      </c>
      <c r="DN18" s="57">
        <f>AS18*(CF18+CG18)</f>
        <v>186630.91200000004</v>
      </c>
      <c r="DO18" s="57">
        <f>AT18*(CF18+CG18)</f>
        <v>0</v>
      </c>
      <c r="DP18" s="57">
        <f>AU18*(CF18+CG18)</f>
        <v>0</v>
      </c>
      <c r="DQ18" s="58">
        <f>AV18*(CF18+CG18)</f>
        <v>0</v>
      </c>
      <c r="DR18" s="56">
        <f>AW18*(CF18+CG18)</f>
        <v>-933154.56000000017</v>
      </c>
      <c r="DS18" s="57">
        <f>AX18*(CF18+CG18)</f>
        <v>-933154.56000000017</v>
      </c>
      <c r="DT18" s="57">
        <f>AY18*(CF18+CG18)</f>
        <v>-746523.64800000016</v>
      </c>
      <c r="DU18" s="57">
        <f>AZ18*(CF18+CG18)</f>
        <v>-746523.64800000016</v>
      </c>
      <c r="DV18" s="57">
        <f>BA18*(CF18+CG18)</f>
        <v>-746523.64800000016</v>
      </c>
      <c r="DW18" s="57">
        <f>BB18*(CF18+CG18)</f>
        <v>-746523.64800000016</v>
      </c>
      <c r="DX18" s="57">
        <f>BC18*(CF18+CG18)</f>
        <v>-933154.56000000017</v>
      </c>
      <c r="DY18" s="57">
        <f>BD18*(CF18+CG18)</f>
        <v>-1119785.4720000003</v>
      </c>
      <c r="DZ18" s="57">
        <f>BE18*(CF18+CG18)</f>
        <v>-1306416.3840000003</v>
      </c>
      <c r="EA18" s="57">
        <f>BF18*(CF18+CG18)</f>
        <v>0</v>
      </c>
      <c r="EB18" s="57">
        <f>BG18*(CF18+CG18)</f>
        <v>0</v>
      </c>
      <c r="EC18" s="58">
        <f>BH18*(CF18+CG18)</f>
        <v>0</v>
      </c>
      <c r="ED18" s="59">
        <f>BI18*(CF18+CG18)</f>
        <v>0</v>
      </c>
      <c r="EE18" s="57">
        <f>BJ18*(CF18+CG18)</f>
        <v>0</v>
      </c>
      <c r="EF18" s="57">
        <f>BK18*(CF18+CG18)</f>
        <v>0</v>
      </c>
      <c r="EG18" s="57">
        <f>BL18*(CF18+CG18)</f>
        <v>0</v>
      </c>
      <c r="EH18" s="57">
        <f>BM18*(CF18+CG18)</f>
        <v>0</v>
      </c>
      <c r="EI18" s="57">
        <f>BN18*(CF18+CG18)</f>
        <v>0</v>
      </c>
      <c r="EJ18" s="57">
        <f>BO18*(CF18+CG18)</f>
        <v>0</v>
      </c>
      <c r="EK18" s="57">
        <f>BP18*(CF18+CG18)</f>
        <v>0</v>
      </c>
      <c r="EL18" s="57">
        <f>BQ18*(CF18+CG18)</f>
        <v>0</v>
      </c>
      <c r="EM18" s="57">
        <f>BR18*(CF18+CG18)</f>
        <v>0</v>
      </c>
      <c r="EN18" s="57">
        <f>BS18*(CF18+CG18)</f>
        <v>0</v>
      </c>
      <c r="EO18" s="58">
        <f>BT18*(CF18+CG18)</f>
        <v>0</v>
      </c>
    </row>
    <row r="19" spans="1:145" x14ac:dyDescent="0.2">
      <c r="A19" s="49">
        <v>2</v>
      </c>
      <c r="B19" s="49">
        <v>6915</v>
      </c>
      <c r="C19" s="49" t="s">
        <v>126</v>
      </c>
      <c r="D19" s="64">
        <v>1020305</v>
      </c>
      <c r="E19" s="49" t="s">
        <v>149</v>
      </c>
      <c r="F19" s="49" t="s">
        <v>130</v>
      </c>
      <c r="G19" s="49" t="s">
        <v>141</v>
      </c>
      <c r="H19" s="50">
        <v>1101</v>
      </c>
      <c r="I19" s="51">
        <v>43019</v>
      </c>
      <c r="J19" s="51">
        <v>43018</v>
      </c>
      <c r="K19" s="51">
        <v>44114</v>
      </c>
      <c r="L19" s="49">
        <v>25</v>
      </c>
      <c r="M19" s="49">
        <v>25</v>
      </c>
      <c r="N19" s="49">
        <v>25</v>
      </c>
      <c r="O19" s="49">
        <v>25</v>
      </c>
      <c r="P19" s="49">
        <v>25</v>
      </c>
      <c r="Q19" s="49">
        <v>25</v>
      </c>
      <c r="R19" s="49">
        <v>25</v>
      </c>
      <c r="S19" s="49">
        <v>25</v>
      </c>
      <c r="T19" s="49">
        <v>25</v>
      </c>
      <c r="U19" s="49">
        <v>25</v>
      </c>
      <c r="Y19" s="49">
        <v>12</v>
      </c>
      <c r="Z19" s="49">
        <v>12</v>
      </c>
      <c r="AA19" s="49">
        <v>15</v>
      </c>
      <c r="AB19" s="49">
        <v>13</v>
      </c>
      <c r="AC19" s="49">
        <v>13</v>
      </c>
      <c r="AD19" s="49">
        <v>12</v>
      </c>
      <c r="AE19" s="49">
        <v>12</v>
      </c>
      <c r="AF19" s="49">
        <v>12</v>
      </c>
      <c r="AG19" s="49">
        <v>12</v>
      </c>
      <c r="AH19" s="53">
        <f>AVERAGE(Y19:AG19)</f>
        <v>12.555555555555555</v>
      </c>
      <c r="AI19" s="52">
        <f>_xlfn.STDEV.P(Y19:AG19)</f>
        <v>0.95581391856029185</v>
      </c>
      <c r="AJ19" s="53">
        <f>AI19+AH19</f>
        <v>13.511369474115847</v>
      </c>
      <c r="AK19" s="49">
        <v>12</v>
      </c>
      <c r="AL19" s="49">
        <v>12</v>
      </c>
      <c r="AM19" s="49">
        <v>15</v>
      </c>
      <c r="AN19" s="49">
        <v>13</v>
      </c>
      <c r="AO19" s="49">
        <v>13</v>
      </c>
      <c r="AP19" s="49">
        <v>12</v>
      </c>
      <c r="AQ19" s="49">
        <v>12</v>
      </c>
      <c r="AR19" s="49">
        <v>12</v>
      </c>
      <c r="AS19" s="49">
        <v>12</v>
      </c>
      <c r="AT19" s="49">
        <v>0</v>
      </c>
      <c r="AU19" s="49">
        <v>0</v>
      </c>
      <c r="AV19" s="49">
        <v>0</v>
      </c>
      <c r="AW19" s="49">
        <v>-13</v>
      </c>
      <c r="AX19" s="49">
        <v>-13</v>
      </c>
      <c r="AY19" s="49">
        <v>-10</v>
      </c>
      <c r="AZ19" s="49">
        <v>-12</v>
      </c>
      <c r="BA19" s="49">
        <v>-12</v>
      </c>
      <c r="BB19" s="49">
        <v>-13</v>
      </c>
      <c r="BC19" s="49">
        <v>-13</v>
      </c>
      <c r="BD19" s="49">
        <v>-13</v>
      </c>
      <c r="BE19" s="49">
        <v>-13</v>
      </c>
      <c r="BI19" s="49">
        <v>0</v>
      </c>
      <c r="BJ19" s="49">
        <v>0</v>
      </c>
      <c r="BK19" s="49">
        <v>0</v>
      </c>
      <c r="BL19" s="49">
        <v>0</v>
      </c>
      <c r="BM19" s="49">
        <v>0</v>
      </c>
      <c r="BN19" s="49">
        <v>0</v>
      </c>
      <c r="BO19" s="49">
        <v>0</v>
      </c>
      <c r="BP19" s="49">
        <v>0</v>
      </c>
      <c r="BQ19" s="49">
        <v>0</v>
      </c>
      <c r="BU19" s="49">
        <v>0</v>
      </c>
      <c r="BV19" s="49">
        <v>11.32</v>
      </c>
      <c r="BW19" s="49">
        <v>0</v>
      </c>
      <c r="BX19" s="49">
        <v>0</v>
      </c>
      <c r="BY19" s="49">
        <v>0</v>
      </c>
      <c r="BZ19" s="49">
        <v>0</v>
      </c>
      <c r="CA19" s="49">
        <v>0</v>
      </c>
      <c r="CB19" s="49">
        <v>0</v>
      </c>
      <c r="CC19" s="49">
        <v>28</v>
      </c>
      <c r="CD19" s="49">
        <v>1.6739999999999999</v>
      </c>
      <c r="CE19" s="49">
        <v>10000</v>
      </c>
      <c r="CF19" s="54">
        <f>(BU19*CE19*CD19*(1+BX19/100+CB19/100+CC19/100))</f>
        <v>0</v>
      </c>
      <c r="CG19" s="55">
        <f>(BV19*CE19*CD19*(1+CC19/100+BW19/100+BZ19/100+BY19/100))</f>
        <v>242555.90399999998</v>
      </c>
      <c r="CH19" s="56">
        <f>M19*(CF19+CG19)</f>
        <v>6063897.5999999996</v>
      </c>
      <c r="CI19" s="57">
        <f>N19* (CF19+CG19)</f>
        <v>6063897.5999999996</v>
      </c>
      <c r="CJ19" s="57">
        <f>O19*(CF19+CG19)</f>
        <v>6063897.5999999996</v>
      </c>
      <c r="CK19" s="57">
        <f>P19*(CF19+CG19)</f>
        <v>6063897.5999999996</v>
      </c>
      <c r="CL19" s="57">
        <f>Q19*(CF19+CG19)</f>
        <v>6063897.5999999996</v>
      </c>
      <c r="CM19" s="57">
        <f>R19*(CF19+CG19)</f>
        <v>6063897.5999999996</v>
      </c>
      <c r="CN19" s="57">
        <f>S19*(CF19+CG19)</f>
        <v>6063897.5999999996</v>
      </c>
      <c r="CO19" s="57">
        <f>T19*(CF19+CG19)</f>
        <v>6063897.5999999996</v>
      </c>
      <c r="CP19" s="57">
        <f>U19*(CF19+CG19)</f>
        <v>6063897.5999999996</v>
      </c>
      <c r="CQ19" s="57">
        <f>V19*(CF19+CG19)</f>
        <v>0</v>
      </c>
      <c r="CR19" s="57">
        <f>W19*(CF19+CG19)</f>
        <v>0</v>
      </c>
      <c r="CS19" s="58">
        <f>X19*(CF19+CG19)</f>
        <v>0</v>
      </c>
      <c r="CT19" s="56">
        <f>Y19*(CF19+CG19)</f>
        <v>2910670.8479999998</v>
      </c>
      <c r="CU19" s="57">
        <f>Z19*(CF19+CG19)</f>
        <v>2910670.8479999998</v>
      </c>
      <c r="CV19" s="57">
        <f>AA19*(CF19+CG19)</f>
        <v>3638338.5599999996</v>
      </c>
      <c r="CW19" s="57">
        <f>AB19*(CF19+CG19)</f>
        <v>3153226.7519999999</v>
      </c>
      <c r="CX19" s="57">
        <f>AC19*(CF19+CG19)</f>
        <v>3153226.7519999999</v>
      </c>
      <c r="CY19" s="57">
        <f>AD19*(CF19+CG19)</f>
        <v>2910670.8479999998</v>
      </c>
      <c r="CZ19" s="57">
        <f>AE19*(CF19+CG19)</f>
        <v>2910670.8479999998</v>
      </c>
      <c r="DA19" s="157">
        <f>AF19*(CF19+CG19)</f>
        <v>2910670.8479999998</v>
      </c>
      <c r="DB19" s="161">
        <f>AG19*(CF19+CG19)</f>
        <v>2910670.8479999998</v>
      </c>
      <c r="DC19" s="161">
        <f t="shared" si="0"/>
        <v>3045424.1280000005</v>
      </c>
      <c r="DD19" s="161">
        <f>AI19*(CF19+CG19)</f>
        <v>231838.30907217396</v>
      </c>
      <c r="DE19" s="161">
        <f>AJ19*(CF19+CG19)</f>
        <v>3277262.4370721737</v>
      </c>
      <c r="DF19" s="59">
        <f>AK19*(CF19+CG19)</f>
        <v>2910670.8479999998</v>
      </c>
      <c r="DG19" s="57">
        <f>AL19*(CF19+CG19)</f>
        <v>2910670.8479999998</v>
      </c>
      <c r="DH19" s="57">
        <f>AM19*(CF19+CG19)</f>
        <v>3638338.5599999996</v>
      </c>
      <c r="DI19" s="57">
        <f>AN19*(CF19+CG19)</f>
        <v>3153226.7519999999</v>
      </c>
      <c r="DJ19" s="57">
        <f>AO19*(CF19+CG19)</f>
        <v>3153226.7519999999</v>
      </c>
      <c r="DK19" s="57">
        <f>AP19*(CF19+CG19)</f>
        <v>2910670.8479999998</v>
      </c>
      <c r="DL19" s="57">
        <f>AQ19*(CF19+CG19)</f>
        <v>2910670.8479999998</v>
      </c>
      <c r="DM19" s="57">
        <f>AR19*(CF19+CG19)</f>
        <v>2910670.8479999998</v>
      </c>
      <c r="DN19" s="57">
        <f>AS19*(CF19+CG19)</f>
        <v>2910670.8479999998</v>
      </c>
      <c r="DO19" s="57">
        <f>AT19*(CF19+CG19)</f>
        <v>0</v>
      </c>
      <c r="DP19" s="57">
        <f>AU19*(CF19+CG19)</f>
        <v>0</v>
      </c>
      <c r="DQ19" s="58">
        <f>AV19*(CF19+CG19)</f>
        <v>0</v>
      </c>
      <c r="DR19" s="56">
        <f>AW19*(CF19+CG19)</f>
        <v>-3153226.7519999999</v>
      </c>
      <c r="DS19" s="57">
        <f>AX19*(CF19+CG19)</f>
        <v>-3153226.7519999999</v>
      </c>
      <c r="DT19" s="57">
        <f>AY19*(CF19+CG19)</f>
        <v>-2425559.04</v>
      </c>
      <c r="DU19" s="57">
        <f>AZ19*(CF19+CG19)</f>
        <v>-2910670.8479999998</v>
      </c>
      <c r="DV19" s="57">
        <f>BA19*(CF19+CG19)</f>
        <v>-2910670.8479999998</v>
      </c>
      <c r="DW19" s="57">
        <f>BB19*(CF19+CG19)</f>
        <v>-3153226.7519999999</v>
      </c>
      <c r="DX19" s="57">
        <f>BC19*(CF19+CG19)</f>
        <v>-3153226.7519999999</v>
      </c>
      <c r="DY19" s="57">
        <f>BD19*(CF19+CG19)</f>
        <v>-3153226.7519999999</v>
      </c>
      <c r="DZ19" s="57">
        <f>BE19*(CF19+CG19)</f>
        <v>-3153226.7519999999</v>
      </c>
      <c r="EA19" s="57">
        <f>BF19*(CF19+CG19)</f>
        <v>0</v>
      </c>
      <c r="EB19" s="57">
        <f>BG19*(CF19+CG19)</f>
        <v>0</v>
      </c>
      <c r="EC19" s="58">
        <f>BH19*(CF19+CG19)</f>
        <v>0</v>
      </c>
      <c r="ED19" s="59">
        <f>BI19*(CF19+CG19)</f>
        <v>0</v>
      </c>
      <c r="EE19" s="57">
        <f>BJ19*(CF19+CG19)</f>
        <v>0</v>
      </c>
      <c r="EF19" s="57">
        <f>BK19*(CF19+CG19)</f>
        <v>0</v>
      </c>
      <c r="EG19" s="57">
        <f>BL19*(CF19+CG19)</f>
        <v>0</v>
      </c>
      <c r="EH19" s="57">
        <f>BM19*(CF19+CG19)</f>
        <v>0</v>
      </c>
      <c r="EI19" s="57">
        <f>BN19*(CF19+CG19)</f>
        <v>0</v>
      </c>
      <c r="EJ19" s="57">
        <f>BO19*(CF19+CG19)</f>
        <v>0</v>
      </c>
      <c r="EK19" s="57">
        <f>BP19*(CF19+CG19)</f>
        <v>0</v>
      </c>
      <c r="EL19" s="57">
        <f>BQ19*(CF19+CG19)</f>
        <v>0</v>
      </c>
      <c r="EM19" s="57">
        <f>BR19*(CF19+CG19)</f>
        <v>0</v>
      </c>
      <c r="EN19" s="57">
        <f>BS19*(CF19+CG19)</f>
        <v>0</v>
      </c>
      <c r="EO19" s="58">
        <f>BT19*(CF19+CG19)</f>
        <v>0</v>
      </c>
    </row>
    <row r="20" spans="1:145" x14ac:dyDescent="0.2">
      <c r="D20" s="64"/>
      <c r="I20" s="51"/>
      <c r="J20" s="51"/>
      <c r="K20" s="51"/>
      <c r="AH20" s="53">
        <f>SUM(AH17:AH19)</f>
        <v>15.666666666666666</v>
      </c>
      <c r="AI20" s="52"/>
      <c r="AJ20" s="53">
        <f>SUM(AJ17:AJ19)</f>
        <v>17.616288575226864</v>
      </c>
      <c r="CF20" s="54"/>
      <c r="CG20" s="55"/>
      <c r="CH20" s="56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8"/>
      <c r="CT20" s="56"/>
      <c r="CU20" s="57"/>
      <c r="CV20" s="57"/>
      <c r="CW20" s="57"/>
      <c r="CX20" s="57"/>
      <c r="CY20" s="57"/>
      <c r="CZ20" s="57"/>
      <c r="DA20" s="157"/>
      <c r="DB20" s="161"/>
      <c r="DC20" s="161" t="e">
        <f t="shared" si="0"/>
        <v>#DIV/0!</v>
      </c>
      <c r="DD20" s="161"/>
      <c r="DE20" s="161"/>
      <c r="DF20" s="59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8"/>
      <c r="DR20" s="56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8"/>
      <c r="ED20" s="59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8"/>
    </row>
    <row r="21" spans="1:145" x14ac:dyDescent="0.2">
      <c r="A21" s="49">
        <v>2</v>
      </c>
      <c r="B21" s="49">
        <v>6915</v>
      </c>
      <c r="C21" s="49" t="s">
        <v>126</v>
      </c>
      <c r="D21" s="65">
        <v>1020311</v>
      </c>
      <c r="E21" s="49" t="s">
        <v>145</v>
      </c>
      <c r="F21" s="49" t="s">
        <v>128</v>
      </c>
      <c r="G21" s="49" t="s">
        <v>38</v>
      </c>
      <c r="H21" s="50" t="s">
        <v>146</v>
      </c>
      <c r="I21" s="51">
        <v>44067</v>
      </c>
      <c r="J21" s="51">
        <v>43235</v>
      </c>
      <c r="K21" s="51">
        <v>44165</v>
      </c>
      <c r="L21" s="49">
        <v>100</v>
      </c>
      <c r="M21" s="49">
        <v>100</v>
      </c>
      <c r="N21" s="49">
        <v>100</v>
      </c>
      <c r="O21" s="49">
        <v>100</v>
      </c>
      <c r="P21" s="49">
        <v>100</v>
      </c>
      <c r="Q21" s="49">
        <v>100</v>
      </c>
      <c r="R21" s="49">
        <v>100</v>
      </c>
      <c r="S21" s="49">
        <v>100</v>
      </c>
      <c r="T21" s="49">
        <v>100</v>
      </c>
      <c r="U21" s="49">
        <v>100</v>
      </c>
      <c r="Y21" s="49">
        <v>53</v>
      </c>
      <c r="Z21" s="49">
        <v>51</v>
      </c>
      <c r="AA21" s="49">
        <v>48</v>
      </c>
      <c r="AB21" s="49">
        <v>31</v>
      </c>
      <c r="AC21" s="49">
        <v>31</v>
      </c>
      <c r="AD21" s="49">
        <v>22</v>
      </c>
      <c r="AE21" s="49">
        <v>21</v>
      </c>
      <c r="AF21" s="49">
        <v>21</v>
      </c>
      <c r="AG21" s="49">
        <v>24</v>
      </c>
      <c r="AH21" s="53">
        <f>AVERAGE(Y21:AG21)</f>
        <v>33.555555555555557</v>
      </c>
      <c r="AI21" s="52">
        <f>_xlfn.STDEV.P(Y21:AG21)</f>
        <v>12.66764128804053</v>
      </c>
      <c r="AJ21" s="53">
        <f>AI21+AH21</f>
        <v>46.223196843596085</v>
      </c>
      <c r="AK21" s="49">
        <v>53</v>
      </c>
      <c r="AL21" s="49">
        <v>51</v>
      </c>
      <c r="AM21" s="49">
        <v>48</v>
      </c>
      <c r="AN21" s="49">
        <v>31</v>
      </c>
      <c r="AO21" s="49">
        <v>31</v>
      </c>
      <c r="AP21" s="49">
        <v>22</v>
      </c>
      <c r="AQ21" s="49">
        <v>21</v>
      </c>
      <c r="AR21" s="49">
        <v>21</v>
      </c>
      <c r="AS21" s="49">
        <v>24</v>
      </c>
      <c r="AT21" s="49">
        <v>0</v>
      </c>
      <c r="AU21" s="49">
        <v>0</v>
      </c>
      <c r="AV21" s="49">
        <v>0</v>
      </c>
      <c r="AW21" s="49">
        <v>-47</v>
      </c>
      <c r="AX21" s="49">
        <v>-49</v>
      </c>
      <c r="AY21" s="49">
        <v>-52</v>
      </c>
      <c r="AZ21" s="49">
        <v>-69</v>
      </c>
      <c r="BA21" s="49">
        <v>-69</v>
      </c>
      <c r="BB21" s="49">
        <v>-78</v>
      </c>
      <c r="BC21" s="49">
        <v>-79</v>
      </c>
      <c r="BD21" s="49">
        <v>-79</v>
      </c>
      <c r="BE21" s="49">
        <v>-76</v>
      </c>
      <c r="BI21" s="49">
        <v>0</v>
      </c>
      <c r="BJ21" s="49">
        <v>0</v>
      </c>
      <c r="BK21" s="49">
        <v>0</v>
      </c>
      <c r="BL21" s="49">
        <v>0</v>
      </c>
      <c r="BM21" s="49">
        <v>0</v>
      </c>
      <c r="BN21" s="49">
        <v>0</v>
      </c>
      <c r="BO21" s="49">
        <v>0</v>
      </c>
      <c r="BP21" s="49">
        <v>0</v>
      </c>
      <c r="BQ21" s="49">
        <v>0</v>
      </c>
      <c r="BU21" s="49">
        <v>0</v>
      </c>
      <c r="BV21" s="49">
        <v>8.7100000000000009</v>
      </c>
      <c r="BW21" s="49">
        <v>0</v>
      </c>
      <c r="BX21" s="49">
        <v>0</v>
      </c>
      <c r="BY21" s="49">
        <v>0</v>
      </c>
      <c r="BZ21" s="49">
        <v>0</v>
      </c>
      <c r="CA21" s="49">
        <v>0</v>
      </c>
      <c r="CB21" s="49">
        <v>0</v>
      </c>
      <c r="CC21" s="49">
        <v>28</v>
      </c>
      <c r="CD21" s="49">
        <v>1.6739999999999999</v>
      </c>
      <c r="CE21" s="49">
        <v>10000</v>
      </c>
      <c r="CF21" s="54">
        <f>(BU21*CE21*CD21*(1+BX21/100+CB21/100+CC21/100))</f>
        <v>0</v>
      </c>
      <c r="CG21" s="55">
        <f>(BV21*CE21*CD21*(1+CC21/100+BW21/100+BZ21/100+BY21/100))</f>
        <v>186630.91200000004</v>
      </c>
      <c r="CH21" s="56">
        <f>M21*(CF21+CG21)</f>
        <v>18663091.200000003</v>
      </c>
      <c r="CI21" s="57">
        <f>N21* (CF21+CG21)</f>
        <v>18663091.200000003</v>
      </c>
      <c r="CJ21" s="57">
        <f>O21*(CF21+CG21)</f>
        <v>18663091.200000003</v>
      </c>
      <c r="CK21" s="57">
        <f>P21*(CF21+CG21)</f>
        <v>18663091.200000003</v>
      </c>
      <c r="CL21" s="57">
        <f>Q21*(CF21+CG21)</f>
        <v>18663091.200000003</v>
      </c>
      <c r="CM21" s="57">
        <f>R21*(CF21+CG21)</f>
        <v>18663091.200000003</v>
      </c>
      <c r="CN21" s="57">
        <f>S21*(CF21+CG21)</f>
        <v>18663091.200000003</v>
      </c>
      <c r="CO21" s="57">
        <f>T21*(CF21+CG21)</f>
        <v>18663091.200000003</v>
      </c>
      <c r="CP21" s="57">
        <f>U21*(CF21+CG21)</f>
        <v>18663091.200000003</v>
      </c>
      <c r="CQ21" s="57">
        <f>V21*(CF21+CG21)</f>
        <v>0</v>
      </c>
      <c r="CR21" s="57">
        <f>W21*(CF21+CG21)</f>
        <v>0</v>
      </c>
      <c r="CS21" s="58">
        <f>X21*(CF21+CG21)</f>
        <v>0</v>
      </c>
      <c r="CT21" s="56">
        <f>Y21*(CF21+CG21)</f>
        <v>9891438.3360000029</v>
      </c>
      <c r="CU21" s="57">
        <f>Z21*(CF21+CG21)</f>
        <v>9518176.512000002</v>
      </c>
      <c r="CV21" s="57">
        <f>AA21*(CF21+CG21)</f>
        <v>8958283.7760000024</v>
      </c>
      <c r="CW21" s="57">
        <f>AB21*(CF21+CG21)</f>
        <v>5785558.2720000008</v>
      </c>
      <c r="CX21" s="57">
        <f>AC21*(CF21+CG21)</f>
        <v>5785558.2720000008</v>
      </c>
      <c r="CY21" s="57">
        <f>AD21*(CF21+CG21)</f>
        <v>4105880.0640000007</v>
      </c>
      <c r="CZ21" s="57">
        <f>AE21*(CF21+CG21)</f>
        <v>3919249.1520000007</v>
      </c>
      <c r="DA21" s="157">
        <f>AF21*(CF21+CG21)</f>
        <v>3919249.1520000007</v>
      </c>
      <c r="DB21" s="161">
        <f>AG21*(CF21+CG21)</f>
        <v>4479141.8880000012</v>
      </c>
      <c r="DC21" s="161">
        <f t="shared" si="0"/>
        <v>6262503.9360000016</v>
      </c>
      <c r="DD21" s="161">
        <f>AI21*(CF21+CG21)</f>
        <v>2364173.4464758593</v>
      </c>
      <c r="DE21" s="161">
        <f>AJ21*(CF21+CG21)</f>
        <v>8626677.3824758604</v>
      </c>
      <c r="DF21" s="59">
        <f>AK21*(CF21+CG21)</f>
        <v>9891438.3360000029</v>
      </c>
      <c r="DG21" s="57">
        <f>AL21*(CF21+CG21)</f>
        <v>9518176.512000002</v>
      </c>
      <c r="DH21" s="57">
        <f>AM21*(CF21+CG21)</f>
        <v>8958283.7760000024</v>
      </c>
      <c r="DI21" s="57">
        <f>AN21*(CF21+CG21)</f>
        <v>5785558.2720000008</v>
      </c>
      <c r="DJ21" s="57">
        <f>AO21*(CF21+CG21)</f>
        <v>5785558.2720000008</v>
      </c>
      <c r="DK21" s="57">
        <f>AP21*(CF21+CG21)</f>
        <v>4105880.0640000007</v>
      </c>
      <c r="DL21" s="57">
        <f>AQ21*(CF21+CG21)</f>
        <v>3919249.1520000007</v>
      </c>
      <c r="DM21" s="57">
        <f>AR21*(CF21+CG21)</f>
        <v>3919249.1520000007</v>
      </c>
      <c r="DN21" s="57">
        <f>AS21*(CF21+CG21)</f>
        <v>4479141.8880000012</v>
      </c>
      <c r="DO21" s="57">
        <f>AT21*(CF21+CG21)</f>
        <v>0</v>
      </c>
      <c r="DP21" s="57">
        <f>AU21*(CF21+CG21)</f>
        <v>0</v>
      </c>
      <c r="DQ21" s="58">
        <f>AV21*(CF21+CG21)</f>
        <v>0</v>
      </c>
      <c r="DR21" s="56">
        <f>AW21*(CF21+CG21)</f>
        <v>-8771652.8640000019</v>
      </c>
      <c r="DS21" s="57">
        <f>AX21*(CF21+CG21)</f>
        <v>-9144914.6880000029</v>
      </c>
      <c r="DT21" s="57">
        <f>AY21*(CF21+CG21)</f>
        <v>-9704807.4240000024</v>
      </c>
      <c r="DU21" s="57">
        <f>AZ21*(CF21+CG21)</f>
        <v>-12877532.928000003</v>
      </c>
      <c r="DV21" s="57">
        <f>BA21*(CF21+CG21)</f>
        <v>-12877532.928000003</v>
      </c>
      <c r="DW21" s="57">
        <f>BB21*(CF21+CG21)</f>
        <v>-14557211.136000004</v>
      </c>
      <c r="DX21" s="57">
        <f>BC21*(CF21+CG21)</f>
        <v>-14743842.048000002</v>
      </c>
      <c r="DY21" s="57">
        <f>BD21*(CF21+CG21)</f>
        <v>-14743842.048000002</v>
      </c>
      <c r="DZ21" s="57">
        <f>BE21*(CF21+CG21)</f>
        <v>-14183949.312000003</v>
      </c>
      <c r="EA21" s="57">
        <f>BF21*(CF21+CG21)</f>
        <v>0</v>
      </c>
      <c r="EB21" s="57">
        <f>BG21*(CF21+CG21)</f>
        <v>0</v>
      </c>
      <c r="EC21" s="58">
        <f>BH21*(CF21+CG21)</f>
        <v>0</v>
      </c>
      <c r="ED21" s="59">
        <f>BI21*(CF21+CG21)</f>
        <v>0</v>
      </c>
      <c r="EE21" s="57">
        <f>BJ21*(CF21+CG21)</f>
        <v>0</v>
      </c>
      <c r="EF21" s="57">
        <f>BK21*(CF21+CG21)</f>
        <v>0</v>
      </c>
      <c r="EG21" s="57">
        <f>BL21*(CF21+CG21)</f>
        <v>0</v>
      </c>
      <c r="EH21" s="57">
        <f>BM21*(CF21+CG21)</f>
        <v>0</v>
      </c>
      <c r="EI21" s="57">
        <f>BN21*(CF21+CG21)</f>
        <v>0</v>
      </c>
      <c r="EJ21" s="57">
        <f>BO21*(CF21+CG21)</f>
        <v>0</v>
      </c>
      <c r="EK21" s="57">
        <f>BP21*(CF21+CG21)</f>
        <v>0</v>
      </c>
      <c r="EL21" s="57">
        <f>BQ21*(CF21+CG21)</f>
        <v>0</v>
      </c>
      <c r="EM21" s="57">
        <f>BR21*(CF21+CG21)</f>
        <v>0</v>
      </c>
      <c r="EN21" s="57">
        <f>BS21*(CF21+CG21)</f>
        <v>0</v>
      </c>
      <c r="EO21" s="58">
        <f>BT21*(CF21+CG21)</f>
        <v>0</v>
      </c>
    </row>
    <row r="22" spans="1:145" x14ac:dyDescent="0.2">
      <c r="A22" s="49">
        <v>2</v>
      </c>
      <c r="B22" s="49">
        <v>225</v>
      </c>
      <c r="C22" s="49" t="s">
        <v>138</v>
      </c>
      <c r="D22" s="49">
        <v>1020313</v>
      </c>
      <c r="E22" s="49" t="s">
        <v>139</v>
      </c>
      <c r="F22" s="49" t="s">
        <v>127</v>
      </c>
      <c r="G22" s="49" t="s">
        <v>38</v>
      </c>
      <c r="H22" s="50">
        <v>1065</v>
      </c>
      <c r="I22" s="51">
        <v>43390</v>
      </c>
      <c r="J22" s="51">
        <v>43371</v>
      </c>
      <c r="K22" s="51">
        <v>44101</v>
      </c>
      <c r="L22" s="49">
        <v>60</v>
      </c>
      <c r="M22" s="49">
        <v>60</v>
      </c>
      <c r="N22" s="49">
        <v>60</v>
      </c>
      <c r="O22" s="49">
        <v>60</v>
      </c>
      <c r="P22" s="49">
        <v>60</v>
      </c>
      <c r="Q22" s="49">
        <v>60</v>
      </c>
      <c r="R22" s="49">
        <v>60</v>
      </c>
      <c r="S22" s="49">
        <v>60</v>
      </c>
      <c r="T22" s="49">
        <v>60</v>
      </c>
      <c r="U22" s="49">
        <v>60</v>
      </c>
      <c r="Y22" s="49">
        <v>45</v>
      </c>
      <c r="Z22" s="49">
        <v>44</v>
      </c>
      <c r="AA22" s="49">
        <v>46</v>
      </c>
      <c r="AB22" s="49">
        <v>73</v>
      </c>
      <c r="AC22" s="49">
        <v>76</v>
      </c>
      <c r="AD22" s="49">
        <v>76</v>
      </c>
      <c r="AE22" s="49">
        <v>72</v>
      </c>
      <c r="AF22" s="49">
        <v>69</v>
      </c>
      <c r="AG22" s="49">
        <v>66</v>
      </c>
      <c r="AH22" s="53">
        <f t="shared" ref="AH22:AH68" si="3">AVERAGE(Y22:AG22)</f>
        <v>63</v>
      </c>
      <c r="AI22" s="52">
        <f t="shared" ref="AI22:AI68" si="4">_xlfn.STDEV.P(Y22:AG22)</f>
        <v>13.072447700751718</v>
      </c>
      <c r="AJ22" s="53">
        <f t="shared" ref="AJ22:AJ68" si="5">AI22+AH22</f>
        <v>76.072447700751724</v>
      </c>
      <c r="AK22" s="49">
        <v>45</v>
      </c>
      <c r="AL22" s="49">
        <v>44</v>
      </c>
      <c r="AM22" s="49">
        <v>46</v>
      </c>
      <c r="AN22" s="49">
        <v>60</v>
      </c>
      <c r="AO22" s="49">
        <v>60</v>
      </c>
      <c r="AP22" s="49">
        <v>60</v>
      </c>
      <c r="AQ22" s="49">
        <v>60</v>
      </c>
      <c r="AR22" s="49">
        <v>60</v>
      </c>
      <c r="AS22" s="49">
        <v>60</v>
      </c>
      <c r="AT22" s="49">
        <v>0</v>
      </c>
      <c r="AU22" s="49">
        <v>0</v>
      </c>
      <c r="AV22" s="49">
        <v>0</v>
      </c>
      <c r="AW22" s="49">
        <v>-15</v>
      </c>
      <c r="AX22" s="49">
        <v>-16</v>
      </c>
      <c r="AY22" s="49">
        <v>-14</v>
      </c>
      <c r="AZ22" s="49">
        <v>0</v>
      </c>
      <c r="BA22" s="49">
        <v>0</v>
      </c>
      <c r="BB22" s="49">
        <v>0</v>
      </c>
      <c r="BC22" s="49">
        <v>0</v>
      </c>
      <c r="BD22" s="49">
        <v>0</v>
      </c>
      <c r="BE22" s="49">
        <v>0</v>
      </c>
      <c r="BI22" s="49">
        <v>0</v>
      </c>
      <c r="BJ22" s="49">
        <v>0</v>
      </c>
      <c r="BK22" s="49">
        <v>0</v>
      </c>
      <c r="BL22" s="49">
        <v>13</v>
      </c>
      <c r="BM22" s="49">
        <v>16</v>
      </c>
      <c r="BN22" s="49">
        <v>16</v>
      </c>
      <c r="BO22" s="49">
        <v>12</v>
      </c>
      <c r="BP22" s="49">
        <v>9</v>
      </c>
      <c r="BQ22" s="49">
        <v>6</v>
      </c>
      <c r="BU22" s="49">
        <v>0</v>
      </c>
      <c r="BV22" s="49">
        <v>5.9</v>
      </c>
      <c r="BW22" s="49">
        <v>0</v>
      </c>
      <c r="BX22" s="49">
        <v>0</v>
      </c>
      <c r="BY22" s="49">
        <v>0</v>
      </c>
      <c r="BZ22" s="49">
        <v>0</v>
      </c>
      <c r="CA22" s="49">
        <v>0</v>
      </c>
      <c r="CB22" s="49">
        <v>0</v>
      </c>
      <c r="CC22" s="49">
        <v>28</v>
      </c>
      <c r="CD22" s="49">
        <v>1.6739999999999999</v>
      </c>
      <c r="CE22" s="49">
        <v>10000</v>
      </c>
      <c r="CF22" s="54">
        <f t="shared" ref="CF22:CF68" si="6">(BU22*CE22*CD22*(1+BX22/100+CB22/100+CC22/100))</f>
        <v>0</v>
      </c>
      <c r="CG22" s="55">
        <f t="shared" ref="CG22:CG68" si="7">(BV22*CE22*CD22*(1+CC22/100+BW22/100+BZ22/100+BY22/100))</f>
        <v>126420.48</v>
      </c>
      <c r="CH22" s="56">
        <f t="shared" ref="CH22:CH68" si="8">M22*(CF22+CG22)</f>
        <v>7585228.7999999998</v>
      </c>
      <c r="CI22" s="57">
        <f t="shared" ref="CI22:CI68" si="9">N22* (CF22+CG22)</f>
        <v>7585228.7999999998</v>
      </c>
      <c r="CJ22" s="57">
        <f t="shared" ref="CJ22:CJ68" si="10">O22*(CF22+CG22)</f>
        <v>7585228.7999999998</v>
      </c>
      <c r="CK22" s="57">
        <f t="shared" ref="CK22:CK68" si="11">P22*(CF22+CG22)</f>
        <v>7585228.7999999998</v>
      </c>
      <c r="CL22" s="57">
        <f t="shared" ref="CL22:CL68" si="12">Q22*(CF22+CG22)</f>
        <v>7585228.7999999998</v>
      </c>
      <c r="CM22" s="57">
        <f t="shared" ref="CM22:CM68" si="13">R22*(CF22+CG22)</f>
        <v>7585228.7999999998</v>
      </c>
      <c r="CN22" s="57">
        <f t="shared" ref="CN22:CN68" si="14">S22*(CF22+CG22)</f>
        <v>7585228.7999999998</v>
      </c>
      <c r="CO22" s="57">
        <f t="shared" ref="CO22:CO68" si="15">T22*(CF22+CG22)</f>
        <v>7585228.7999999998</v>
      </c>
      <c r="CP22" s="57">
        <f t="shared" ref="CP22:CP68" si="16">U22*(CF22+CG22)</f>
        <v>7585228.7999999998</v>
      </c>
      <c r="CQ22" s="57">
        <f t="shared" ref="CQ22:CQ68" si="17">V22*(CF22+CG22)</f>
        <v>0</v>
      </c>
      <c r="CR22" s="57">
        <f t="shared" ref="CR22:CR68" si="18">W22*(CF22+CG22)</f>
        <v>0</v>
      </c>
      <c r="CS22" s="58">
        <f t="shared" ref="CS22:CS68" si="19">X22*(CF22+CG22)</f>
        <v>0</v>
      </c>
      <c r="CT22" s="56">
        <f t="shared" ref="CT22:CT68" si="20">Y22*(CF22+CG22)</f>
        <v>5688921.5999999996</v>
      </c>
      <c r="CU22" s="57">
        <f t="shared" ref="CU22:CU68" si="21">Z22*(CF22+CG22)</f>
        <v>5562501.1200000001</v>
      </c>
      <c r="CV22" s="57">
        <f t="shared" ref="CV22:CV68" si="22">AA22*(CF22+CG22)</f>
        <v>5815342.0800000001</v>
      </c>
      <c r="CW22" s="57">
        <f t="shared" ref="CW22:CW68" si="23">AB22*(CF22+CG22)</f>
        <v>9228695.0399999991</v>
      </c>
      <c r="CX22" s="57">
        <f t="shared" ref="CX22:CX68" si="24">AC22*(CF22+CG22)</f>
        <v>9607956.4800000004</v>
      </c>
      <c r="CY22" s="57">
        <f t="shared" ref="CY22:CY68" si="25">AD22*(CF22+CG22)</f>
        <v>9607956.4800000004</v>
      </c>
      <c r="CZ22" s="57">
        <f t="shared" ref="CZ22:CZ68" si="26">AE22*(CF22+CG22)</f>
        <v>9102274.5600000005</v>
      </c>
      <c r="DA22" s="157">
        <f t="shared" ref="DA22:DA68" si="27">AF22*(CF22+CG22)</f>
        <v>8723013.1199999992</v>
      </c>
      <c r="DB22" s="161">
        <f t="shared" ref="DB22:DB68" si="28">AG22*(CF22+CG22)</f>
        <v>8343751.6799999997</v>
      </c>
      <c r="DC22" s="161">
        <f t="shared" si="0"/>
        <v>7964490.2399999993</v>
      </c>
      <c r="DD22" s="161">
        <f t="shared" ref="DD22:DD68" si="29">AI22*(CF22+CG22)</f>
        <v>1652625.1131039285</v>
      </c>
      <c r="DE22" s="161">
        <f t="shared" ref="DE22:DE68" si="30">AJ22*(CF22+CG22)</f>
        <v>9617115.3531039283</v>
      </c>
      <c r="DF22" s="59">
        <f t="shared" ref="DF22:DF68" si="31">AK22*(CF22+CG22)</f>
        <v>5688921.5999999996</v>
      </c>
      <c r="DG22" s="57">
        <f t="shared" ref="DG22:DG68" si="32">AL22*(CF22+CG22)</f>
        <v>5562501.1200000001</v>
      </c>
      <c r="DH22" s="57">
        <f t="shared" ref="DH22:DH68" si="33">AM22*(CF22+CG22)</f>
        <v>5815342.0800000001</v>
      </c>
      <c r="DI22" s="57">
        <f t="shared" ref="DI22:DI68" si="34">AN22*(CF22+CG22)</f>
        <v>7585228.7999999998</v>
      </c>
      <c r="DJ22" s="57">
        <f t="shared" ref="DJ22:DJ68" si="35">AO22*(CF22+CG22)</f>
        <v>7585228.7999999998</v>
      </c>
      <c r="DK22" s="57">
        <f t="shared" ref="DK22:DK68" si="36">AP22*(CF22+CG22)</f>
        <v>7585228.7999999998</v>
      </c>
      <c r="DL22" s="57">
        <f t="shared" ref="DL22:DL68" si="37">AQ22*(CF22+CG22)</f>
        <v>7585228.7999999998</v>
      </c>
      <c r="DM22" s="57">
        <f t="shared" ref="DM22:DM68" si="38">AR22*(CF22+CG22)</f>
        <v>7585228.7999999998</v>
      </c>
      <c r="DN22" s="57">
        <f t="shared" ref="DN22:DN68" si="39">AS22*(CF22+CG22)</f>
        <v>7585228.7999999998</v>
      </c>
      <c r="DO22" s="57">
        <f t="shared" ref="DO22:DO68" si="40">AT22*(CF22+CG22)</f>
        <v>0</v>
      </c>
      <c r="DP22" s="57">
        <f t="shared" ref="DP22:DP68" si="41">AU22*(CF22+CG22)</f>
        <v>0</v>
      </c>
      <c r="DQ22" s="58">
        <f t="shared" ref="DQ22:DQ68" si="42">AV22*(CF22+CG22)</f>
        <v>0</v>
      </c>
      <c r="DR22" s="56">
        <f t="shared" ref="DR22:DR68" si="43">AW22*(CF22+CG22)</f>
        <v>-1896307.2</v>
      </c>
      <c r="DS22" s="57">
        <f t="shared" ref="DS22:DS68" si="44">AX22*(CF22+CG22)</f>
        <v>-2022727.6799999999</v>
      </c>
      <c r="DT22" s="57">
        <f t="shared" ref="DT22:DT68" si="45">AY22*(CF22+CG22)</f>
        <v>-1769886.72</v>
      </c>
      <c r="DU22" s="57">
        <f t="shared" ref="DU22:DU68" si="46">AZ22*(CF22+CG22)</f>
        <v>0</v>
      </c>
      <c r="DV22" s="57">
        <f t="shared" ref="DV22:DV68" si="47">BA22*(CF22+CG22)</f>
        <v>0</v>
      </c>
      <c r="DW22" s="57">
        <f t="shared" ref="DW22:DW68" si="48">BB22*(CF22+CG22)</f>
        <v>0</v>
      </c>
      <c r="DX22" s="57">
        <f t="shared" ref="DX22:DX68" si="49">BC22*(CF22+CG22)</f>
        <v>0</v>
      </c>
      <c r="DY22" s="57">
        <f t="shared" ref="DY22:DY68" si="50">BD22*(CF22+CG22)</f>
        <v>0</v>
      </c>
      <c r="DZ22" s="57">
        <f t="shared" ref="DZ22:DZ68" si="51">BE22*(CF22+CG22)</f>
        <v>0</v>
      </c>
      <c r="EA22" s="57">
        <f t="shared" ref="EA22:EA68" si="52">BF22*(CF22+CG22)</f>
        <v>0</v>
      </c>
      <c r="EB22" s="57">
        <f t="shared" ref="EB22:EB68" si="53">BG22*(CF22+CG22)</f>
        <v>0</v>
      </c>
      <c r="EC22" s="58">
        <f t="shared" ref="EC22:EC68" si="54">BH22*(CF22+CG22)</f>
        <v>0</v>
      </c>
      <c r="ED22" s="59">
        <f t="shared" ref="ED22:ED68" si="55">BI22*(CF22+CG22)</f>
        <v>0</v>
      </c>
      <c r="EE22" s="57">
        <f t="shared" ref="EE22:EE68" si="56">BJ22*(CF22+CG22)</f>
        <v>0</v>
      </c>
      <c r="EF22" s="57">
        <f t="shared" ref="EF22:EF68" si="57">BK22*(CF22+CG22)</f>
        <v>0</v>
      </c>
      <c r="EG22" s="57">
        <f t="shared" ref="EG22:EG68" si="58">BL22*(CF22+CG22)</f>
        <v>1643466.24</v>
      </c>
      <c r="EH22" s="57">
        <f t="shared" ref="EH22:EH68" si="59">BM22*(CF22+CG22)</f>
        <v>2022727.6799999999</v>
      </c>
      <c r="EI22" s="57">
        <f t="shared" ref="EI22:EI68" si="60">BN22*(CF22+CG22)</f>
        <v>2022727.6799999999</v>
      </c>
      <c r="EJ22" s="57">
        <f t="shared" ref="EJ22:EJ68" si="61">BO22*(CF22+CG22)</f>
        <v>1517045.76</v>
      </c>
      <c r="EK22" s="57">
        <f t="shared" ref="EK22:EK68" si="62">BP22*(CF22+CG22)</f>
        <v>1137784.3200000001</v>
      </c>
      <c r="EL22" s="57">
        <f t="shared" ref="EL22:EL68" si="63">BQ22*(CF22+CG22)</f>
        <v>758522.88</v>
      </c>
      <c r="EM22" s="57">
        <f t="shared" ref="EM22:EM68" si="64">BR22*(CF22+CG22)</f>
        <v>0</v>
      </c>
      <c r="EN22" s="57">
        <f t="shared" ref="EN22:EN68" si="65">BS22*(CF22+CG22)</f>
        <v>0</v>
      </c>
      <c r="EO22" s="58">
        <f t="shared" ref="EO22:EO68" si="66">BT22*(CF22+CG22)</f>
        <v>0</v>
      </c>
    </row>
    <row r="23" spans="1:145" x14ac:dyDescent="0.2">
      <c r="A23" s="49">
        <v>2</v>
      </c>
      <c r="B23" s="49">
        <v>6979</v>
      </c>
      <c r="C23" s="49" t="s">
        <v>134</v>
      </c>
      <c r="D23" s="49">
        <v>1020233</v>
      </c>
      <c r="E23" s="49" t="s">
        <v>147</v>
      </c>
      <c r="F23" s="49" t="s">
        <v>130</v>
      </c>
      <c r="G23" s="49" t="s">
        <v>38</v>
      </c>
      <c r="H23" s="50">
        <v>732</v>
      </c>
      <c r="I23" s="51">
        <v>43307</v>
      </c>
      <c r="J23" s="51">
        <v>42178</v>
      </c>
      <c r="K23" s="51">
        <v>44370</v>
      </c>
      <c r="L23" s="49">
        <v>115</v>
      </c>
      <c r="M23" s="49">
        <v>115</v>
      </c>
      <c r="N23" s="49">
        <v>115</v>
      </c>
      <c r="O23" s="49">
        <v>115</v>
      </c>
      <c r="P23" s="49">
        <v>115</v>
      </c>
      <c r="Q23" s="49">
        <v>115</v>
      </c>
      <c r="R23" s="49">
        <v>115</v>
      </c>
      <c r="S23" s="49">
        <v>115</v>
      </c>
      <c r="T23" s="49">
        <v>115</v>
      </c>
      <c r="U23" s="49">
        <v>115</v>
      </c>
      <c r="Y23" s="49">
        <v>110</v>
      </c>
      <c r="Z23" s="49">
        <v>116</v>
      </c>
      <c r="AA23" s="49">
        <v>112</v>
      </c>
      <c r="AB23" s="49">
        <v>108</v>
      </c>
      <c r="AC23" s="49">
        <v>101</v>
      </c>
      <c r="AD23" s="49">
        <v>97</v>
      </c>
      <c r="AE23" s="49">
        <v>104</v>
      </c>
      <c r="AF23" s="49">
        <v>106</v>
      </c>
      <c r="AG23" s="49">
        <v>107</v>
      </c>
      <c r="AH23" s="53">
        <f t="shared" si="3"/>
        <v>106.77777777777777</v>
      </c>
      <c r="AI23" s="52">
        <f t="shared" si="4"/>
        <v>5.3908930980925343</v>
      </c>
      <c r="AJ23" s="53">
        <f t="shared" si="5"/>
        <v>112.1686708758703</v>
      </c>
      <c r="AK23" s="49">
        <v>110</v>
      </c>
      <c r="AL23" s="49">
        <v>115</v>
      </c>
      <c r="AM23" s="49">
        <v>112</v>
      </c>
      <c r="AN23" s="49">
        <v>108</v>
      </c>
      <c r="AO23" s="49">
        <v>101</v>
      </c>
      <c r="AP23" s="49">
        <v>97</v>
      </c>
      <c r="AQ23" s="49">
        <v>104</v>
      </c>
      <c r="AR23" s="49">
        <v>106</v>
      </c>
      <c r="AS23" s="49">
        <v>107</v>
      </c>
      <c r="AT23" s="49">
        <v>0</v>
      </c>
      <c r="AU23" s="49">
        <v>0</v>
      </c>
      <c r="AV23" s="49">
        <v>0</v>
      </c>
      <c r="AW23" s="49">
        <v>-5</v>
      </c>
      <c r="AX23" s="49">
        <v>0</v>
      </c>
      <c r="AY23" s="49">
        <v>-3</v>
      </c>
      <c r="AZ23" s="49">
        <v>-7</v>
      </c>
      <c r="BA23" s="49">
        <v>-14</v>
      </c>
      <c r="BB23" s="49">
        <v>-18</v>
      </c>
      <c r="BC23" s="49">
        <v>-11</v>
      </c>
      <c r="BD23" s="49">
        <v>-9</v>
      </c>
      <c r="BE23" s="49">
        <v>-8</v>
      </c>
      <c r="BI23" s="49">
        <v>0</v>
      </c>
      <c r="BJ23" s="49">
        <v>1</v>
      </c>
      <c r="BK23" s="49">
        <v>0</v>
      </c>
      <c r="BL23" s="49">
        <v>0</v>
      </c>
      <c r="BM23" s="49">
        <v>0</v>
      </c>
      <c r="BN23" s="49">
        <v>0</v>
      </c>
      <c r="BO23" s="49">
        <v>0</v>
      </c>
      <c r="BP23" s="49">
        <v>0</v>
      </c>
      <c r="BQ23" s="49">
        <v>0</v>
      </c>
      <c r="BU23" s="49">
        <v>0</v>
      </c>
      <c r="BV23" s="49">
        <v>11.32</v>
      </c>
      <c r="BW23" s="49">
        <v>0</v>
      </c>
      <c r="BX23" s="49">
        <v>0</v>
      </c>
      <c r="BY23" s="49">
        <v>0</v>
      </c>
      <c r="BZ23" s="49">
        <v>0</v>
      </c>
      <c r="CA23" s="49">
        <v>0</v>
      </c>
      <c r="CB23" s="49">
        <v>0</v>
      </c>
      <c r="CC23" s="49">
        <v>28</v>
      </c>
      <c r="CD23" s="49">
        <v>1.6739999999999999</v>
      </c>
      <c r="CE23" s="49">
        <v>10000</v>
      </c>
      <c r="CF23" s="54">
        <f t="shared" si="6"/>
        <v>0</v>
      </c>
      <c r="CG23" s="55">
        <f t="shared" si="7"/>
        <v>242555.90399999998</v>
      </c>
      <c r="CH23" s="56">
        <f t="shared" si="8"/>
        <v>27893928.959999997</v>
      </c>
      <c r="CI23" s="57">
        <f t="shared" si="9"/>
        <v>27893928.959999997</v>
      </c>
      <c r="CJ23" s="57">
        <f t="shared" si="10"/>
        <v>27893928.959999997</v>
      </c>
      <c r="CK23" s="57">
        <f t="shared" si="11"/>
        <v>27893928.959999997</v>
      </c>
      <c r="CL23" s="57">
        <f t="shared" si="12"/>
        <v>27893928.959999997</v>
      </c>
      <c r="CM23" s="57">
        <f t="shared" si="13"/>
        <v>27893928.959999997</v>
      </c>
      <c r="CN23" s="57">
        <f t="shared" si="14"/>
        <v>27893928.959999997</v>
      </c>
      <c r="CO23" s="57">
        <f t="shared" si="15"/>
        <v>27893928.959999997</v>
      </c>
      <c r="CP23" s="57">
        <f t="shared" si="16"/>
        <v>27893928.959999997</v>
      </c>
      <c r="CQ23" s="57">
        <f t="shared" si="17"/>
        <v>0</v>
      </c>
      <c r="CR23" s="57">
        <f t="shared" si="18"/>
        <v>0</v>
      </c>
      <c r="CS23" s="58">
        <f t="shared" si="19"/>
        <v>0</v>
      </c>
      <c r="CT23" s="56">
        <f t="shared" si="20"/>
        <v>26681149.439999998</v>
      </c>
      <c r="CU23" s="57">
        <f t="shared" si="21"/>
        <v>28136484.863999996</v>
      </c>
      <c r="CV23" s="57">
        <f t="shared" si="22"/>
        <v>27166261.247999996</v>
      </c>
      <c r="CW23" s="57">
        <f t="shared" si="23"/>
        <v>26196037.631999999</v>
      </c>
      <c r="CX23" s="57">
        <f t="shared" si="24"/>
        <v>24498146.303999998</v>
      </c>
      <c r="CY23" s="57">
        <f t="shared" si="25"/>
        <v>23527922.687999997</v>
      </c>
      <c r="CZ23" s="57">
        <f t="shared" si="26"/>
        <v>25225814.015999999</v>
      </c>
      <c r="DA23" s="157">
        <f t="shared" si="27"/>
        <v>25710925.823999997</v>
      </c>
      <c r="DB23" s="161">
        <f t="shared" si="28"/>
        <v>25953481.727999996</v>
      </c>
      <c r="DC23" s="161">
        <f t="shared" si="0"/>
        <v>25899580.415999994</v>
      </c>
      <c r="DD23" s="161">
        <f t="shared" si="29"/>
        <v>1307592.9487751953</v>
      </c>
      <c r="DE23" s="161">
        <f t="shared" si="30"/>
        <v>27207173.364775192</v>
      </c>
      <c r="DF23" s="59">
        <f t="shared" si="31"/>
        <v>26681149.439999998</v>
      </c>
      <c r="DG23" s="57">
        <f t="shared" si="32"/>
        <v>27893928.959999997</v>
      </c>
      <c r="DH23" s="57">
        <f t="shared" si="33"/>
        <v>27166261.247999996</v>
      </c>
      <c r="DI23" s="57">
        <f t="shared" si="34"/>
        <v>26196037.631999999</v>
      </c>
      <c r="DJ23" s="57">
        <f t="shared" si="35"/>
        <v>24498146.303999998</v>
      </c>
      <c r="DK23" s="57">
        <f t="shared" si="36"/>
        <v>23527922.687999997</v>
      </c>
      <c r="DL23" s="57">
        <f t="shared" si="37"/>
        <v>25225814.015999999</v>
      </c>
      <c r="DM23" s="57">
        <f t="shared" si="38"/>
        <v>25710925.823999997</v>
      </c>
      <c r="DN23" s="57">
        <f t="shared" si="39"/>
        <v>25953481.727999996</v>
      </c>
      <c r="DO23" s="57">
        <f t="shared" si="40"/>
        <v>0</v>
      </c>
      <c r="DP23" s="57">
        <f t="shared" si="41"/>
        <v>0</v>
      </c>
      <c r="DQ23" s="58">
        <f t="shared" si="42"/>
        <v>0</v>
      </c>
      <c r="DR23" s="56">
        <f t="shared" si="43"/>
        <v>-1212779.52</v>
      </c>
      <c r="DS23" s="57">
        <f t="shared" si="44"/>
        <v>0</v>
      </c>
      <c r="DT23" s="57">
        <f t="shared" si="45"/>
        <v>-727667.71199999994</v>
      </c>
      <c r="DU23" s="57">
        <f t="shared" si="46"/>
        <v>-1697891.3279999997</v>
      </c>
      <c r="DV23" s="57">
        <f t="shared" si="47"/>
        <v>-3395782.6559999995</v>
      </c>
      <c r="DW23" s="57">
        <f t="shared" si="48"/>
        <v>-4366006.2719999999</v>
      </c>
      <c r="DX23" s="57">
        <f t="shared" si="49"/>
        <v>-2668114.9439999997</v>
      </c>
      <c r="DY23" s="57">
        <f t="shared" si="50"/>
        <v>-2183003.1359999999</v>
      </c>
      <c r="DZ23" s="57">
        <f t="shared" si="51"/>
        <v>-1940447.2319999998</v>
      </c>
      <c r="EA23" s="57">
        <f t="shared" si="52"/>
        <v>0</v>
      </c>
      <c r="EB23" s="57">
        <f t="shared" si="53"/>
        <v>0</v>
      </c>
      <c r="EC23" s="58">
        <f t="shared" si="54"/>
        <v>0</v>
      </c>
      <c r="ED23" s="59">
        <f t="shared" si="55"/>
        <v>0</v>
      </c>
      <c r="EE23" s="57">
        <f t="shared" si="56"/>
        <v>242555.90399999998</v>
      </c>
      <c r="EF23" s="57">
        <f t="shared" si="57"/>
        <v>0</v>
      </c>
      <c r="EG23" s="57">
        <f t="shared" si="58"/>
        <v>0</v>
      </c>
      <c r="EH23" s="57">
        <f t="shared" si="59"/>
        <v>0</v>
      </c>
      <c r="EI23" s="57">
        <f t="shared" si="60"/>
        <v>0</v>
      </c>
      <c r="EJ23" s="57">
        <f t="shared" si="61"/>
        <v>0</v>
      </c>
      <c r="EK23" s="57">
        <f t="shared" si="62"/>
        <v>0</v>
      </c>
      <c r="EL23" s="57">
        <f t="shared" si="63"/>
        <v>0</v>
      </c>
      <c r="EM23" s="57">
        <f t="shared" si="64"/>
        <v>0</v>
      </c>
      <c r="EN23" s="57">
        <f t="shared" si="65"/>
        <v>0</v>
      </c>
      <c r="EO23" s="58">
        <f t="shared" si="66"/>
        <v>0</v>
      </c>
    </row>
    <row r="24" spans="1:145" ht="12" thickBot="1" x14ac:dyDescent="0.25">
      <c r="I24" s="51"/>
      <c r="J24" s="51"/>
      <c r="K24" s="51"/>
      <c r="AH24" s="53"/>
      <c r="AI24" s="52"/>
      <c r="AJ24" s="53"/>
      <c r="CF24" s="83"/>
      <c r="CG24" s="84"/>
      <c r="CH24" s="85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7"/>
      <c r="CT24" s="85"/>
      <c r="CU24" s="86"/>
      <c r="CV24" s="86"/>
      <c r="CW24" s="86"/>
      <c r="CX24" s="86"/>
      <c r="CY24" s="86"/>
      <c r="CZ24" s="86"/>
      <c r="DA24" s="154"/>
      <c r="DB24" s="161"/>
      <c r="DC24" s="161" t="e">
        <f t="shared" si="0"/>
        <v>#DIV/0!</v>
      </c>
      <c r="DD24" s="161"/>
      <c r="DE24" s="161"/>
      <c r="DF24" s="88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7"/>
      <c r="DR24" s="85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7"/>
      <c r="ED24" s="88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7"/>
    </row>
    <row r="25" spans="1:145" s="92" customFormat="1" x14ac:dyDescent="0.2">
      <c r="A25" s="91">
        <v>4</v>
      </c>
      <c r="B25" s="92">
        <v>2330</v>
      </c>
      <c r="C25" s="92" t="s">
        <v>151</v>
      </c>
      <c r="D25" s="92">
        <v>1040212</v>
      </c>
      <c r="E25" s="92" t="s">
        <v>163</v>
      </c>
      <c r="F25" s="92" t="s">
        <v>131</v>
      </c>
      <c r="G25" s="92" t="s">
        <v>164</v>
      </c>
      <c r="H25" s="93" t="s">
        <v>133</v>
      </c>
      <c r="I25" s="94">
        <v>44050</v>
      </c>
      <c r="J25" s="94">
        <v>41789</v>
      </c>
      <c r="K25" s="94">
        <v>44135</v>
      </c>
      <c r="L25" s="92">
        <v>25</v>
      </c>
      <c r="M25" s="92">
        <v>25</v>
      </c>
      <c r="N25" s="92">
        <v>25</v>
      </c>
      <c r="O25" s="92">
        <v>25</v>
      </c>
      <c r="P25" s="92">
        <v>25</v>
      </c>
      <c r="Q25" s="92">
        <v>25</v>
      </c>
      <c r="R25" s="92">
        <v>25</v>
      </c>
      <c r="S25" s="92">
        <v>25</v>
      </c>
      <c r="T25" s="92">
        <v>25</v>
      </c>
      <c r="U25" s="92">
        <v>25</v>
      </c>
      <c r="Y25" s="92">
        <v>3</v>
      </c>
      <c r="Z25" s="92">
        <v>3</v>
      </c>
      <c r="AA25" s="92">
        <v>4</v>
      </c>
      <c r="AB25" s="92">
        <v>3</v>
      </c>
      <c r="AC25" s="92">
        <v>3</v>
      </c>
      <c r="AD25" s="92">
        <v>3</v>
      </c>
      <c r="AE25" s="92">
        <v>3</v>
      </c>
      <c r="AF25" s="92">
        <v>3</v>
      </c>
      <c r="AG25" s="92">
        <v>4</v>
      </c>
      <c r="AH25" s="95">
        <f t="shared" ref="AH25:AH30" si="67">AVERAGE(Y25:AG25)</f>
        <v>3.2222222222222223</v>
      </c>
      <c r="AI25" s="96">
        <f t="shared" ref="AI25:AI30" si="68">_xlfn.STDEV.P(Y25:AG25)</f>
        <v>0.41573970964154905</v>
      </c>
      <c r="AJ25" s="95">
        <f t="shared" ref="AJ25:AJ30" si="69">AI25+AH25</f>
        <v>3.6379619318637713</v>
      </c>
      <c r="AK25" s="92">
        <v>3</v>
      </c>
      <c r="AL25" s="92">
        <v>3</v>
      </c>
      <c r="AM25" s="92">
        <v>4</v>
      </c>
      <c r="AN25" s="92">
        <v>3</v>
      </c>
      <c r="AO25" s="92">
        <v>3</v>
      </c>
      <c r="AP25" s="92">
        <v>3</v>
      </c>
      <c r="AQ25" s="92">
        <v>3</v>
      </c>
      <c r="AR25" s="92">
        <v>3</v>
      </c>
      <c r="AS25" s="92">
        <v>4</v>
      </c>
      <c r="AT25" s="92">
        <v>0</v>
      </c>
      <c r="AU25" s="92">
        <v>0</v>
      </c>
      <c r="AV25" s="92">
        <v>0</v>
      </c>
      <c r="AW25" s="92">
        <v>-22</v>
      </c>
      <c r="AX25" s="92">
        <v>-22</v>
      </c>
      <c r="AY25" s="92">
        <v>-21</v>
      </c>
      <c r="AZ25" s="92">
        <v>-22</v>
      </c>
      <c r="BA25" s="92">
        <v>-22</v>
      </c>
      <c r="BB25" s="92">
        <v>-22</v>
      </c>
      <c r="BC25" s="92">
        <v>-22</v>
      </c>
      <c r="BD25" s="92">
        <v>-22</v>
      </c>
      <c r="BE25" s="92">
        <v>-21</v>
      </c>
      <c r="BI25" s="92">
        <v>0</v>
      </c>
      <c r="BJ25" s="92">
        <v>0</v>
      </c>
      <c r="BK25" s="92">
        <v>0</v>
      </c>
      <c r="BL25" s="92">
        <v>0</v>
      </c>
      <c r="BM25" s="92">
        <v>0</v>
      </c>
      <c r="BN25" s="92">
        <v>0</v>
      </c>
      <c r="BO25" s="92">
        <v>0</v>
      </c>
      <c r="BP25" s="92">
        <v>0</v>
      </c>
      <c r="BQ25" s="92">
        <v>0</v>
      </c>
      <c r="BV25" s="92">
        <v>7.7</v>
      </c>
      <c r="BW25" s="92">
        <v>0</v>
      </c>
      <c r="BX25" s="92">
        <v>0</v>
      </c>
      <c r="BY25" s="92">
        <v>0</v>
      </c>
      <c r="BZ25" s="92">
        <v>0</v>
      </c>
      <c r="CA25" s="92">
        <v>0</v>
      </c>
      <c r="CB25" s="92">
        <v>0</v>
      </c>
      <c r="CC25" s="92">
        <v>28</v>
      </c>
      <c r="CD25" s="92">
        <v>1.6739999999999999</v>
      </c>
      <c r="CE25" s="92">
        <v>10000</v>
      </c>
      <c r="CF25" s="97">
        <f t="shared" ref="CF25:CF30" si="70">(BU25*CE25*CD25*(1+BX25/100+CB25/100+CC25/100))</f>
        <v>0</v>
      </c>
      <c r="CG25" s="98">
        <f t="shared" ref="CG25:CG30" si="71">(BV25*CE25*CD25*(1+CC25/100+BW25/100+BZ25/100+BY25/100))</f>
        <v>164989.44</v>
      </c>
      <c r="CH25" s="99">
        <f t="shared" ref="CH25:CH30" si="72">M25*(CF25+CG25)</f>
        <v>4124736</v>
      </c>
      <c r="CI25" s="100">
        <f t="shared" ref="CI25:CI30" si="73">N25* (CF25+CG25)</f>
        <v>4124736</v>
      </c>
      <c r="CJ25" s="100">
        <f t="shared" ref="CJ25:CJ30" si="74">O25*(CF25+CG25)</f>
        <v>4124736</v>
      </c>
      <c r="CK25" s="100">
        <f t="shared" ref="CK25:CK30" si="75">P25*(CF25+CG25)</f>
        <v>4124736</v>
      </c>
      <c r="CL25" s="100">
        <f t="shared" ref="CL25:CL30" si="76">Q25*(CF25+CG25)</f>
        <v>4124736</v>
      </c>
      <c r="CM25" s="100">
        <f t="shared" ref="CM25:CM30" si="77">R25*(CF25+CG25)</f>
        <v>4124736</v>
      </c>
      <c r="CN25" s="100">
        <f t="shared" ref="CN25:CN30" si="78">S25*(CF25+CG25)</f>
        <v>4124736</v>
      </c>
      <c r="CO25" s="100">
        <f t="shared" ref="CO25:CO30" si="79">T25*(CF25+CG25)</f>
        <v>4124736</v>
      </c>
      <c r="CP25" s="100">
        <f t="shared" ref="CP25:CP30" si="80">U25*(CF25+CG25)</f>
        <v>4124736</v>
      </c>
      <c r="CQ25" s="100">
        <f t="shared" ref="CQ25:CQ30" si="81">V25*(CF25+CG25)</f>
        <v>0</v>
      </c>
      <c r="CR25" s="100">
        <f t="shared" ref="CR25:CR30" si="82">W25*(CF25+CG25)</f>
        <v>0</v>
      </c>
      <c r="CS25" s="101">
        <f t="shared" ref="CS25:CS30" si="83">X25*(CF25+CG25)</f>
        <v>0</v>
      </c>
      <c r="CT25" s="99">
        <f t="shared" ref="CT25:CT30" si="84">Y25*(CF25+CG25)</f>
        <v>494968.32000000001</v>
      </c>
      <c r="CU25" s="100">
        <f t="shared" ref="CU25:CU30" si="85">Z25*(CF25+CG25)</f>
        <v>494968.32000000001</v>
      </c>
      <c r="CV25" s="100">
        <f t="shared" ref="CV25:CV30" si="86">AA25*(CF25+CG25)</f>
        <v>659957.76000000001</v>
      </c>
      <c r="CW25" s="100">
        <f t="shared" ref="CW25:CW30" si="87">AB25*(CF25+CG25)</f>
        <v>494968.32000000001</v>
      </c>
      <c r="CX25" s="100">
        <f t="shared" ref="CX25:CX30" si="88">AC25*(CF25+CG25)</f>
        <v>494968.32000000001</v>
      </c>
      <c r="CY25" s="100">
        <f t="shared" ref="CY25:CY30" si="89">AD25*(CF25+CG25)</f>
        <v>494968.32000000001</v>
      </c>
      <c r="CZ25" s="100">
        <f t="shared" ref="CZ25:CZ30" si="90">AE25*(CF25+CG25)</f>
        <v>494968.32000000001</v>
      </c>
      <c r="DA25" s="153">
        <f t="shared" ref="DA25:DA30" si="91">AF25*(CF25+CG25)</f>
        <v>494968.32000000001</v>
      </c>
      <c r="DB25" s="161">
        <f t="shared" ref="DB25:DB30" si="92">AG25*(CF25+CG25)</f>
        <v>659957.76000000001</v>
      </c>
      <c r="DC25" s="161">
        <f t="shared" si="0"/>
        <v>531632.6399999999</v>
      </c>
      <c r="DD25" s="161">
        <f t="shared" ref="DD25:DD30" si="93">AI25*(CF25+CG25)</f>
        <v>68592.66187952178</v>
      </c>
      <c r="DE25" s="161">
        <f t="shared" ref="DE25:DE30" si="94">AJ25*(CF25+CG25)</f>
        <v>600225.30187952181</v>
      </c>
      <c r="DF25" s="102">
        <f t="shared" ref="DF25:DF30" si="95">AK25*(CF25+CG25)</f>
        <v>494968.32000000001</v>
      </c>
      <c r="DG25" s="100">
        <f t="shared" ref="DG25:DG30" si="96">AL25*(CF25+CG25)</f>
        <v>494968.32000000001</v>
      </c>
      <c r="DH25" s="100">
        <f t="shared" ref="DH25:DH30" si="97">AM25*(CF25+CG25)</f>
        <v>659957.76000000001</v>
      </c>
      <c r="DI25" s="100">
        <f t="shared" ref="DI25:DI30" si="98">AN25*(CF25+CG25)</f>
        <v>494968.32000000001</v>
      </c>
      <c r="DJ25" s="100">
        <f t="shared" ref="DJ25:DJ30" si="99">AO25*(CF25+CG25)</f>
        <v>494968.32000000001</v>
      </c>
      <c r="DK25" s="100">
        <f t="shared" ref="DK25:DK30" si="100">AP25*(CF25+CG25)</f>
        <v>494968.32000000001</v>
      </c>
      <c r="DL25" s="100">
        <f t="shared" ref="DL25:DL30" si="101">AQ25*(CF25+CG25)</f>
        <v>494968.32000000001</v>
      </c>
      <c r="DM25" s="100">
        <f t="shared" ref="DM25:DM30" si="102">AR25*(CF25+CG25)</f>
        <v>494968.32000000001</v>
      </c>
      <c r="DN25" s="100">
        <f t="shared" ref="DN25:DN30" si="103">AS25*(CF25+CG25)</f>
        <v>659957.76000000001</v>
      </c>
      <c r="DO25" s="100">
        <f t="shared" ref="DO25:DO30" si="104">AT25*(CF25+CG25)</f>
        <v>0</v>
      </c>
      <c r="DP25" s="100">
        <f t="shared" ref="DP25:DP30" si="105">AU25*(CF25+CG25)</f>
        <v>0</v>
      </c>
      <c r="DQ25" s="101">
        <f t="shared" ref="DQ25:DQ30" si="106">AV25*(CF25+CG25)</f>
        <v>0</v>
      </c>
      <c r="DR25" s="99">
        <f t="shared" ref="DR25:DR30" si="107">AW25*(CF25+CG25)</f>
        <v>-3629767.68</v>
      </c>
      <c r="DS25" s="100">
        <f t="shared" ref="DS25:DS30" si="108">AX25*(CF25+CG25)</f>
        <v>-3629767.68</v>
      </c>
      <c r="DT25" s="100">
        <f t="shared" ref="DT25:DT30" si="109">AY25*(CF25+CG25)</f>
        <v>-3464778.24</v>
      </c>
      <c r="DU25" s="100">
        <f t="shared" ref="DU25:DU30" si="110">AZ25*(CF25+CG25)</f>
        <v>-3629767.68</v>
      </c>
      <c r="DV25" s="100">
        <f t="shared" ref="DV25:DV30" si="111">BA25*(CF25+CG25)</f>
        <v>-3629767.68</v>
      </c>
      <c r="DW25" s="100">
        <f t="shared" ref="DW25:DW30" si="112">BB25*(CF25+CG25)</f>
        <v>-3629767.68</v>
      </c>
      <c r="DX25" s="100">
        <f t="shared" ref="DX25:DX30" si="113">BC25*(CF25+CG25)</f>
        <v>-3629767.68</v>
      </c>
      <c r="DY25" s="100">
        <f t="shared" ref="DY25:DY30" si="114">BD25*(CF25+CG25)</f>
        <v>-3629767.68</v>
      </c>
      <c r="DZ25" s="100">
        <f t="shared" ref="DZ25:DZ30" si="115">BE25*(CF25+CG25)</f>
        <v>-3464778.24</v>
      </c>
      <c r="EA25" s="100">
        <f t="shared" ref="EA25:EA30" si="116">BF25*(CF25+CG25)</f>
        <v>0</v>
      </c>
      <c r="EB25" s="100">
        <f t="shared" ref="EB25:EB30" si="117">BG25*(CF25+CG25)</f>
        <v>0</v>
      </c>
      <c r="EC25" s="101">
        <f t="shared" ref="EC25:EC30" si="118">BH25*(CF25+CG25)</f>
        <v>0</v>
      </c>
      <c r="ED25" s="102">
        <f t="shared" ref="ED25:ED30" si="119">BI25*(CF25+CG25)</f>
        <v>0</v>
      </c>
      <c r="EE25" s="100">
        <f t="shared" ref="EE25:EE30" si="120">BJ25*(CF25+CG25)</f>
        <v>0</v>
      </c>
      <c r="EF25" s="100">
        <f t="shared" ref="EF25:EF30" si="121">BK25*(CF25+CG25)</f>
        <v>0</v>
      </c>
      <c r="EG25" s="100">
        <f t="shared" ref="EG25:EG30" si="122">BL25*(CF25+CG25)</f>
        <v>0</v>
      </c>
      <c r="EH25" s="100">
        <f t="shared" ref="EH25:EH30" si="123">BM25*(CF25+CG25)</f>
        <v>0</v>
      </c>
      <c r="EI25" s="100">
        <f t="shared" ref="EI25:EI30" si="124">BN25*(CF25+CG25)</f>
        <v>0</v>
      </c>
      <c r="EJ25" s="100">
        <f t="shared" ref="EJ25:EJ30" si="125">BO25*(CF25+CG25)</f>
        <v>0</v>
      </c>
      <c r="EK25" s="100">
        <f t="shared" ref="EK25:EK30" si="126">BP25*(CF25+CG25)</f>
        <v>0</v>
      </c>
      <c r="EL25" s="100">
        <f t="shared" ref="EL25:EL30" si="127">BQ25*(CF25+CG25)</f>
        <v>0</v>
      </c>
      <c r="EM25" s="100">
        <f t="shared" ref="EM25:EM30" si="128">BR25*(CF25+CG25)</f>
        <v>0</v>
      </c>
      <c r="EN25" s="100">
        <f t="shared" ref="EN25:EN30" si="129">BS25*(CF25+CG25)</f>
        <v>0</v>
      </c>
      <c r="EO25" s="101">
        <f t="shared" ref="EO25:EO30" si="130">BT25*(CF25+CG25)</f>
        <v>0</v>
      </c>
    </row>
    <row r="26" spans="1:145" s="63" customFormat="1" x14ac:dyDescent="0.2">
      <c r="A26" s="103">
        <v>4</v>
      </c>
      <c r="B26" s="63">
        <v>2330</v>
      </c>
      <c r="C26" s="63" t="s">
        <v>151</v>
      </c>
      <c r="D26" s="63">
        <v>1040214</v>
      </c>
      <c r="E26" s="63" t="s">
        <v>165</v>
      </c>
      <c r="F26" s="63" t="s">
        <v>131</v>
      </c>
      <c r="G26" s="63" t="s">
        <v>155</v>
      </c>
      <c r="H26" s="104" t="s">
        <v>133</v>
      </c>
      <c r="I26" s="105">
        <v>44050</v>
      </c>
      <c r="J26" s="105">
        <v>41789</v>
      </c>
      <c r="K26" s="105">
        <v>44135</v>
      </c>
      <c r="L26" s="63">
        <v>40</v>
      </c>
      <c r="M26" s="63">
        <v>40</v>
      </c>
      <c r="N26" s="63">
        <v>40</v>
      </c>
      <c r="O26" s="63">
        <v>40</v>
      </c>
      <c r="P26" s="63">
        <v>40</v>
      </c>
      <c r="Q26" s="63">
        <v>40</v>
      </c>
      <c r="R26" s="63">
        <v>40</v>
      </c>
      <c r="S26" s="63">
        <v>40</v>
      </c>
      <c r="T26" s="63">
        <v>40</v>
      </c>
      <c r="U26" s="63">
        <v>40</v>
      </c>
      <c r="Y26" s="63">
        <v>9</v>
      </c>
      <c r="Z26" s="63">
        <v>9</v>
      </c>
      <c r="AA26" s="63">
        <v>12</v>
      </c>
      <c r="AB26" s="63">
        <v>15</v>
      </c>
      <c r="AC26" s="63">
        <v>16</v>
      </c>
      <c r="AD26" s="63">
        <v>16</v>
      </c>
      <c r="AE26" s="63">
        <v>16</v>
      </c>
      <c r="AF26" s="63">
        <v>15</v>
      </c>
      <c r="AG26" s="63">
        <v>16</v>
      </c>
      <c r="AH26" s="106">
        <f t="shared" si="67"/>
        <v>13.777777777777779</v>
      </c>
      <c r="AI26" s="107">
        <f t="shared" si="68"/>
        <v>2.8196838978776713</v>
      </c>
      <c r="AJ26" s="106">
        <f t="shared" si="69"/>
        <v>16.597461675655449</v>
      </c>
      <c r="AK26" s="63">
        <v>9</v>
      </c>
      <c r="AL26" s="63">
        <v>9</v>
      </c>
      <c r="AM26" s="63">
        <v>12</v>
      </c>
      <c r="AN26" s="63">
        <v>15</v>
      </c>
      <c r="AO26" s="63">
        <v>16</v>
      </c>
      <c r="AP26" s="63">
        <v>16</v>
      </c>
      <c r="AQ26" s="63">
        <v>16</v>
      </c>
      <c r="AR26" s="63">
        <v>15</v>
      </c>
      <c r="AS26" s="63">
        <v>16</v>
      </c>
      <c r="AT26" s="63">
        <v>0</v>
      </c>
      <c r="AU26" s="63">
        <v>0</v>
      </c>
      <c r="AV26" s="63">
        <v>0</v>
      </c>
      <c r="AW26" s="63">
        <v>-31</v>
      </c>
      <c r="AX26" s="63">
        <v>-31</v>
      </c>
      <c r="AY26" s="63">
        <v>-28</v>
      </c>
      <c r="AZ26" s="63">
        <v>-25</v>
      </c>
      <c r="BA26" s="63">
        <v>-24</v>
      </c>
      <c r="BB26" s="63">
        <v>-24</v>
      </c>
      <c r="BC26" s="63">
        <v>-24</v>
      </c>
      <c r="BD26" s="63">
        <v>-25</v>
      </c>
      <c r="BE26" s="63">
        <v>-24</v>
      </c>
      <c r="BI26" s="63"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v>0</v>
      </c>
      <c r="BP26" s="63">
        <v>0</v>
      </c>
      <c r="BQ26" s="63">
        <v>0</v>
      </c>
      <c r="BV26" s="63">
        <v>7.7</v>
      </c>
      <c r="BW26" s="63">
        <v>0</v>
      </c>
      <c r="BX26" s="63">
        <v>0</v>
      </c>
      <c r="BY26" s="63">
        <v>0</v>
      </c>
      <c r="BZ26" s="63">
        <v>0</v>
      </c>
      <c r="CA26" s="63">
        <v>0</v>
      </c>
      <c r="CB26" s="63">
        <v>0</v>
      </c>
      <c r="CC26" s="63">
        <v>14</v>
      </c>
      <c r="CD26" s="63">
        <v>1.6739999999999999</v>
      </c>
      <c r="CE26" s="63">
        <v>10000</v>
      </c>
      <c r="CF26" s="54">
        <f t="shared" si="70"/>
        <v>0</v>
      </c>
      <c r="CG26" s="55">
        <f t="shared" si="71"/>
        <v>146943.72000000003</v>
      </c>
      <c r="CH26" s="56">
        <f t="shared" si="72"/>
        <v>5877748.8000000007</v>
      </c>
      <c r="CI26" s="57">
        <f t="shared" si="73"/>
        <v>5877748.8000000007</v>
      </c>
      <c r="CJ26" s="57">
        <f t="shared" si="74"/>
        <v>5877748.8000000007</v>
      </c>
      <c r="CK26" s="57">
        <f t="shared" si="75"/>
        <v>5877748.8000000007</v>
      </c>
      <c r="CL26" s="57">
        <f t="shared" si="76"/>
        <v>5877748.8000000007</v>
      </c>
      <c r="CM26" s="57">
        <f t="shared" si="77"/>
        <v>5877748.8000000007</v>
      </c>
      <c r="CN26" s="57">
        <f t="shared" si="78"/>
        <v>5877748.8000000007</v>
      </c>
      <c r="CO26" s="57">
        <f t="shared" si="79"/>
        <v>5877748.8000000007</v>
      </c>
      <c r="CP26" s="57">
        <f t="shared" si="80"/>
        <v>5877748.8000000007</v>
      </c>
      <c r="CQ26" s="57">
        <f t="shared" si="81"/>
        <v>0</v>
      </c>
      <c r="CR26" s="57">
        <f t="shared" si="82"/>
        <v>0</v>
      </c>
      <c r="CS26" s="58">
        <f t="shared" si="83"/>
        <v>0</v>
      </c>
      <c r="CT26" s="56">
        <f t="shared" si="84"/>
        <v>1322493.4800000002</v>
      </c>
      <c r="CU26" s="57">
        <f t="shared" si="85"/>
        <v>1322493.4800000002</v>
      </c>
      <c r="CV26" s="57">
        <f t="shared" si="86"/>
        <v>1763324.6400000004</v>
      </c>
      <c r="CW26" s="57">
        <f t="shared" si="87"/>
        <v>2204155.8000000003</v>
      </c>
      <c r="CX26" s="57">
        <f t="shared" si="88"/>
        <v>2351099.5200000005</v>
      </c>
      <c r="CY26" s="57">
        <f t="shared" si="89"/>
        <v>2351099.5200000005</v>
      </c>
      <c r="CZ26" s="57">
        <f t="shared" si="90"/>
        <v>2351099.5200000005</v>
      </c>
      <c r="DA26" s="157">
        <f t="shared" si="91"/>
        <v>2204155.8000000003</v>
      </c>
      <c r="DB26" s="161">
        <f t="shared" si="92"/>
        <v>2351099.5200000005</v>
      </c>
      <c r="DC26" s="161">
        <f t="shared" si="0"/>
        <v>2024557.9200000002</v>
      </c>
      <c r="DD26" s="161">
        <f t="shared" si="93"/>
        <v>414334.8411782452</v>
      </c>
      <c r="DE26" s="161">
        <f t="shared" si="94"/>
        <v>2438892.7611782458</v>
      </c>
      <c r="DF26" s="59">
        <f t="shared" si="95"/>
        <v>1322493.4800000002</v>
      </c>
      <c r="DG26" s="57">
        <f t="shared" si="96"/>
        <v>1322493.4800000002</v>
      </c>
      <c r="DH26" s="57">
        <f t="shared" si="97"/>
        <v>1763324.6400000004</v>
      </c>
      <c r="DI26" s="57">
        <f t="shared" si="98"/>
        <v>2204155.8000000003</v>
      </c>
      <c r="DJ26" s="57">
        <f t="shared" si="99"/>
        <v>2351099.5200000005</v>
      </c>
      <c r="DK26" s="57">
        <f t="shared" si="100"/>
        <v>2351099.5200000005</v>
      </c>
      <c r="DL26" s="57">
        <f t="shared" si="101"/>
        <v>2351099.5200000005</v>
      </c>
      <c r="DM26" s="57">
        <f t="shared" si="102"/>
        <v>2204155.8000000003</v>
      </c>
      <c r="DN26" s="57">
        <f t="shared" si="103"/>
        <v>2351099.5200000005</v>
      </c>
      <c r="DO26" s="57">
        <f t="shared" si="104"/>
        <v>0</v>
      </c>
      <c r="DP26" s="57">
        <f t="shared" si="105"/>
        <v>0</v>
      </c>
      <c r="DQ26" s="58">
        <f t="shared" si="106"/>
        <v>0</v>
      </c>
      <c r="DR26" s="56">
        <f t="shared" si="107"/>
        <v>-4555255.3200000012</v>
      </c>
      <c r="DS26" s="57">
        <f t="shared" si="108"/>
        <v>-4555255.3200000012</v>
      </c>
      <c r="DT26" s="57">
        <f t="shared" si="109"/>
        <v>-4114424.1600000011</v>
      </c>
      <c r="DU26" s="57">
        <f t="shared" si="110"/>
        <v>-3673593.0000000009</v>
      </c>
      <c r="DV26" s="57">
        <f t="shared" si="111"/>
        <v>-3526649.2800000007</v>
      </c>
      <c r="DW26" s="57">
        <f t="shared" si="112"/>
        <v>-3526649.2800000007</v>
      </c>
      <c r="DX26" s="57">
        <f t="shared" si="113"/>
        <v>-3526649.2800000007</v>
      </c>
      <c r="DY26" s="57">
        <f t="shared" si="114"/>
        <v>-3673593.0000000009</v>
      </c>
      <c r="DZ26" s="57">
        <f t="shared" si="115"/>
        <v>-3526649.2800000007</v>
      </c>
      <c r="EA26" s="57">
        <f t="shared" si="116"/>
        <v>0</v>
      </c>
      <c r="EB26" s="57">
        <f t="shared" si="117"/>
        <v>0</v>
      </c>
      <c r="EC26" s="58">
        <f t="shared" si="118"/>
        <v>0</v>
      </c>
      <c r="ED26" s="59">
        <f t="shared" si="119"/>
        <v>0</v>
      </c>
      <c r="EE26" s="57">
        <f t="shared" si="120"/>
        <v>0</v>
      </c>
      <c r="EF26" s="57">
        <f t="shared" si="121"/>
        <v>0</v>
      </c>
      <c r="EG26" s="57">
        <f t="shared" si="122"/>
        <v>0</v>
      </c>
      <c r="EH26" s="57">
        <f t="shared" si="123"/>
        <v>0</v>
      </c>
      <c r="EI26" s="57">
        <f t="shared" si="124"/>
        <v>0</v>
      </c>
      <c r="EJ26" s="57">
        <f t="shared" si="125"/>
        <v>0</v>
      </c>
      <c r="EK26" s="57">
        <f t="shared" si="126"/>
        <v>0</v>
      </c>
      <c r="EL26" s="57">
        <f t="shared" si="127"/>
        <v>0</v>
      </c>
      <c r="EM26" s="57">
        <f t="shared" si="128"/>
        <v>0</v>
      </c>
      <c r="EN26" s="57">
        <f t="shared" si="129"/>
        <v>0</v>
      </c>
      <c r="EO26" s="58">
        <f t="shared" si="130"/>
        <v>0</v>
      </c>
    </row>
    <row r="27" spans="1:145" s="63" customFormat="1" x14ac:dyDescent="0.2">
      <c r="A27" s="103">
        <v>4</v>
      </c>
      <c r="B27" s="63">
        <v>2330</v>
      </c>
      <c r="C27" s="63" t="s">
        <v>151</v>
      </c>
      <c r="D27" s="108">
        <v>1040215</v>
      </c>
      <c r="E27" s="63" t="s">
        <v>167</v>
      </c>
      <c r="F27" s="63" t="s">
        <v>132</v>
      </c>
      <c r="G27" s="63" t="s">
        <v>156</v>
      </c>
      <c r="H27" s="104" t="s">
        <v>146</v>
      </c>
      <c r="I27" s="105">
        <v>44067</v>
      </c>
      <c r="J27" s="105">
        <v>41883</v>
      </c>
      <c r="K27" s="105">
        <v>44165</v>
      </c>
      <c r="L27" s="63">
        <v>40</v>
      </c>
      <c r="M27" s="63">
        <v>40</v>
      </c>
      <c r="N27" s="63">
        <v>40</v>
      </c>
      <c r="O27" s="63">
        <v>40</v>
      </c>
      <c r="P27" s="63">
        <v>40</v>
      </c>
      <c r="Q27" s="63">
        <v>40</v>
      </c>
      <c r="R27" s="63">
        <v>40</v>
      </c>
      <c r="S27" s="63">
        <v>40</v>
      </c>
      <c r="T27" s="63">
        <v>40</v>
      </c>
      <c r="U27" s="63">
        <v>40</v>
      </c>
      <c r="Y27" s="63">
        <v>14</v>
      </c>
      <c r="Z27" s="63">
        <v>14</v>
      </c>
      <c r="AA27" s="63">
        <v>11</v>
      </c>
      <c r="AB27" s="63">
        <v>8</v>
      </c>
      <c r="AC27" s="63">
        <v>8</v>
      </c>
      <c r="AD27" s="63">
        <v>8</v>
      </c>
      <c r="AE27" s="63">
        <v>10</v>
      </c>
      <c r="AF27" s="63">
        <v>9</v>
      </c>
      <c r="AG27" s="63">
        <v>9</v>
      </c>
      <c r="AH27" s="106">
        <f t="shared" si="67"/>
        <v>10.111111111111111</v>
      </c>
      <c r="AI27" s="107">
        <f t="shared" si="68"/>
        <v>2.2825153982415709</v>
      </c>
      <c r="AJ27" s="106">
        <f t="shared" si="69"/>
        <v>12.393626509352682</v>
      </c>
      <c r="AK27" s="63">
        <v>14</v>
      </c>
      <c r="AL27" s="63">
        <v>14</v>
      </c>
      <c r="AM27" s="63">
        <v>11</v>
      </c>
      <c r="AN27" s="63">
        <v>8</v>
      </c>
      <c r="AO27" s="63">
        <v>8</v>
      </c>
      <c r="AP27" s="63">
        <v>8</v>
      </c>
      <c r="AQ27" s="63">
        <v>10</v>
      </c>
      <c r="AR27" s="63">
        <v>9</v>
      </c>
      <c r="AS27" s="63">
        <v>9</v>
      </c>
      <c r="AT27" s="63">
        <v>0</v>
      </c>
      <c r="AU27" s="63">
        <v>0</v>
      </c>
      <c r="AV27" s="63">
        <v>0</v>
      </c>
      <c r="AW27" s="63">
        <v>-26</v>
      </c>
      <c r="AX27" s="63">
        <v>-26</v>
      </c>
      <c r="AY27" s="63">
        <v>-29</v>
      </c>
      <c r="AZ27" s="63">
        <v>-32</v>
      </c>
      <c r="BA27" s="63">
        <v>-32</v>
      </c>
      <c r="BB27" s="63">
        <v>-32</v>
      </c>
      <c r="BC27" s="63">
        <v>-30</v>
      </c>
      <c r="BD27" s="63">
        <v>-31</v>
      </c>
      <c r="BE27" s="63">
        <v>-31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V27" s="63">
        <v>7.7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14</v>
      </c>
      <c r="CD27" s="63">
        <v>1.6739999999999999</v>
      </c>
      <c r="CE27" s="63">
        <v>10000</v>
      </c>
      <c r="CF27" s="54">
        <f t="shared" si="70"/>
        <v>0</v>
      </c>
      <c r="CG27" s="55">
        <f t="shared" si="71"/>
        <v>146943.72000000003</v>
      </c>
      <c r="CH27" s="56">
        <f t="shared" si="72"/>
        <v>5877748.8000000007</v>
      </c>
      <c r="CI27" s="57">
        <f t="shared" si="73"/>
        <v>5877748.8000000007</v>
      </c>
      <c r="CJ27" s="57">
        <f t="shared" si="74"/>
        <v>5877748.8000000007</v>
      </c>
      <c r="CK27" s="57">
        <f t="shared" si="75"/>
        <v>5877748.8000000007</v>
      </c>
      <c r="CL27" s="57">
        <f t="shared" si="76"/>
        <v>5877748.8000000007</v>
      </c>
      <c r="CM27" s="57">
        <f t="shared" si="77"/>
        <v>5877748.8000000007</v>
      </c>
      <c r="CN27" s="57">
        <f t="shared" si="78"/>
        <v>5877748.8000000007</v>
      </c>
      <c r="CO27" s="57">
        <f t="shared" si="79"/>
        <v>5877748.8000000007</v>
      </c>
      <c r="CP27" s="57">
        <f t="shared" si="80"/>
        <v>5877748.8000000007</v>
      </c>
      <c r="CQ27" s="57">
        <f t="shared" si="81"/>
        <v>0</v>
      </c>
      <c r="CR27" s="57">
        <f t="shared" si="82"/>
        <v>0</v>
      </c>
      <c r="CS27" s="58">
        <f t="shared" si="83"/>
        <v>0</v>
      </c>
      <c r="CT27" s="56">
        <f t="shared" si="84"/>
        <v>2057212.0800000005</v>
      </c>
      <c r="CU27" s="57">
        <f t="shared" si="85"/>
        <v>2057212.0800000005</v>
      </c>
      <c r="CV27" s="57">
        <f t="shared" si="86"/>
        <v>1616380.9200000004</v>
      </c>
      <c r="CW27" s="57">
        <f t="shared" si="87"/>
        <v>1175549.7600000002</v>
      </c>
      <c r="CX27" s="57">
        <f t="shared" si="88"/>
        <v>1175549.7600000002</v>
      </c>
      <c r="CY27" s="57">
        <f t="shared" si="89"/>
        <v>1175549.7600000002</v>
      </c>
      <c r="CZ27" s="57">
        <f t="shared" si="90"/>
        <v>1469437.2000000002</v>
      </c>
      <c r="DA27" s="157">
        <f t="shared" si="91"/>
        <v>1322493.4800000002</v>
      </c>
      <c r="DB27" s="161">
        <f t="shared" si="92"/>
        <v>1322493.4800000002</v>
      </c>
      <c r="DC27" s="161">
        <f t="shared" si="0"/>
        <v>1485764.2800000003</v>
      </c>
      <c r="DD27" s="161">
        <f t="shared" si="93"/>
        <v>335401.30357489793</v>
      </c>
      <c r="DE27" s="161">
        <f t="shared" si="94"/>
        <v>1821165.5835748983</v>
      </c>
      <c r="DF27" s="59">
        <f t="shared" si="95"/>
        <v>2057212.0800000005</v>
      </c>
      <c r="DG27" s="57">
        <f t="shared" si="96"/>
        <v>2057212.0800000005</v>
      </c>
      <c r="DH27" s="57">
        <f t="shared" si="97"/>
        <v>1616380.9200000004</v>
      </c>
      <c r="DI27" s="57">
        <f t="shared" si="98"/>
        <v>1175549.7600000002</v>
      </c>
      <c r="DJ27" s="57">
        <f t="shared" si="99"/>
        <v>1175549.7600000002</v>
      </c>
      <c r="DK27" s="57">
        <f t="shared" si="100"/>
        <v>1175549.7600000002</v>
      </c>
      <c r="DL27" s="57">
        <f t="shared" si="101"/>
        <v>1469437.2000000002</v>
      </c>
      <c r="DM27" s="57">
        <f t="shared" si="102"/>
        <v>1322493.4800000002</v>
      </c>
      <c r="DN27" s="57">
        <f t="shared" si="103"/>
        <v>1322493.4800000002</v>
      </c>
      <c r="DO27" s="57">
        <f t="shared" si="104"/>
        <v>0</v>
      </c>
      <c r="DP27" s="57">
        <f t="shared" si="105"/>
        <v>0</v>
      </c>
      <c r="DQ27" s="58">
        <f t="shared" si="106"/>
        <v>0</v>
      </c>
      <c r="DR27" s="56">
        <f t="shared" si="107"/>
        <v>-3820536.7200000007</v>
      </c>
      <c r="DS27" s="57">
        <f t="shared" si="108"/>
        <v>-3820536.7200000007</v>
      </c>
      <c r="DT27" s="57">
        <f t="shared" si="109"/>
        <v>-4261367.8800000008</v>
      </c>
      <c r="DU27" s="57">
        <f t="shared" si="110"/>
        <v>-4702199.040000001</v>
      </c>
      <c r="DV27" s="57">
        <f t="shared" si="111"/>
        <v>-4702199.040000001</v>
      </c>
      <c r="DW27" s="57">
        <f t="shared" si="112"/>
        <v>-4702199.040000001</v>
      </c>
      <c r="DX27" s="57">
        <f t="shared" si="113"/>
        <v>-4408311.6000000006</v>
      </c>
      <c r="DY27" s="57">
        <f t="shared" si="114"/>
        <v>-4555255.3200000012</v>
      </c>
      <c r="DZ27" s="57">
        <f t="shared" si="115"/>
        <v>-4555255.3200000012</v>
      </c>
      <c r="EA27" s="57">
        <f t="shared" si="116"/>
        <v>0</v>
      </c>
      <c r="EB27" s="57">
        <f t="shared" si="117"/>
        <v>0</v>
      </c>
      <c r="EC27" s="58">
        <f t="shared" si="118"/>
        <v>0</v>
      </c>
      <c r="ED27" s="59">
        <f t="shared" si="119"/>
        <v>0</v>
      </c>
      <c r="EE27" s="57">
        <f t="shared" si="120"/>
        <v>0</v>
      </c>
      <c r="EF27" s="57">
        <f t="shared" si="121"/>
        <v>0</v>
      </c>
      <c r="EG27" s="57">
        <f t="shared" si="122"/>
        <v>0</v>
      </c>
      <c r="EH27" s="57">
        <f t="shared" si="123"/>
        <v>0</v>
      </c>
      <c r="EI27" s="57">
        <f t="shared" si="124"/>
        <v>0</v>
      </c>
      <c r="EJ27" s="57">
        <f t="shared" si="125"/>
        <v>0</v>
      </c>
      <c r="EK27" s="57">
        <f t="shared" si="126"/>
        <v>0</v>
      </c>
      <c r="EL27" s="57">
        <f t="shared" si="127"/>
        <v>0</v>
      </c>
      <c r="EM27" s="57">
        <f t="shared" si="128"/>
        <v>0</v>
      </c>
      <c r="EN27" s="57">
        <f t="shared" si="129"/>
        <v>0</v>
      </c>
      <c r="EO27" s="58">
        <f t="shared" si="130"/>
        <v>0</v>
      </c>
    </row>
    <row r="28" spans="1:145" s="63" customFormat="1" x14ac:dyDescent="0.2">
      <c r="A28" s="103">
        <v>4</v>
      </c>
      <c r="B28" s="63">
        <v>2330</v>
      </c>
      <c r="C28" s="63" t="s">
        <v>151</v>
      </c>
      <c r="D28" s="63">
        <v>1040292</v>
      </c>
      <c r="E28" s="63" t="s">
        <v>162</v>
      </c>
      <c r="F28" s="63" t="s">
        <v>130</v>
      </c>
      <c r="G28" s="63" t="s">
        <v>155</v>
      </c>
      <c r="H28" s="104" t="s">
        <v>143</v>
      </c>
      <c r="I28" s="105">
        <v>44013</v>
      </c>
      <c r="J28" s="105">
        <v>42753</v>
      </c>
      <c r="K28" s="105">
        <v>44104</v>
      </c>
      <c r="L28" s="63">
        <v>50</v>
      </c>
      <c r="M28" s="63">
        <v>50</v>
      </c>
      <c r="N28" s="63">
        <v>50</v>
      </c>
      <c r="O28" s="63">
        <v>50</v>
      </c>
      <c r="P28" s="63">
        <v>50</v>
      </c>
      <c r="Q28" s="63">
        <v>50</v>
      </c>
      <c r="R28" s="63">
        <v>50</v>
      </c>
      <c r="S28" s="63">
        <v>50</v>
      </c>
      <c r="T28" s="63">
        <v>50</v>
      </c>
      <c r="U28" s="63">
        <v>50</v>
      </c>
      <c r="Y28" s="63">
        <v>23</v>
      </c>
      <c r="Z28" s="63">
        <v>20</v>
      </c>
      <c r="AA28" s="63">
        <v>22</v>
      </c>
      <c r="AB28" s="63">
        <v>22</v>
      </c>
      <c r="AC28" s="63">
        <v>20</v>
      </c>
      <c r="AD28" s="63">
        <v>18</v>
      </c>
      <c r="AE28" s="63">
        <v>20</v>
      </c>
      <c r="AF28" s="63">
        <v>20</v>
      </c>
      <c r="AG28" s="63">
        <v>21</v>
      </c>
      <c r="AH28" s="106">
        <f t="shared" si="67"/>
        <v>20.666666666666668</v>
      </c>
      <c r="AI28" s="107">
        <f t="shared" si="68"/>
        <v>1.4142135623730951</v>
      </c>
      <c r="AJ28" s="106">
        <f t="shared" si="69"/>
        <v>22.080880229039764</v>
      </c>
      <c r="AK28" s="63">
        <v>23</v>
      </c>
      <c r="AL28" s="63">
        <v>20</v>
      </c>
      <c r="AM28" s="63">
        <v>22</v>
      </c>
      <c r="AN28" s="63">
        <v>22</v>
      </c>
      <c r="AO28" s="63">
        <v>20</v>
      </c>
      <c r="AP28" s="63">
        <v>18</v>
      </c>
      <c r="AQ28" s="63">
        <v>20</v>
      </c>
      <c r="AR28" s="63">
        <v>20</v>
      </c>
      <c r="AS28" s="63">
        <v>21</v>
      </c>
      <c r="AT28" s="63">
        <v>0</v>
      </c>
      <c r="AU28" s="63">
        <v>0</v>
      </c>
      <c r="AV28" s="63">
        <v>0</v>
      </c>
      <c r="AW28" s="63">
        <v>-27</v>
      </c>
      <c r="AX28" s="63">
        <v>-30</v>
      </c>
      <c r="AY28" s="63">
        <v>-28</v>
      </c>
      <c r="AZ28" s="63">
        <v>-28</v>
      </c>
      <c r="BA28" s="63">
        <v>-30</v>
      </c>
      <c r="BB28" s="63">
        <v>-32</v>
      </c>
      <c r="BC28" s="63">
        <v>-30</v>
      </c>
      <c r="BD28" s="63">
        <v>-30</v>
      </c>
      <c r="BE28" s="63">
        <v>-29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V28" s="63">
        <v>11.32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14</v>
      </c>
      <c r="CD28" s="63">
        <v>1.6739999999999999</v>
      </c>
      <c r="CE28" s="63">
        <v>10000</v>
      </c>
      <c r="CF28" s="54">
        <f t="shared" si="70"/>
        <v>0</v>
      </c>
      <c r="CG28" s="55">
        <f t="shared" si="71"/>
        <v>216026.35200000001</v>
      </c>
      <c r="CH28" s="56">
        <f t="shared" si="72"/>
        <v>10801317.600000001</v>
      </c>
      <c r="CI28" s="57">
        <f t="shared" si="73"/>
        <v>10801317.600000001</v>
      </c>
      <c r="CJ28" s="57">
        <f t="shared" si="74"/>
        <v>10801317.600000001</v>
      </c>
      <c r="CK28" s="57">
        <f t="shared" si="75"/>
        <v>10801317.600000001</v>
      </c>
      <c r="CL28" s="57">
        <f t="shared" si="76"/>
        <v>10801317.600000001</v>
      </c>
      <c r="CM28" s="57">
        <f t="shared" si="77"/>
        <v>10801317.600000001</v>
      </c>
      <c r="CN28" s="57">
        <f t="shared" si="78"/>
        <v>10801317.600000001</v>
      </c>
      <c r="CO28" s="57">
        <f t="shared" si="79"/>
        <v>10801317.600000001</v>
      </c>
      <c r="CP28" s="57">
        <f t="shared" si="80"/>
        <v>10801317.600000001</v>
      </c>
      <c r="CQ28" s="57">
        <f t="shared" si="81"/>
        <v>0</v>
      </c>
      <c r="CR28" s="57">
        <f t="shared" si="82"/>
        <v>0</v>
      </c>
      <c r="CS28" s="58">
        <f t="shared" si="83"/>
        <v>0</v>
      </c>
      <c r="CT28" s="56">
        <f t="shared" si="84"/>
        <v>4968606.0959999999</v>
      </c>
      <c r="CU28" s="57">
        <f t="shared" si="85"/>
        <v>4320527.04</v>
      </c>
      <c r="CV28" s="57">
        <f t="shared" si="86"/>
        <v>4752579.7439999999</v>
      </c>
      <c r="CW28" s="57">
        <f t="shared" si="87"/>
        <v>4752579.7439999999</v>
      </c>
      <c r="CX28" s="57">
        <f t="shared" si="88"/>
        <v>4320527.04</v>
      </c>
      <c r="CY28" s="57">
        <f t="shared" si="89"/>
        <v>3888474.3360000001</v>
      </c>
      <c r="CZ28" s="57">
        <f t="shared" si="90"/>
        <v>4320527.04</v>
      </c>
      <c r="DA28" s="157">
        <f t="shared" si="91"/>
        <v>4320527.04</v>
      </c>
      <c r="DB28" s="161">
        <f t="shared" si="92"/>
        <v>4536553.392</v>
      </c>
      <c r="DC28" s="161">
        <f t="shared" si="0"/>
        <v>4464544.6079999991</v>
      </c>
      <c r="DD28" s="161">
        <f t="shared" si="93"/>
        <v>305507.39682838426</v>
      </c>
      <c r="DE28" s="161">
        <f t="shared" si="94"/>
        <v>4770052.0048283851</v>
      </c>
      <c r="DF28" s="59">
        <f t="shared" si="95"/>
        <v>4968606.0959999999</v>
      </c>
      <c r="DG28" s="57">
        <f t="shared" si="96"/>
        <v>4320527.04</v>
      </c>
      <c r="DH28" s="57">
        <f t="shared" si="97"/>
        <v>4752579.7439999999</v>
      </c>
      <c r="DI28" s="57">
        <f t="shared" si="98"/>
        <v>4752579.7439999999</v>
      </c>
      <c r="DJ28" s="57">
        <f t="shared" si="99"/>
        <v>4320527.04</v>
      </c>
      <c r="DK28" s="57">
        <f t="shared" si="100"/>
        <v>3888474.3360000001</v>
      </c>
      <c r="DL28" s="57">
        <f t="shared" si="101"/>
        <v>4320527.04</v>
      </c>
      <c r="DM28" s="57">
        <f t="shared" si="102"/>
        <v>4320527.04</v>
      </c>
      <c r="DN28" s="57">
        <f t="shared" si="103"/>
        <v>4536553.392</v>
      </c>
      <c r="DO28" s="57">
        <f t="shared" si="104"/>
        <v>0</v>
      </c>
      <c r="DP28" s="57">
        <f t="shared" si="105"/>
        <v>0</v>
      </c>
      <c r="DQ28" s="58">
        <f t="shared" si="106"/>
        <v>0</v>
      </c>
      <c r="DR28" s="56">
        <f t="shared" si="107"/>
        <v>-5832711.5040000007</v>
      </c>
      <c r="DS28" s="57">
        <f t="shared" si="108"/>
        <v>-6480790.5600000005</v>
      </c>
      <c r="DT28" s="57">
        <f t="shared" si="109"/>
        <v>-6048737.8560000006</v>
      </c>
      <c r="DU28" s="57">
        <f t="shared" si="110"/>
        <v>-6048737.8560000006</v>
      </c>
      <c r="DV28" s="57">
        <f t="shared" si="111"/>
        <v>-6480790.5600000005</v>
      </c>
      <c r="DW28" s="57">
        <f t="shared" si="112"/>
        <v>-6912843.2640000004</v>
      </c>
      <c r="DX28" s="57">
        <f t="shared" si="113"/>
        <v>-6480790.5600000005</v>
      </c>
      <c r="DY28" s="57">
        <f t="shared" si="114"/>
        <v>-6480790.5600000005</v>
      </c>
      <c r="DZ28" s="57">
        <f t="shared" si="115"/>
        <v>-6264764.2080000006</v>
      </c>
      <c r="EA28" s="57">
        <f t="shared" si="116"/>
        <v>0</v>
      </c>
      <c r="EB28" s="57">
        <f t="shared" si="117"/>
        <v>0</v>
      </c>
      <c r="EC28" s="58">
        <f t="shared" si="118"/>
        <v>0</v>
      </c>
      <c r="ED28" s="59">
        <f t="shared" si="119"/>
        <v>0</v>
      </c>
      <c r="EE28" s="57">
        <f t="shared" si="120"/>
        <v>0</v>
      </c>
      <c r="EF28" s="57">
        <f t="shared" si="121"/>
        <v>0</v>
      </c>
      <c r="EG28" s="57">
        <f t="shared" si="122"/>
        <v>0</v>
      </c>
      <c r="EH28" s="57">
        <f t="shared" si="123"/>
        <v>0</v>
      </c>
      <c r="EI28" s="57">
        <f t="shared" si="124"/>
        <v>0</v>
      </c>
      <c r="EJ28" s="57">
        <f t="shared" si="125"/>
        <v>0</v>
      </c>
      <c r="EK28" s="57">
        <f t="shared" si="126"/>
        <v>0</v>
      </c>
      <c r="EL28" s="57">
        <f t="shared" si="127"/>
        <v>0</v>
      </c>
      <c r="EM28" s="57">
        <f t="shared" si="128"/>
        <v>0</v>
      </c>
      <c r="EN28" s="57">
        <f t="shared" si="129"/>
        <v>0</v>
      </c>
      <c r="EO28" s="58">
        <f t="shared" si="130"/>
        <v>0</v>
      </c>
    </row>
    <row r="29" spans="1:145" s="63" customFormat="1" x14ac:dyDescent="0.2">
      <c r="A29" s="103">
        <v>4</v>
      </c>
      <c r="B29" s="63">
        <v>2330</v>
      </c>
      <c r="C29" s="63" t="s">
        <v>151</v>
      </c>
      <c r="D29" s="63">
        <v>1040337</v>
      </c>
      <c r="E29" s="63" t="s">
        <v>158</v>
      </c>
      <c r="F29" s="63" t="s">
        <v>127</v>
      </c>
      <c r="G29" s="63" t="s">
        <v>155</v>
      </c>
      <c r="H29" s="104" t="s">
        <v>129</v>
      </c>
      <c r="I29" s="105">
        <v>44013</v>
      </c>
      <c r="J29" s="105">
        <v>43160</v>
      </c>
      <c r="K29" s="105">
        <v>44104</v>
      </c>
      <c r="L29" s="63">
        <v>24</v>
      </c>
      <c r="M29" s="63">
        <v>24</v>
      </c>
      <c r="N29" s="63">
        <v>24</v>
      </c>
      <c r="O29" s="63">
        <v>24</v>
      </c>
      <c r="P29" s="63">
        <v>24</v>
      </c>
      <c r="Q29" s="63">
        <v>24</v>
      </c>
      <c r="R29" s="63">
        <v>24</v>
      </c>
      <c r="S29" s="63">
        <v>24</v>
      </c>
      <c r="T29" s="63">
        <v>24</v>
      </c>
      <c r="U29" s="63">
        <v>24</v>
      </c>
      <c r="Y29" s="63">
        <v>13</v>
      </c>
      <c r="Z29" s="63">
        <v>13</v>
      </c>
      <c r="AA29" s="63">
        <v>13</v>
      </c>
      <c r="AB29" s="63">
        <v>13</v>
      </c>
      <c r="AC29" s="63">
        <v>12</v>
      </c>
      <c r="AD29" s="63">
        <v>10</v>
      </c>
      <c r="AE29" s="63">
        <v>10</v>
      </c>
      <c r="AF29" s="63">
        <v>11</v>
      </c>
      <c r="AG29" s="63">
        <v>12</v>
      </c>
      <c r="AH29" s="106">
        <f t="shared" si="67"/>
        <v>11.888888888888889</v>
      </c>
      <c r="AI29" s="107">
        <f t="shared" si="68"/>
        <v>1.1967032904743342</v>
      </c>
      <c r="AJ29" s="106">
        <f t="shared" si="69"/>
        <v>13.085592179363223</v>
      </c>
      <c r="AK29" s="63">
        <v>13</v>
      </c>
      <c r="AL29" s="63">
        <v>13</v>
      </c>
      <c r="AM29" s="63">
        <v>13</v>
      </c>
      <c r="AN29" s="63">
        <v>13</v>
      </c>
      <c r="AO29" s="63">
        <v>12</v>
      </c>
      <c r="AP29" s="63">
        <v>10</v>
      </c>
      <c r="AQ29" s="63">
        <v>10</v>
      </c>
      <c r="AR29" s="63">
        <v>11</v>
      </c>
      <c r="AS29" s="63">
        <v>12</v>
      </c>
      <c r="AT29" s="63">
        <v>0</v>
      </c>
      <c r="AU29" s="63">
        <v>0</v>
      </c>
      <c r="AV29" s="63">
        <v>0</v>
      </c>
      <c r="AW29" s="63">
        <v>-11</v>
      </c>
      <c r="AX29" s="63">
        <v>-11</v>
      </c>
      <c r="AY29" s="63">
        <v>-11</v>
      </c>
      <c r="AZ29" s="63">
        <v>-11</v>
      </c>
      <c r="BA29" s="63">
        <v>-12</v>
      </c>
      <c r="BB29" s="63">
        <v>-14</v>
      </c>
      <c r="BC29" s="63">
        <v>-14</v>
      </c>
      <c r="BD29" s="63">
        <v>-13</v>
      </c>
      <c r="BE29" s="63">
        <v>-12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V29" s="63">
        <v>5.9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14</v>
      </c>
      <c r="CD29" s="63">
        <v>1.6739999999999999</v>
      </c>
      <c r="CE29" s="63">
        <v>10000</v>
      </c>
      <c r="CF29" s="54">
        <f t="shared" si="70"/>
        <v>0</v>
      </c>
      <c r="CG29" s="55">
        <f t="shared" si="71"/>
        <v>112593.24</v>
      </c>
      <c r="CH29" s="56">
        <f t="shared" si="72"/>
        <v>2702237.7600000002</v>
      </c>
      <c r="CI29" s="57">
        <f t="shared" si="73"/>
        <v>2702237.7600000002</v>
      </c>
      <c r="CJ29" s="57">
        <f t="shared" si="74"/>
        <v>2702237.7600000002</v>
      </c>
      <c r="CK29" s="57">
        <f t="shared" si="75"/>
        <v>2702237.7600000002</v>
      </c>
      <c r="CL29" s="57">
        <f t="shared" si="76"/>
        <v>2702237.7600000002</v>
      </c>
      <c r="CM29" s="57">
        <f t="shared" si="77"/>
        <v>2702237.7600000002</v>
      </c>
      <c r="CN29" s="57">
        <f t="shared" si="78"/>
        <v>2702237.7600000002</v>
      </c>
      <c r="CO29" s="57">
        <f t="shared" si="79"/>
        <v>2702237.7600000002</v>
      </c>
      <c r="CP29" s="57">
        <f t="shared" si="80"/>
        <v>2702237.7600000002</v>
      </c>
      <c r="CQ29" s="57">
        <f t="shared" si="81"/>
        <v>0</v>
      </c>
      <c r="CR29" s="57">
        <f t="shared" si="82"/>
        <v>0</v>
      </c>
      <c r="CS29" s="58">
        <f t="shared" si="83"/>
        <v>0</v>
      </c>
      <c r="CT29" s="56">
        <f t="shared" si="84"/>
        <v>1463712.12</v>
      </c>
      <c r="CU29" s="57">
        <f t="shared" si="85"/>
        <v>1463712.12</v>
      </c>
      <c r="CV29" s="57">
        <f t="shared" si="86"/>
        <v>1463712.12</v>
      </c>
      <c r="CW29" s="57">
        <f t="shared" si="87"/>
        <v>1463712.12</v>
      </c>
      <c r="CX29" s="57">
        <f t="shared" si="88"/>
        <v>1351118.8800000001</v>
      </c>
      <c r="CY29" s="57">
        <f t="shared" si="89"/>
        <v>1125932.4000000001</v>
      </c>
      <c r="CZ29" s="57">
        <f t="shared" si="90"/>
        <v>1125932.4000000001</v>
      </c>
      <c r="DA29" s="157">
        <f t="shared" si="91"/>
        <v>1238525.6400000001</v>
      </c>
      <c r="DB29" s="161">
        <f t="shared" si="92"/>
        <v>1351118.8800000001</v>
      </c>
      <c r="DC29" s="161">
        <f t="shared" si="0"/>
        <v>1338608.5200000003</v>
      </c>
      <c r="DD29" s="161">
        <f t="shared" si="93"/>
        <v>134740.70079316644</v>
      </c>
      <c r="DE29" s="161">
        <f t="shared" si="94"/>
        <v>1473349.2207931664</v>
      </c>
      <c r="DF29" s="59">
        <f t="shared" si="95"/>
        <v>1463712.12</v>
      </c>
      <c r="DG29" s="57">
        <f t="shared" si="96"/>
        <v>1463712.12</v>
      </c>
      <c r="DH29" s="57">
        <f t="shared" si="97"/>
        <v>1463712.12</v>
      </c>
      <c r="DI29" s="57">
        <f t="shared" si="98"/>
        <v>1463712.12</v>
      </c>
      <c r="DJ29" s="57">
        <f t="shared" si="99"/>
        <v>1351118.8800000001</v>
      </c>
      <c r="DK29" s="57">
        <f t="shared" si="100"/>
        <v>1125932.4000000001</v>
      </c>
      <c r="DL29" s="57">
        <f t="shared" si="101"/>
        <v>1125932.4000000001</v>
      </c>
      <c r="DM29" s="57">
        <f t="shared" si="102"/>
        <v>1238525.6400000001</v>
      </c>
      <c r="DN29" s="57">
        <f t="shared" si="103"/>
        <v>1351118.8800000001</v>
      </c>
      <c r="DO29" s="57">
        <f t="shared" si="104"/>
        <v>0</v>
      </c>
      <c r="DP29" s="57">
        <f t="shared" si="105"/>
        <v>0</v>
      </c>
      <c r="DQ29" s="58">
        <f t="shared" si="106"/>
        <v>0</v>
      </c>
      <c r="DR29" s="56">
        <f t="shared" si="107"/>
        <v>-1238525.6400000001</v>
      </c>
      <c r="DS29" s="57">
        <f t="shared" si="108"/>
        <v>-1238525.6400000001</v>
      </c>
      <c r="DT29" s="57">
        <f t="shared" si="109"/>
        <v>-1238525.6400000001</v>
      </c>
      <c r="DU29" s="57">
        <f t="shared" si="110"/>
        <v>-1238525.6400000001</v>
      </c>
      <c r="DV29" s="57">
        <f t="shared" si="111"/>
        <v>-1351118.8800000001</v>
      </c>
      <c r="DW29" s="57">
        <f t="shared" si="112"/>
        <v>-1576305.36</v>
      </c>
      <c r="DX29" s="57">
        <f t="shared" si="113"/>
        <v>-1576305.36</v>
      </c>
      <c r="DY29" s="57">
        <f t="shared" si="114"/>
        <v>-1463712.12</v>
      </c>
      <c r="DZ29" s="57">
        <f t="shared" si="115"/>
        <v>-1351118.8800000001</v>
      </c>
      <c r="EA29" s="57">
        <f t="shared" si="116"/>
        <v>0</v>
      </c>
      <c r="EB29" s="57">
        <f t="shared" si="117"/>
        <v>0</v>
      </c>
      <c r="EC29" s="58">
        <f t="shared" si="118"/>
        <v>0</v>
      </c>
      <c r="ED29" s="59">
        <f t="shared" si="119"/>
        <v>0</v>
      </c>
      <c r="EE29" s="57">
        <f t="shared" si="120"/>
        <v>0</v>
      </c>
      <c r="EF29" s="57">
        <f t="shared" si="121"/>
        <v>0</v>
      </c>
      <c r="EG29" s="57">
        <f t="shared" si="122"/>
        <v>0</v>
      </c>
      <c r="EH29" s="57">
        <f t="shared" si="123"/>
        <v>0</v>
      </c>
      <c r="EI29" s="57">
        <f t="shared" si="124"/>
        <v>0</v>
      </c>
      <c r="EJ29" s="57">
        <f t="shared" si="125"/>
        <v>0</v>
      </c>
      <c r="EK29" s="57">
        <f t="shared" si="126"/>
        <v>0</v>
      </c>
      <c r="EL29" s="57">
        <f t="shared" si="127"/>
        <v>0</v>
      </c>
      <c r="EM29" s="57">
        <f t="shared" si="128"/>
        <v>0</v>
      </c>
      <c r="EN29" s="57">
        <f t="shared" si="129"/>
        <v>0</v>
      </c>
      <c r="EO29" s="58">
        <f t="shared" si="130"/>
        <v>0</v>
      </c>
    </row>
    <row r="30" spans="1:145" s="63" customFormat="1" x14ac:dyDescent="0.2">
      <c r="A30" s="103">
        <v>4</v>
      </c>
      <c r="B30" s="63">
        <v>2330</v>
      </c>
      <c r="C30" s="63" t="s">
        <v>151</v>
      </c>
      <c r="D30" s="63">
        <v>1040339</v>
      </c>
      <c r="E30" s="63" t="s">
        <v>160</v>
      </c>
      <c r="F30" s="63" t="s">
        <v>128</v>
      </c>
      <c r="G30" s="63" t="s">
        <v>155</v>
      </c>
      <c r="H30" s="104" t="s">
        <v>129</v>
      </c>
      <c r="I30" s="105">
        <v>44013</v>
      </c>
      <c r="J30" s="105">
        <v>43160</v>
      </c>
      <c r="K30" s="105">
        <v>44104</v>
      </c>
      <c r="L30" s="63">
        <v>18</v>
      </c>
      <c r="M30" s="63">
        <v>18</v>
      </c>
      <c r="N30" s="63">
        <v>18</v>
      </c>
      <c r="O30" s="63">
        <v>18</v>
      </c>
      <c r="P30" s="63">
        <v>18</v>
      </c>
      <c r="Q30" s="63">
        <v>18</v>
      </c>
      <c r="R30" s="63">
        <v>18</v>
      </c>
      <c r="S30" s="63">
        <v>18</v>
      </c>
      <c r="T30" s="63">
        <v>18</v>
      </c>
      <c r="U30" s="63">
        <v>18</v>
      </c>
      <c r="Y30" s="63">
        <v>7</v>
      </c>
      <c r="Z30" s="63">
        <v>9</v>
      </c>
      <c r="AA30" s="63">
        <v>7</v>
      </c>
      <c r="AB30" s="63">
        <v>6</v>
      </c>
      <c r="AC30" s="63">
        <v>6</v>
      </c>
      <c r="AD30" s="63">
        <v>4</v>
      </c>
      <c r="AE30" s="63">
        <v>5</v>
      </c>
      <c r="AF30" s="63">
        <v>4</v>
      </c>
      <c r="AG30" s="63">
        <v>6</v>
      </c>
      <c r="AH30" s="106">
        <f t="shared" si="67"/>
        <v>6</v>
      </c>
      <c r="AI30" s="107">
        <f t="shared" si="68"/>
        <v>1.4907119849998598</v>
      </c>
      <c r="AJ30" s="106">
        <f t="shared" si="69"/>
        <v>7.4907119849998596</v>
      </c>
      <c r="AK30" s="63">
        <v>7</v>
      </c>
      <c r="AL30" s="63">
        <v>9</v>
      </c>
      <c r="AM30" s="63">
        <v>7</v>
      </c>
      <c r="AN30" s="63">
        <v>6</v>
      </c>
      <c r="AO30" s="63">
        <v>6</v>
      </c>
      <c r="AP30" s="63">
        <v>4</v>
      </c>
      <c r="AQ30" s="63">
        <v>5</v>
      </c>
      <c r="AR30" s="63">
        <v>4</v>
      </c>
      <c r="AS30" s="63">
        <v>6</v>
      </c>
      <c r="AT30" s="63">
        <v>0</v>
      </c>
      <c r="AU30" s="63">
        <v>0</v>
      </c>
      <c r="AV30" s="63">
        <v>0</v>
      </c>
      <c r="AW30" s="63">
        <v>-11</v>
      </c>
      <c r="AX30" s="63">
        <v>-9</v>
      </c>
      <c r="AY30" s="63">
        <v>-11</v>
      </c>
      <c r="AZ30" s="63">
        <v>-12</v>
      </c>
      <c r="BA30" s="63">
        <v>-12</v>
      </c>
      <c r="BB30" s="63">
        <v>-14</v>
      </c>
      <c r="BC30" s="63">
        <v>-13</v>
      </c>
      <c r="BD30" s="63">
        <v>-14</v>
      </c>
      <c r="BE30" s="63">
        <v>-12</v>
      </c>
      <c r="BI30" s="63"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v>0</v>
      </c>
      <c r="BP30" s="63">
        <v>0</v>
      </c>
      <c r="BQ30" s="63">
        <v>0</v>
      </c>
      <c r="BV30" s="63">
        <v>8.7100000000000009</v>
      </c>
      <c r="BW30" s="63">
        <v>0</v>
      </c>
      <c r="BX30" s="63">
        <v>0</v>
      </c>
      <c r="BY30" s="63">
        <v>0</v>
      </c>
      <c r="BZ30" s="63">
        <v>0</v>
      </c>
      <c r="CA30" s="63">
        <v>0</v>
      </c>
      <c r="CB30" s="63">
        <v>0</v>
      </c>
      <c r="CC30" s="63">
        <v>14</v>
      </c>
      <c r="CD30" s="63">
        <v>1.6739999999999999</v>
      </c>
      <c r="CE30" s="63">
        <v>10000</v>
      </c>
      <c r="CF30" s="54">
        <f t="shared" si="70"/>
        <v>0</v>
      </c>
      <c r="CG30" s="55">
        <f t="shared" si="71"/>
        <v>166218.15600000005</v>
      </c>
      <c r="CH30" s="56">
        <f t="shared" si="72"/>
        <v>2991926.8080000007</v>
      </c>
      <c r="CI30" s="57">
        <f t="shared" si="73"/>
        <v>2991926.8080000007</v>
      </c>
      <c r="CJ30" s="57">
        <f t="shared" si="74"/>
        <v>2991926.8080000007</v>
      </c>
      <c r="CK30" s="57">
        <f t="shared" si="75"/>
        <v>2991926.8080000007</v>
      </c>
      <c r="CL30" s="57">
        <f t="shared" si="76"/>
        <v>2991926.8080000007</v>
      </c>
      <c r="CM30" s="57">
        <f t="shared" si="77"/>
        <v>2991926.8080000007</v>
      </c>
      <c r="CN30" s="57">
        <f t="shared" si="78"/>
        <v>2991926.8080000007</v>
      </c>
      <c r="CO30" s="57">
        <f t="shared" si="79"/>
        <v>2991926.8080000007</v>
      </c>
      <c r="CP30" s="57">
        <f t="shared" si="80"/>
        <v>2991926.8080000007</v>
      </c>
      <c r="CQ30" s="57">
        <f t="shared" si="81"/>
        <v>0</v>
      </c>
      <c r="CR30" s="57">
        <f t="shared" si="82"/>
        <v>0</v>
      </c>
      <c r="CS30" s="58">
        <f t="shared" si="83"/>
        <v>0</v>
      </c>
      <c r="CT30" s="56">
        <f t="shared" si="84"/>
        <v>1163527.0920000004</v>
      </c>
      <c r="CU30" s="57">
        <f t="shared" si="85"/>
        <v>1495963.4040000003</v>
      </c>
      <c r="CV30" s="57">
        <f t="shared" si="86"/>
        <v>1163527.0920000004</v>
      </c>
      <c r="CW30" s="57">
        <f t="shared" si="87"/>
        <v>997308.93600000022</v>
      </c>
      <c r="CX30" s="57">
        <f t="shared" si="88"/>
        <v>997308.93600000022</v>
      </c>
      <c r="CY30" s="57">
        <f t="shared" si="89"/>
        <v>664872.62400000019</v>
      </c>
      <c r="CZ30" s="57">
        <f t="shared" si="90"/>
        <v>831090.78000000026</v>
      </c>
      <c r="DA30" s="157">
        <f t="shared" si="91"/>
        <v>664872.62400000019</v>
      </c>
      <c r="DB30" s="161">
        <f t="shared" si="92"/>
        <v>997308.93600000022</v>
      </c>
      <c r="DC30" s="161">
        <f t="shared" si="0"/>
        <v>997308.93600000022</v>
      </c>
      <c r="DD30" s="161">
        <f t="shared" si="93"/>
        <v>247783.39727377641</v>
      </c>
      <c r="DE30" s="161">
        <f t="shared" si="94"/>
        <v>1245092.3332737766</v>
      </c>
      <c r="DF30" s="59">
        <f t="shared" si="95"/>
        <v>1163527.0920000004</v>
      </c>
      <c r="DG30" s="57">
        <f t="shared" si="96"/>
        <v>1495963.4040000003</v>
      </c>
      <c r="DH30" s="57">
        <f t="shared" si="97"/>
        <v>1163527.0920000004</v>
      </c>
      <c r="DI30" s="57">
        <f t="shared" si="98"/>
        <v>997308.93600000022</v>
      </c>
      <c r="DJ30" s="57">
        <f t="shared" si="99"/>
        <v>997308.93600000022</v>
      </c>
      <c r="DK30" s="57">
        <f t="shared" si="100"/>
        <v>664872.62400000019</v>
      </c>
      <c r="DL30" s="57">
        <f t="shared" si="101"/>
        <v>831090.78000000026</v>
      </c>
      <c r="DM30" s="57">
        <f t="shared" si="102"/>
        <v>664872.62400000019</v>
      </c>
      <c r="DN30" s="57">
        <f t="shared" si="103"/>
        <v>997308.93600000022</v>
      </c>
      <c r="DO30" s="57">
        <f t="shared" si="104"/>
        <v>0</v>
      </c>
      <c r="DP30" s="57">
        <f t="shared" si="105"/>
        <v>0</v>
      </c>
      <c r="DQ30" s="58">
        <f t="shared" si="106"/>
        <v>0</v>
      </c>
      <c r="DR30" s="56">
        <f t="shared" si="107"/>
        <v>-1828399.7160000005</v>
      </c>
      <c r="DS30" s="57">
        <f t="shared" si="108"/>
        <v>-1495963.4040000003</v>
      </c>
      <c r="DT30" s="57">
        <f t="shared" si="109"/>
        <v>-1828399.7160000005</v>
      </c>
      <c r="DU30" s="57">
        <f t="shared" si="110"/>
        <v>-1994617.8720000004</v>
      </c>
      <c r="DV30" s="57">
        <f t="shared" si="111"/>
        <v>-1994617.8720000004</v>
      </c>
      <c r="DW30" s="57">
        <f t="shared" si="112"/>
        <v>-2327054.1840000008</v>
      </c>
      <c r="DX30" s="57">
        <f t="shared" si="113"/>
        <v>-2160836.0280000004</v>
      </c>
      <c r="DY30" s="57">
        <f t="shared" si="114"/>
        <v>-2327054.1840000008</v>
      </c>
      <c r="DZ30" s="57">
        <f t="shared" si="115"/>
        <v>-1994617.8720000004</v>
      </c>
      <c r="EA30" s="57">
        <f t="shared" si="116"/>
        <v>0</v>
      </c>
      <c r="EB30" s="57">
        <f t="shared" si="117"/>
        <v>0</v>
      </c>
      <c r="EC30" s="58">
        <f t="shared" si="118"/>
        <v>0</v>
      </c>
      <c r="ED30" s="59">
        <f t="shared" si="119"/>
        <v>0</v>
      </c>
      <c r="EE30" s="57">
        <f t="shared" si="120"/>
        <v>0</v>
      </c>
      <c r="EF30" s="57">
        <f t="shared" si="121"/>
        <v>0</v>
      </c>
      <c r="EG30" s="57">
        <f t="shared" si="122"/>
        <v>0</v>
      </c>
      <c r="EH30" s="57">
        <f t="shared" si="123"/>
        <v>0</v>
      </c>
      <c r="EI30" s="57">
        <f t="shared" si="124"/>
        <v>0</v>
      </c>
      <c r="EJ30" s="57">
        <f t="shared" si="125"/>
        <v>0</v>
      </c>
      <c r="EK30" s="57">
        <f t="shared" si="126"/>
        <v>0</v>
      </c>
      <c r="EL30" s="57">
        <f t="shared" si="127"/>
        <v>0</v>
      </c>
      <c r="EM30" s="57">
        <f t="shared" si="128"/>
        <v>0</v>
      </c>
      <c r="EN30" s="57">
        <f t="shared" si="129"/>
        <v>0</v>
      </c>
      <c r="EO30" s="58">
        <f t="shared" si="130"/>
        <v>0</v>
      </c>
    </row>
    <row r="31" spans="1:145" s="63" customFormat="1" x14ac:dyDescent="0.2">
      <c r="A31" s="103"/>
      <c r="H31" s="104"/>
      <c r="I31" s="105"/>
      <c r="J31" s="105"/>
      <c r="K31" s="105"/>
      <c r="AH31" s="106">
        <f>SUM(AH25:AH30)</f>
        <v>65.666666666666671</v>
      </c>
      <c r="AI31" s="107"/>
      <c r="AJ31" s="106">
        <f>SUM(AJ25:AJ30)</f>
        <v>75.286234510274753</v>
      </c>
      <c r="CF31" s="54"/>
      <c r="CG31" s="55"/>
      <c r="CH31" s="56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8"/>
      <c r="CT31" s="56"/>
      <c r="CU31" s="57"/>
      <c r="CV31" s="57"/>
      <c r="CW31" s="57"/>
      <c r="CX31" s="57"/>
      <c r="CY31" s="57"/>
      <c r="CZ31" s="57"/>
      <c r="DA31" s="157"/>
      <c r="DB31" s="161"/>
      <c r="DC31" s="161" t="e">
        <f t="shared" si="0"/>
        <v>#DIV/0!</v>
      </c>
      <c r="DD31" s="161"/>
      <c r="DE31" s="161"/>
      <c r="DF31" s="59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8"/>
      <c r="DR31" s="56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8"/>
      <c r="ED31" s="59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8"/>
    </row>
    <row r="32" spans="1:145" s="63" customFormat="1" x14ac:dyDescent="0.2">
      <c r="A32" s="103">
        <v>4</v>
      </c>
      <c r="B32" s="63">
        <v>2330</v>
      </c>
      <c r="C32" s="63" t="s">
        <v>151</v>
      </c>
      <c r="D32" s="63">
        <v>1040338</v>
      </c>
      <c r="E32" s="63" t="s">
        <v>159</v>
      </c>
      <c r="F32" s="63" t="s">
        <v>128</v>
      </c>
      <c r="G32" s="63" t="s">
        <v>156</v>
      </c>
      <c r="H32" s="104" t="s">
        <v>143</v>
      </c>
      <c r="I32" s="105">
        <v>44013</v>
      </c>
      <c r="J32" s="105">
        <v>43160</v>
      </c>
      <c r="K32" s="105">
        <v>44104</v>
      </c>
      <c r="L32" s="63">
        <v>85</v>
      </c>
      <c r="M32" s="63">
        <v>85</v>
      </c>
      <c r="N32" s="63">
        <v>85</v>
      </c>
      <c r="O32" s="63">
        <v>85</v>
      </c>
      <c r="P32" s="63">
        <v>85</v>
      </c>
      <c r="Q32" s="63">
        <v>85</v>
      </c>
      <c r="R32" s="63">
        <v>85</v>
      </c>
      <c r="S32" s="63">
        <v>85</v>
      </c>
      <c r="T32" s="63">
        <v>85</v>
      </c>
      <c r="U32" s="63">
        <v>85</v>
      </c>
      <c r="Y32" s="63">
        <v>66</v>
      </c>
      <c r="Z32" s="63">
        <v>66</v>
      </c>
      <c r="AA32" s="63">
        <v>67</v>
      </c>
      <c r="AB32" s="63">
        <v>63</v>
      </c>
      <c r="AC32" s="63">
        <v>63</v>
      </c>
      <c r="AD32" s="63">
        <v>54</v>
      </c>
      <c r="AE32" s="63">
        <v>56</v>
      </c>
      <c r="AF32" s="63">
        <v>58</v>
      </c>
      <c r="AG32" s="63">
        <v>53</v>
      </c>
      <c r="AH32" s="106">
        <f>AVERAGE(Y32:AG32)</f>
        <v>60.666666666666664</v>
      </c>
      <c r="AI32" s="107">
        <f>_xlfn.STDEV.P(Y32:AG32)</f>
        <v>5.1639777949432233</v>
      </c>
      <c r="AJ32" s="106">
        <f>AI32+AH32</f>
        <v>65.830644461609893</v>
      </c>
      <c r="AK32" s="63">
        <v>66</v>
      </c>
      <c r="AL32" s="63">
        <v>66</v>
      </c>
      <c r="AM32" s="63">
        <v>67</v>
      </c>
      <c r="AN32" s="63">
        <v>63</v>
      </c>
      <c r="AO32" s="63">
        <v>63</v>
      </c>
      <c r="AP32" s="63">
        <v>54</v>
      </c>
      <c r="AQ32" s="63">
        <v>56</v>
      </c>
      <c r="AR32" s="63">
        <v>58</v>
      </c>
      <c r="AS32" s="63">
        <v>53</v>
      </c>
      <c r="AT32" s="63">
        <v>0</v>
      </c>
      <c r="AU32" s="63">
        <v>0</v>
      </c>
      <c r="AV32" s="63">
        <v>0</v>
      </c>
      <c r="AW32" s="63">
        <v>-19</v>
      </c>
      <c r="AX32" s="63">
        <v>-19</v>
      </c>
      <c r="AY32" s="63">
        <v>-18</v>
      </c>
      <c r="AZ32" s="63">
        <v>-22</v>
      </c>
      <c r="BA32" s="63">
        <v>-22</v>
      </c>
      <c r="BB32" s="63">
        <v>-31</v>
      </c>
      <c r="BC32" s="63">
        <v>-29</v>
      </c>
      <c r="BD32" s="63">
        <v>-27</v>
      </c>
      <c r="BE32" s="63">
        <v>-32</v>
      </c>
      <c r="BI32" s="63"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v>0</v>
      </c>
      <c r="BP32" s="63">
        <v>0</v>
      </c>
      <c r="BQ32" s="63">
        <v>0</v>
      </c>
      <c r="BV32" s="63">
        <v>8.7100000000000009</v>
      </c>
      <c r="BW32" s="63">
        <v>0</v>
      </c>
      <c r="BX32" s="63">
        <v>0</v>
      </c>
      <c r="BY32" s="63">
        <v>0</v>
      </c>
      <c r="BZ32" s="63">
        <v>0</v>
      </c>
      <c r="CA32" s="63">
        <v>0</v>
      </c>
      <c r="CB32" s="63">
        <v>0</v>
      </c>
      <c r="CC32" s="63">
        <v>14</v>
      </c>
      <c r="CD32" s="63">
        <v>1.6739999999999999</v>
      </c>
      <c r="CE32" s="63">
        <v>10000</v>
      </c>
      <c r="CF32" s="54">
        <f>(BU32*CE32*CD32*(1+BX32/100+CB32/100+CC32/100))</f>
        <v>0</v>
      </c>
      <c r="CG32" s="55">
        <f>(BV32*CE32*CD32*(1+CC32/100+BW32/100+BZ32/100+BY32/100))</f>
        <v>166218.15600000005</v>
      </c>
      <c r="CH32" s="56">
        <f>M32*(CF32+CG32)</f>
        <v>14128543.260000004</v>
      </c>
      <c r="CI32" s="57">
        <f>N32* (CF32+CG32)</f>
        <v>14128543.260000004</v>
      </c>
      <c r="CJ32" s="57">
        <f>O32*(CF32+CG32)</f>
        <v>14128543.260000004</v>
      </c>
      <c r="CK32" s="57">
        <f>P32*(CF32+CG32)</f>
        <v>14128543.260000004</v>
      </c>
      <c r="CL32" s="57">
        <f>Q32*(CF32+CG32)</f>
        <v>14128543.260000004</v>
      </c>
      <c r="CM32" s="57">
        <f>R32*(CF32+CG32)</f>
        <v>14128543.260000004</v>
      </c>
      <c r="CN32" s="57">
        <f>S32*(CF32+CG32)</f>
        <v>14128543.260000004</v>
      </c>
      <c r="CO32" s="57">
        <f>T32*(CF32+CG32)</f>
        <v>14128543.260000004</v>
      </c>
      <c r="CP32" s="57">
        <f>U32*(CF32+CG32)</f>
        <v>14128543.260000004</v>
      </c>
      <c r="CQ32" s="57">
        <f>V32*(CF32+CG32)</f>
        <v>0</v>
      </c>
      <c r="CR32" s="57">
        <f>W32*(CF32+CG32)</f>
        <v>0</v>
      </c>
      <c r="CS32" s="58">
        <f>X32*(CF32+CG32)</f>
        <v>0</v>
      </c>
      <c r="CT32" s="56">
        <f>Y32*(CF32+CG32)</f>
        <v>10970398.296000004</v>
      </c>
      <c r="CU32" s="57">
        <f>Z32*(CF32+CG32)</f>
        <v>10970398.296000004</v>
      </c>
      <c r="CV32" s="57">
        <f>AA32*(CF32+CG32)</f>
        <v>11136616.452000003</v>
      </c>
      <c r="CW32" s="57">
        <f>AB32*(CF32+CG32)</f>
        <v>10471743.828000003</v>
      </c>
      <c r="CX32" s="57">
        <f>AC32*(CF32+CG32)</f>
        <v>10471743.828000003</v>
      </c>
      <c r="CY32" s="57">
        <f>AD32*(CF32+CG32)</f>
        <v>8975780.4240000024</v>
      </c>
      <c r="CZ32" s="57">
        <f>AE32*(CF32+CG32)</f>
        <v>9308216.7360000033</v>
      </c>
      <c r="DA32" s="157">
        <f>AF32*(CF32+CG32)</f>
        <v>9640653.0480000023</v>
      </c>
      <c r="DB32" s="161">
        <f>AG32*(CF32+CG32)</f>
        <v>8809562.268000003</v>
      </c>
      <c r="DC32" s="161">
        <f t="shared" si="0"/>
        <v>10083901.464000005</v>
      </c>
      <c r="DD32" s="161">
        <f>AI32*(CF32+CG32)</f>
        <v>858346.86670040898</v>
      </c>
      <c r="DE32" s="161">
        <f>AJ32*(CF32+CG32)</f>
        <v>10942248.330700412</v>
      </c>
      <c r="DF32" s="59">
        <f>AK32*(CF32+CG32)</f>
        <v>10970398.296000004</v>
      </c>
      <c r="DG32" s="57">
        <f>AL32*(CF32+CG32)</f>
        <v>10970398.296000004</v>
      </c>
      <c r="DH32" s="57">
        <f>AM32*(CF32+CG32)</f>
        <v>11136616.452000003</v>
      </c>
      <c r="DI32" s="57">
        <f>AN32*(CF32+CG32)</f>
        <v>10471743.828000003</v>
      </c>
      <c r="DJ32" s="57">
        <f>AO32*(CF32+CG32)</f>
        <v>10471743.828000003</v>
      </c>
      <c r="DK32" s="57">
        <f>AP32*(CF32+CG32)</f>
        <v>8975780.4240000024</v>
      </c>
      <c r="DL32" s="57">
        <f>AQ32*(CF32+CG32)</f>
        <v>9308216.7360000033</v>
      </c>
      <c r="DM32" s="57">
        <f>AR32*(CF32+CG32)</f>
        <v>9640653.0480000023</v>
      </c>
      <c r="DN32" s="57">
        <f>AS32*(CF32+CG32)</f>
        <v>8809562.268000003</v>
      </c>
      <c r="DO32" s="57">
        <f>AT32*(CF32+CG32)</f>
        <v>0</v>
      </c>
      <c r="DP32" s="57">
        <f>AU32*(CF32+CG32)</f>
        <v>0</v>
      </c>
      <c r="DQ32" s="58">
        <f>AV32*(CF32+CG32)</f>
        <v>0</v>
      </c>
      <c r="DR32" s="56">
        <f>AW32*(CF32+CG32)</f>
        <v>-3158144.9640000011</v>
      </c>
      <c r="DS32" s="57">
        <f>AX32*(CF32+CG32)</f>
        <v>-3158144.9640000011</v>
      </c>
      <c r="DT32" s="57">
        <f>AY32*(CF32+CG32)</f>
        <v>-2991926.8080000007</v>
      </c>
      <c r="DU32" s="57">
        <f>AZ32*(CF32+CG32)</f>
        <v>-3656799.432000001</v>
      </c>
      <c r="DV32" s="57">
        <f>BA32*(CF32+CG32)</f>
        <v>-3656799.432000001</v>
      </c>
      <c r="DW32" s="57">
        <f>BB32*(CF32+CG32)</f>
        <v>-5152762.8360000011</v>
      </c>
      <c r="DX32" s="57">
        <f>BC32*(CF32+CG32)</f>
        <v>-4820326.5240000011</v>
      </c>
      <c r="DY32" s="57">
        <f>BD32*(CF32+CG32)</f>
        <v>-4487890.2120000012</v>
      </c>
      <c r="DZ32" s="57">
        <f>BE32*(CF32+CG32)</f>
        <v>-5318980.9920000015</v>
      </c>
      <c r="EA32" s="57">
        <f>BF32*(CF32+CG32)</f>
        <v>0</v>
      </c>
      <c r="EB32" s="57">
        <f>BG32*(CF32+CG32)</f>
        <v>0</v>
      </c>
      <c r="EC32" s="58">
        <f>BH32*(CF32+CG32)</f>
        <v>0</v>
      </c>
      <c r="ED32" s="59">
        <f>BI32*(CF32+CG32)</f>
        <v>0</v>
      </c>
      <c r="EE32" s="57">
        <f>BJ32*(CF32+CG32)</f>
        <v>0</v>
      </c>
      <c r="EF32" s="57">
        <f>BK32*(CF32+CG32)</f>
        <v>0</v>
      </c>
      <c r="EG32" s="57">
        <f>BL32*(CF32+CG32)</f>
        <v>0</v>
      </c>
      <c r="EH32" s="57">
        <f>BM32*(CF32+CG32)</f>
        <v>0</v>
      </c>
      <c r="EI32" s="57">
        <f>BN32*(CF32+CG32)</f>
        <v>0</v>
      </c>
      <c r="EJ32" s="57">
        <f>BO32*(CF32+CG32)</f>
        <v>0</v>
      </c>
      <c r="EK32" s="57">
        <f>BP32*(CF32+CG32)</f>
        <v>0</v>
      </c>
      <c r="EL32" s="57">
        <f>BQ32*(CF32+CG32)</f>
        <v>0</v>
      </c>
      <c r="EM32" s="57">
        <f>BR32*(CF32+CG32)</f>
        <v>0</v>
      </c>
      <c r="EN32" s="57">
        <f>BS32*(CF32+CG32)</f>
        <v>0</v>
      </c>
      <c r="EO32" s="58">
        <f>BT32*(CF32+CG32)</f>
        <v>0</v>
      </c>
    </row>
    <row r="33" spans="1:145" s="63" customFormat="1" x14ac:dyDescent="0.2">
      <c r="A33" s="103">
        <v>4</v>
      </c>
      <c r="B33" s="63">
        <v>2330</v>
      </c>
      <c r="C33" s="63" t="s">
        <v>151</v>
      </c>
      <c r="D33" s="63">
        <v>1040345</v>
      </c>
      <c r="E33" s="63" t="s">
        <v>166</v>
      </c>
      <c r="F33" s="63" t="s">
        <v>131</v>
      </c>
      <c r="G33" s="63" t="s">
        <v>156</v>
      </c>
      <c r="H33" s="104" t="s">
        <v>129</v>
      </c>
      <c r="I33" s="105">
        <v>44013</v>
      </c>
      <c r="J33" s="105">
        <v>43252</v>
      </c>
      <c r="K33" s="105">
        <v>44104</v>
      </c>
      <c r="L33" s="63">
        <v>50</v>
      </c>
      <c r="M33" s="63">
        <v>50</v>
      </c>
      <c r="N33" s="63">
        <v>50</v>
      </c>
      <c r="O33" s="63">
        <v>50</v>
      </c>
      <c r="P33" s="63">
        <v>50</v>
      </c>
      <c r="Q33" s="63">
        <v>50</v>
      </c>
      <c r="R33" s="63">
        <v>50</v>
      </c>
      <c r="S33" s="63">
        <v>50</v>
      </c>
      <c r="T33" s="63">
        <v>50</v>
      </c>
      <c r="U33" s="63">
        <v>50</v>
      </c>
      <c r="Y33" s="63">
        <v>50</v>
      </c>
      <c r="Z33" s="63">
        <v>47</v>
      </c>
      <c r="AA33" s="63">
        <v>41</v>
      </c>
      <c r="AB33" s="63">
        <v>48</v>
      </c>
      <c r="AC33" s="63">
        <v>43</v>
      </c>
      <c r="AD33" s="63">
        <v>44</v>
      </c>
      <c r="AE33" s="63">
        <v>38</v>
      </c>
      <c r="AF33" s="63">
        <v>37</v>
      </c>
      <c r="AG33" s="63">
        <v>26</v>
      </c>
      <c r="AH33" s="106">
        <f>AVERAGE(Y33:AG33)</f>
        <v>41.555555555555557</v>
      </c>
      <c r="AI33" s="107">
        <f>_xlfn.STDEV.P(Y33:AG33)</f>
        <v>6.881716696534232</v>
      </c>
      <c r="AJ33" s="106">
        <f>AI33+AH33</f>
        <v>48.437272252089791</v>
      </c>
      <c r="AK33" s="63">
        <v>50</v>
      </c>
      <c r="AL33" s="63">
        <v>47</v>
      </c>
      <c r="AM33" s="63">
        <v>41</v>
      </c>
      <c r="AN33" s="63">
        <v>48</v>
      </c>
      <c r="AO33" s="63">
        <v>43</v>
      </c>
      <c r="AP33" s="63">
        <v>44</v>
      </c>
      <c r="AQ33" s="63">
        <v>38</v>
      </c>
      <c r="AR33" s="63">
        <v>37</v>
      </c>
      <c r="AS33" s="63">
        <v>26</v>
      </c>
      <c r="AT33" s="63">
        <v>0</v>
      </c>
      <c r="AU33" s="63">
        <v>0</v>
      </c>
      <c r="AV33" s="63">
        <v>0</v>
      </c>
      <c r="AW33" s="63">
        <v>0</v>
      </c>
      <c r="AX33" s="63">
        <v>-3</v>
      </c>
      <c r="AY33" s="63">
        <v>-9</v>
      </c>
      <c r="AZ33" s="63">
        <v>-2</v>
      </c>
      <c r="BA33" s="63">
        <v>-7</v>
      </c>
      <c r="BB33" s="63">
        <v>-6</v>
      </c>
      <c r="BC33" s="63">
        <v>-12</v>
      </c>
      <c r="BD33" s="63">
        <v>-13</v>
      </c>
      <c r="BE33" s="63">
        <v>-24</v>
      </c>
      <c r="BI33" s="63"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v>0</v>
      </c>
      <c r="BP33" s="63">
        <v>0</v>
      </c>
      <c r="BQ33" s="63">
        <v>0</v>
      </c>
      <c r="BV33" s="63">
        <v>7.7</v>
      </c>
      <c r="BW33" s="63">
        <v>0</v>
      </c>
      <c r="BX33" s="63">
        <v>0</v>
      </c>
      <c r="BY33" s="63">
        <v>0</v>
      </c>
      <c r="BZ33" s="63">
        <v>0</v>
      </c>
      <c r="CA33" s="63">
        <v>0</v>
      </c>
      <c r="CB33" s="63">
        <v>0</v>
      </c>
      <c r="CC33" s="63">
        <v>14</v>
      </c>
      <c r="CD33" s="63">
        <v>1.6739999999999999</v>
      </c>
      <c r="CE33" s="63">
        <v>10000</v>
      </c>
      <c r="CF33" s="54">
        <f>(BU33*CE33*CD33*(1+BX33/100+CB33/100+CC33/100))</f>
        <v>0</v>
      </c>
      <c r="CG33" s="55">
        <f>(BV33*CE33*CD33*(1+CC33/100+BW33/100+BZ33/100+BY33/100))</f>
        <v>146943.72000000003</v>
      </c>
      <c r="CH33" s="56">
        <f>M33*(CF33+CG33)</f>
        <v>7347186.0000000019</v>
      </c>
      <c r="CI33" s="57">
        <f>N33* (CF33+CG33)</f>
        <v>7347186.0000000019</v>
      </c>
      <c r="CJ33" s="57">
        <f>O33*(CF33+CG33)</f>
        <v>7347186.0000000019</v>
      </c>
      <c r="CK33" s="57">
        <f>P33*(CF33+CG33)</f>
        <v>7347186.0000000019</v>
      </c>
      <c r="CL33" s="57">
        <f>Q33*(CF33+CG33)</f>
        <v>7347186.0000000019</v>
      </c>
      <c r="CM33" s="57">
        <f>R33*(CF33+CG33)</f>
        <v>7347186.0000000019</v>
      </c>
      <c r="CN33" s="57">
        <f>S33*(CF33+CG33)</f>
        <v>7347186.0000000019</v>
      </c>
      <c r="CO33" s="57">
        <f>T33*(CF33+CG33)</f>
        <v>7347186.0000000019</v>
      </c>
      <c r="CP33" s="57">
        <f>U33*(CF33+CG33)</f>
        <v>7347186.0000000019</v>
      </c>
      <c r="CQ33" s="57">
        <f>V33*(CF33+CG33)</f>
        <v>0</v>
      </c>
      <c r="CR33" s="57">
        <f>W33*(CF33+CG33)</f>
        <v>0</v>
      </c>
      <c r="CS33" s="58">
        <f>X33*(CF33+CG33)</f>
        <v>0</v>
      </c>
      <c r="CT33" s="56">
        <f>Y33*(CF33+CG33)</f>
        <v>7347186.0000000019</v>
      </c>
      <c r="CU33" s="57">
        <f>Z33*(CF33+CG33)</f>
        <v>6906354.8400000017</v>
      </c>
      <c r="CV33" s="57">
        <f>AA33*(CF33+CG33)</f>
        <v>6024692.5200000014</v>
      </c>
      <c r="CW33" s="57">
        <f>AB33*(CF33+CG33)</f>
        <v>7053298.5600000015</v>
      </c>
      <c r="CX33" s="57">
        <f>AC33*(CF33+CG33)</f>
        <v>6318579.9600000009</v>
      </c>
      <c r="CY33" s="57">
        <f>AD33*(CF33+CG33)</f>
        <v>6465523.6800000016</v>
      </c>
      <c r="CZ33" s="57">
        <f>AE33*(CF33+CG33)</f>
        <v>5583861.3600000013</v>
      </c>
      <c r="DA33" s="157">
        <f>AF33*(CF33+CG33)</f>
        <v>5436917.6400000015</v>
      </c>
      <c r="DB33" s="161">
        <f>AG33*(CF33+CG33)</f>
        <v>3820536.7200000007</v>
      </c>
      <c r="DC33" s="161">
        <f t="shared" si="0"/>
        <v>6106327.9200000009</v>
      </c>
      <c r="DD33" s="161">
        <f>AI33*(CF33+CG33)</f>
        <v>1011225.0513748514</v>
      </c>
      <c r="DE33" s="161">
        <f>AJ33*(CF33+CG33)</f>
        <v>7117552.9713748535</v>
      </c>
      <c r="DF33" s="59">
        <f>AK33*(CF33+CG33)</f>
        <v>7347186.0000000019</v>
      </c>
      <c r="DG33" s="57">
        <f>AL33*(CF33+CG33)</f>
        <v>6906354.8400000017</v>
      </c>
      <c r="DH33" s="57">
        <f>AM33*(CF33+CG33)</f>
        <v>6024692.5200000014</v>
      </c>
      <c r="DI33" s="57">
        <f>AN33*(CF33+CG33)</f>
        <v>7053298.5600000015</v>
      </c>
      <c r="DJ33" s="57">
        <f>AO33*(CF33+CG33)</f>
        <v>6318579.9600000009</v>
      </c>
      <c r="DK33" s="57">
        <f>AP33*(CF33+CG33)</f>
        <v>6465523.6800000016</v>
      </c>
      <c r="DL33" s="57">
        <f>AQ33*(CF33+CG33)</f>
        <v>5583861.3600000013</v>
      </c>
      <c r="DM33" s="57">
        <f>AR33*(CF33+CG33)</f>
        <v>5436917.6400000015</v>
      </c>
      <c r="DN33" s="57">
        <f>AS33*(CF33+CG33)</f>
        <v>3820536.7200000007</v>
      </c>
      <c r="DO33" s="57">
        <f>AT33*(CF33+CG33)</f>
        <v>0</v>
      </c>
      <c r="DP33" s="57">
        <f>AU33*(CF33+CG33)</f>
        <v>0</v>
      </c>
      <c r="DQ33" s="58">
        <f>AV33*(CF33+CG33)</f>
        <v>0</v>
      </c>
      <c r="DR33" s="56">
        <f>AW33*(CF33+CG33)</f>
        <v>0</v>
      </c>
      <c r="DS33" s="57">
        <f>AX33*(CF33+CG33)</f>
        <v>-440831.16000000009</v>
      </c>
      <c r="DT33" s="57">
        <f>AY33*(CF33+CG33)</f>
        <v>-1322493.4800000002</v>
      </c>
      <c r="DU33" s="57">
        <f>AZ33*(CF33+CG33)</f>
        <v>-293887.44000000006</v>
      </c>
      <c r="DV33" s="57">
        <f>BA33*(CF33+CG33)</f>
        <v>-1028606.0400000003</v>
      </c>
      <c r="DW33" s="57">
        <f>BB33*(CF33+CG33)</f>
        <v>-881662.32000000018</v>
      </c>
      <c r="DX33" s="57">
        <f>BC33*(CF33+CG33)</f>
        <v>-1763324.6400000004</v>
      </c>
      <c r="DY33" s="57">
        <f>BD33*(CF33+CG33)</f>
        <v>-1910268.3600000003</v>
      </c>
      <c r="DZ33" s="57">
        <f>BE33*(CF33+CG33)</f>
        <v>-3526649.2800000007</v>
      </c>
      <c r="EA33" s="57">
        <f>BF33*(CF33+CG33)</f>
        <v>0</v>
      </c>
      <c r="EB33" s="57">
        <f>BG33*(CF33+CG33)</f>
        <v>0</v>
      </c>
      <c r="EC33" s="58">
        <f>BH33*(CF33+CG33)</f>
        <v>0</v>
      </c>
      <c r="ED33" s="59">
        <f>BI33*(CF33+CG33)</f>
        <v>0</v>
      </c>
      <c r="EE33" s="57">
        <f>BJ33*(CF33+CG33)</f>
        <v>0</v>
      </c>
      <c r="EF33" s="57">
        <f>BK33*(CF33+CG33)</f>
        <v>0</v>
      </c>
      <c r="EG33" s="57">
        <f>BL33*(CF33+CG33)</f>
        <v>0</v>
      </c>
      <c r="EH33" s="57">
        <f>BM33*(CF33+CG33)</f>
        <v>0</v>
      </c>
      <c r="EI33" s="57">
        <f>BN33*(CF33+CG33)</f>
        <v>0</v>
      </c>
      <c r="EJ33" s="57">
        <f>BO33*(CF33+CG33)</f>
        <v>0</v>
      </c>
      <c r="EK33" s="57">
        <f>BP33*(CF33+CG33)</f>
        <v>0</v>
      </c>
      <c r="EL33" s="57">
        <f>BQ33*(CF33+CG33)</f>
        <v>0</v>
      </c>
      <c r="EM33" s="57">
        <f>BR33*(CF33+CG33)</f>
        <v>0</v>
      </c>
      <c r="EN33" s="57">
        <f>BS33*(CF33+CG33)</f>
        <v>0</v>
      </c>
      <c r="EO33" s="58">
        <f>BT33*(CF33+CG33)</f>
        <v>0</v>
      </c>
    </row>
    <row r="34" spans="1:145" s="63" customFormat="1" x14ac:dyDescent="0.2">
      <c r="A34" s="103">
        <v>4</v>
      </c>
      <c r="B34" s="63">
        <v>2330</v>
      </c>
      <c r="C34" s="63" t="s">
        <v>151</v>
      </c>
      <c r="D34" s="63">
        <v>1040336</v>
      </c>
      <c r="E34" s="63" t="s">
        <v>157</v>
      </c>
      <c r="F34" s="63" t="s">
        <v>127</v>
      </c>
      <c r="G34" s="63" t="s">
        <v>156</v>
      </c>
      <c r="H34" s="104" t="s">
        <v>129</v>
      </c>
      <c r="I34" s="105">
        <v>44013</v>
      </c>
      <c r="J34" s="105">
        <v>43160</v>
      </c>
      <c r="K34" s="105">
        <v>44104</v>
      </c>
      <c r="L34" s="63">
        <v>67</v>
      </c>
      <c r="M34" s="63">
        <v>67</v>
      </c>
      <c r="N34" s="63">
        <v>67</v>
      </c>
      <c r="O34" s="63">
        <v>67</v>
      </c>
      <c r="P34" s="63">
        <v>67</v>
      </c>
      <c r="Q34" s="63">
        <v>67</v>
      </c>
      <c r="R34" s="63">
        <v>67</v>
      </c>
      <c r="S34" s="63">
        <v>67</v>
      </c>
      <c r="T34" s="63">
        <v>67</v>
      </c>
      <c r="U34" s="63">
        <v>67</v>
      </c>
      <c r="Y34" s="63">
        <v>45</v>
      </c>
      <c r="Z34" s="63">
        <v>44</v>
      </c>
      <c r="AA34" s="63">
        <v>41</v>
      </c>
      <c r="AB34" s="63">
        <v>44</v>
      </c>
      <c r="AC34" s="63">
        <v>39</v>
      </c>
      <c r="AD34" s="63">
        <v>40</v>
      </c>
      <c r="AE34" s="63">
        <v>40</v>
      </c>
      <c r="AF34" s="63">
        <v>41</v>
      </c>
      <c r="AG34" s="63">
        <v>43</v>
      </c>
      <c r="AH34" s="106">
        <f t="shared" si="3"/>
        <v>41.888888888888886</v>
      </c>
      <c r="AI34" s="107">
        <f t="shared" si="4"/>
        <v>2.0245407953653998</v>
      </c>
      <c r="AJ34" s="106">
        <f t="shared" si="5"/>
        <v>43.913429684254282</v>
      </c>
      <c r="AK34" s="63">
        <v>45</v>
      </c>
      <c r="AL34" s="63">
        <v>44</v>
      </c>
      <c r="AM34" s="63">
        <v>41</v>
      </c>
      <c r="AN34" s="63">
        <v>44</v>
      </c>
      <c r="AO34" s="63">
        <v>39</v>
      </c>
      <c r="AP34" s="63">
        <v>40</v>
      </c>
      <c r="AQ34" s="63">
        <v>40</v>
      </c>
      <c r="AR34" s="63">
        <v>41</v>
      </c>
      <c r="AS34" s="63">
        <v>43</v>
      </c>
      <c r="AT34" s="63">
        <v>0</v>
      </c>
      <c r="AU34" s="63">
        <v>0</v>
      </c>
      <c r="AV34" s="63">
        <v>0</v>
      </c>
      <c r="AW34" s="63">
        <v>-22</v>
      </c>
      <c r="AX34" s="63">
        <v>-23</v>
      </c>
      <c r="AY34" s="63">
        <v>-26</v>
      </c>
      <c r="AZ34" s="63">
        <v>-23</v>
      </c>
      <c r="BA34" s="63">
        <v>-28</v>
      </c>
      <c r="BB34" s="63">
        <v>-27</v>
      </c>
      <c r="BC34" s="63">
        <v>-27</v>
      </c>
      <c r="BD34" s="63">
        <v>-26</v>
      </c>
      <c r="BE34" s="63">
        <v>-24</v>
      </c>
      <c r="BI34" s="63"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v>0</v>
      </c>
      <c r="BP34" s="63">
        <v>0</v>
      </c>
      <c r="BQ34" s="63">
        <v>0</v>
      </c>
      <c r="BV34" s="63">
        <v>5.9</v>
      </c>
      <c r="BW34" s="63">
        <v>0</v>
      </c>
      <c r="BX34" s="63">
        <v>0</v>
      </c>
      <c r="BY34" s="63">
        <v>0</v>
      </c>
      <c r="BZ34" s="63">
        <v>0</v>
      </c>
      <c r="CA34" s="63">
        <v>0</v>
      </c>
      <c r="CB34" s="63">
        <v>0</v>
      </c>
      <c r="CC34" s="63">
        <v>14</v>
      </c>
      <c r="CD34" s="63">
        <v>1.6739999999999999</v>
      </c>
      <c r="CE34" s="63">
        <v>10000</v>
      </c>
      <c r="CF34" s="54">
        <f t="shared" si="6"/>
        <v>0</v>
      </c>
      <c r="CG34" s="55">
        <f t="shared" si="7"/>
        <v>112593.24</v>
      </c>
      <c r="CH34" s="56">
        <f t="shared" si="8"/>
        <v>7543747.0800000001</v>
      </c>
      <c r="CI34" s="57">
        <f t="shared" si="9"/>
        <v>7543747.0800000001</v>
      </c>
      <c r="CJ34" s="57">
        <f t="shared" si="10"/>
        <v>7543747.0800000001</v>
      </c>
      <c r="CK34" s="57">
        <f t="shared" si="11"/>
        <v>7543747.0800000001</v>
      </c>
      <c r="CL34" s="57">
        <f t="shared" si="12"/>
        <v>7543747.0800000001</v>
      </c>
      <c r="CM34" s="57">
        <f t="shared" si="13"/>
        <v>7543747.0800000001</v>
      </c>
      <c r="CN34" s="57">
        <f t="shared" si="14"/>
        <v>7543747.0800000001</v>
      </c>
      <c r="CO34" s="57">
        <f t="shared" si="15"/>
        <v>7543747.0800000001</v>
      </c>
      <c r="CP34" s="57">
        <f t="shared" si="16"/>
        <v>7543747.0800000001</v>
      </c>
      <c r="CQ34" s="57">
        <f t="shared" si="17"/>
        <v>0</v>
      </c>
      <c r="CR34" s="57">
        <f t="shared" si="18"/>
        <v>0</v>
      </c>
      <c r="CS34" s="58">
        <f t="shared" si="19"/>
        <v>0</v>
      </c>
      <c r="CT34" s="56">
        <f t="shared" si="20"/>
        <v>5066695.8</v>
      </c>
      <c r="CU34" s="57">
        <f t="shared" si="21"/>
        <v>4954102.5600000005</v>
      </c>
      <c r="CV34" s="57">
        <f t="shared" si="22"/>
        <v>4616322.84</v>
      </c>
      <c r="CW34" s="57">
        <f t="shared" si="23"/>
        <v>4954102.5600000005</v>
      </c>
      <c r="CX34" s="57">
        <f t="shared" si="24"/>
        <v>4391136.3600000003</v>
      </c>
      <c r="CY34" s="57">
        <f t="shared" si="25"/>
        <v>4503729.6000000006</v>
      </c>
      <c r="CZ34" s="57">
        <f t="shared" si="26"/>
        <v>4503729.6000000006</v>
      </c>
      <c r="DA34" s="157">
        <f t="shared" si="27"/>
        <v>4616322.84</v>
      </c>
      <c r="DB34" s="161">
        <f t="shared" si="28"/>
        <v>4841509.32</v>
      </c>
      <c r="DC34" s="161">
        <f t="shared" si="0"/>
        <v>4716405.72</v>
      </c>
      <c r="DD34" s="161">
        <f t="shared" si="29"/>
        <v>227949.60766236734</v>
      </c>
      <c r="DE34" s="161">
        <f t="shared" si="30"/>
        <v>4944355.3276623664</v>
      </c>
      <c r="DF34" s="59">
        <f t="shared" si="31"/>
        <v>5066695.8</v>
      </c>
      <c r="DG34" s="57">
        <f t="shared" si="32"/>
        <v>4954102.5600000005</v>
      </c>
      <c r="DH34" s="57">
        <f t="shared" si="33"/>
        <v>4616322.84</v>
      </c>
      <c r="DI34" s="57">
        <f t="shared" si="34"/>
        <v>4954102.5600000005</v>
      </c>
      <c r="DJ34" s="57">
        <f t="shared" si="35"/>
        <v>4391136.3600000003</v>
      </c>
      <c r="DK34" s="57">
        <f t="shared" si="36"/>
        <v>4503729.6000000006</v>
      </c>
      <c r="DL34" s="57">
        <f t="shared" si="37"/>
        <v>4503729.6000000006</v>
      </c>
      <c r="DM34" s="57">
        <f t="shared" si="38"/>
        <v>4616322.84</v>
      </c>
      <c r="DN34" s="57">
        <f t="shared" si="39"/>
        <v>4841509.32</v>
      </c>
      <c r="DO34" s="57">
        <f t="shared" si="40"/>
        <v>0</v>
      </c>
      <c r="DP34" s="57">
        <f t="shared" si="41"/>
        <v>0</v>
      </c>
      <c r="DQ34" s="58">
        <f t="shared" si="42"/>
        <v>0</v>
      </c>
      <c r="DR34" s="56">
        <f t="shared" si="43"/>
        <v>-2477051.2800000003</v>
      </c>
      <c r="DS34" s="57">
        <f t="shared" si="44"/>
        <v>-2589644.52</v>
      </c>
      <c r="DT34" s="57">
        <f t="shared" si="45"/>
        <v>-2927424.24</v>
      </c>
      <c r="DU34" s="57">
        <f t="shared" si="46"/>
        <v>-2589644.52</v>
      </c>
      <c r="DV34" s="57">
        <f t="shared" si="47"/>
        <v>-3152610.72</v>
      </c>
      <c r="DW34" s="57">
        <f t="shared" si="48"/>
        <v>-3040017.48</v>
      </c>
      <c r="DX34" s="57">
        <f t="shared" si="49"/>
        <v>-3040017.48</v>
      </c>
      <c r="DY34" s="57">
        <f t="shared" si="50"/>
        <v>-2927424.24</v>
      </c>
      <c r="DZ34" s="57">
        <f t="shared" si="51"/>
        <v>-2702237.7600000002</v>
      </c>
      <c r="EA34" s="57">
        <f t="shared" si="52"/>
        <v>0</v>
      </c>
      <c r="EB34" s="57">
        <f t="shared" si="53"/>
        <v>0</v>
      </c>
      <c r="EC34" s="58">
        <f t="shared" si="54"/>
        <v>0</v>
      </c>
      <c r="ED34" s="59">
        <f t="shared" si="55"/>
        <v>0</v>
      </c>
      <c r="EE34" s="57">
        <f t="shared" si="56"/>
        <v>0</v>
      </c>
      <c r="EF34" s="57">
        <f t="shared" si="57"/>
        <v>0</v>
      </c>
      <c r="EG34" s="57">
        <f t="shared" si="58"/>
        <v>0</v>
      </c>
      <c r="EH34" s="57">
        <f t="shared" si="59"/>
        <v>0</v>
      </c>
      <c r="EI34" s="57">
        <f t="shared" si="60"/>
        <v>0</v>
      </c>
      <c r="EJ34" s="57">
        <f t="shared" si="61"/>
        <v>0</v>
      </c>
      <c r="EK34" s="57">
        <f t="shared" si="62"/>
        <v>0</v>
      </c>
      <c r="EL34" s="57">
        <f t="shared" si="63"/>
        <v>0</v>
      </c>
      <c r="EM34" s="57">
        <f t="shared" si="64"/>
        <v>0</v>
      </c>
      <c r="EN34" s="57">
        <f t="shared" si="65"/>
        <v>0</v>
      </c>
      <c r="EO34" s="58">
        <f t="shared" si="66"/>
        <v>0</v>
      </c>
    </row>
    <row r="35" spans="1:145" s="110" customFormat="1" ht="12" thickBot="1" x14ac:dyDescent="0.25">
      <c r="A35" s="109">
        <v>4</v>
      </c>
      <c r="B35" s="110">
        <v>6915</v>
      </c>
      <c r="C35" s="110" t="s">
        <v>126</v>
      </c>
      <c r="D35" s="110">
        <v>1040220</v>
      </c>
      <c r="E35" s="110" t="s">
        <v>161</v>
      </c>
      <c r="F35" s="110" t="s">
        <v>130</v>
      </c>
      <c r="G35" s="110" t="s">
        <v>156</v>
      </c>
      <c r="H35" s="111" t="s">
        <v>152</v>
      </c>
      <c r="I35" s="112">
        <v>43159</v>
      </c>
      <c r="J35" s="112">
        <v>42064</v>
      </c>
      <c r="K35" s="112">
        <v>44255</v>
      </c>
      <c r="L35" s="110">
        <v>95</v>
      </c>
      <c r="M35" s="110">
        <v>95</v>
      </c>
      <c r="N35" s="110">
        <v>95</v>
      </c>
      <c r="O35" s="110">
        <v>95</v>
      </c>
      <c r="P35" s="110">
        <v>95</v>
      </c>
      <c r="Q35" s="110">
        <v>95</v>
      </c>
      <c r="R35" s="110">
        <v>95</v>
      </c>
      <c r="S35" s="110">
        <v>95</v>
      </c>
      <c r="T35" s="110">
        <v>95</v>
      </c>
      <c r="U35" s="110">
        <v>95</v>
      </c>
      <c r="Y35" s="110">
        <v>60</v>
      </c>
      <c r="Z35" s="110">
        <v>63</v>
      </c>
      <c r="AA35" s="110">
        <v>65</v>
      </c>
      <c r="AB35" s="110">
        <v>65</v>
      </c>
      <c r="AC35" s="110">
        <v>55</v>
      </c>
      <c r="AD35" s="110">
        <v>56</v>
      </c>
      <c r="AE35" s="110">
        <v>57</v>
      </c>
      <c r="AF35" s="110">
        <v>55</v>
      </c>
      <c r="AG35" s="110">
        <v>48</v>
      </c>
      <c r="AH35" s="113">
        <f t="shared" si="3"/>
        <v>58.222222222222221</v>
      </c>
      <c r="AI35" s="114">
        <f t="shared" si="4"/>
        <v>5.26577582714346</v>
      </c>
      <c r="AJ35" s="113">
        <f t="shared" si="5"/>
        <v>63.487998049365679</v>
      </c>
      <c r="AK35" s="110">
        <v>60</v>
      </c>
      <c r="AL35" s="110">
        <v>63</v>
      </c>
      <c r="AM35" s="110">
        <v>65</v>
      </c>
      <c r="AN35" s="110">
        <v>65</v>
      </c>
      <c r="AO35" s="110">
        <v>55</v>
      </c>
      <c r="AP35" s="110">
        <v>56</v>
      </c>
      <c r="AQ35" s="110">
        <v>57</v>
      </c>
      <c r="AR35" s="110">
        <v>55</v>
      </c>
      <c r="AS35" s="110">
        <v>48</v>
      </c>
      <c r="AT35" s="110">
        <v>0</v>
      </c>
      <c r="AU35" s="110">
        <v>0</v>
      </c>
      <c r="AV35" s="110">
        <v>0</v>
      </c>
      <c r="AW35" s="110">
        <v>-35</v>
      </c>
      <c r="AX35" s="110">
        <v>-32</v>
      </c>
      <c r="AY35" s="110">
        <v>-30</v>
      </c>
      <c r="AZ35" s="110">
        <v>-30</v>
      </c>
      <c r="BA35" s="110">
        <v>-40</v>
      </c>
      <c r="BB35" s="110">
        <v>-39</v>
      </c>
      <c r="BC35" s="110">
        <v>-38</v>
      </c>
      <c r="BD35" s="110">
        <v>-40</v>
      </c>
      <c r="BE35" s="110">
        <v>-47</v>
      </c>
      <c r="BI35" s="110">
        <v>0</v>
      </c>
      <c r="BJ35" s="110">
        <v>0</v>
      </c>
      <c r="BK35" s="110">
        <v>0</v>
      </c>
      <c r="BL35" s="110">
        <v>0</v>
      </c>
      <c r="BM35" s="110">
        <v>0</v>
      </c>
      <c r="BN35" s="110">
        <v>0</v>
      </c>
      <c r="BO35" s="110">
        <v>0</v>
      </c>
      <c r="BP35" s="110">
        <v>0</v>
      </c>
      <c r="BQ35" s="110">
        <v>0</v>
      </c>
      <c r="BV35" s="110">
        <v>11.32</v>
      </c>
      <c r="BW35" s="110">
        <v>0</v>
      </c>
      <c r="BX35" s="110">
        <v>0</v>
      </c>
      <c r="BY35" s="110">
        <v>0</v>
      </c>
      <c r="BZ35" s="110">
        <v>0</v>
      </c>
      <c r="CA35" s="110">
        <v>0</v>
      </c>
      <c r="CB35" s="110">
        <v>0</v>
      </c>
      <c r="CC35" s="110">
        <v>14</v>
      </c>
      <c r="CD35" s="110">
        <v>1.6739999999999999</v>
      </c>
      <c r="CE35" s="110">
        <v>10000</v>
      </c>
      <c r="CF35" s="115">
        <f t="shared" si="6"/>
        <v>0</v>
      </c>
      <c r="CG35" s="116">
        <f t="shared" si="7"/>
        <v>216026.35200000001</v>
      </c>
      <c r="CH35" s="117">
        <f t="shared" si="8"/>
        <v>20522503.440000001</v>
      </c>
      <c r="CI35" s="118">
        <f t="shared" si="9"/>
        <v>20522503.440000001</v>
      </c>
      <c r="CJ35" s="118">
        <f t="shared" si="10"/>
        <v>20522503.440000001</v>
      </c>
      <c r="CK35" s="118">
        <f t="shared" si="11"/>
        <v>20522503.440000001</v>
      </c>
      <c r="CL35" s="118">
        <f t="shared" si="12"/>
        <v>20522503.440000001</v>
      </c>
      <c r="CM35" s="118">
        <f t="shared" si="13"/>
        <v>20522503.440000001</v>
      </c>
      <c r="CN35" s="118">
        <f t="shared" si="14"/>
        <v>20522503.440000001</v>
      </c>
      <c r="CO35" s="118">
        <f t="shared" si="15"/>
        <v>20522503.440000001</v>
      </c>
      <c r="CP35" s="118">
        <f t="shared" si="16"/>
        <v>20522503.440000001</v>
      </c>
      <c r="CQ35" s="118">
        <f t="shared" si="17"/>
        <v>0</v>
      </c>
      <c r="CR35" s="118">
        <f t="shared" si="18"/>
        <v>0</v>
      </c>
      <c r="CS35" s="119">
        <f t="shared" si="19"/>
        <v>0</v>
      </c>
      <c r="CT35" s="117">
        <f t="shared" si="20"/>
        <v>12961581.120000001</v>
      </c>
      <c r="CU35" s="118">
        <f t="shared" si="21"/>
        <v>13609660.176000001</v>
      </c>
      <c r="CV35" s="118">
        <f t="shared" si="22"/>
        <v>14041712.880000001</v>
      </c>
      <c r="CW35" s="118">
        <f t="shared" si="23"/>
        <v>14041712.880000001</v>
      </c>
      <c r="CX35" s="118">
        <f t="shared" si="24"/>
        <v>11881449.360000001</v>
      </c>
      <c r="CY35" s="118">
        <f t="shared" si="25"/>
        <v>12097475.712000001</v>
      </c>
      <c r="CZ35" s="118">
        <f t="shared" si="26"/>
        <v>12313502.064000001</v>
      </c>
      <c r="DA35" s="155">
        <f t="shared" si="27"/>
        <v>11881449.360000001</v>
      </c>
      <c r="DB35" s="161">
        <f t="shared" si="28"/>
        <v>10369264.896000002</v>
      </c>
      <c r="DC35" s="161">
        <f t="shared" si="0"/>
        <v>12577534.272</v>
      </c>
      <c r="DD35" s="161">
        <f t="shared" si="29"/>
        <v>1137546.3423875843</v>
      </c>
      <c r="DE35" s="161">
        <f t="shared" si="30"/>
        <v>13715080.614387585</v>
      </c>
      <c r="DF35" s="120">
        <f t="shared" si="31"/>
        <v>12961581.120000001</v>
      </c>
      <c r="DG35" s="118">
        <f t="shared" si="32"/>
        <v>13609660.176000001</v>
      </c>
      <c r="DH35" s="118">
        <f t="shared" si="33"/>
        <v>14041712.880000001</v>
      </c>
      <c r="DI35" s="118">
        <f t="shared" si="34"/>
        <v>14041712.880000001</v>
      </c>
      <c r="DJ35" s="118">
        <f t="shared" si="35"/>
        <v>11881449.360000001</v>
      </c>
      <c r="DK35" s="118">
        <f t="shared" si="36"/>
        <v>12097475.712000001</v>
      </c>
      <c r="DL35" s="118">
        <f t="shared" si="37"/>
        <v>12313502.064000001</v>
      </c>
      <c r="DM35" s="118">
        <f t="shared" si="38"/>
        <v>11881449.360000001</v>
      </c>
      <c r="DN35" s="118">
        <f t="shared" si="39"/>
        <v>10369264.896000002</v>
      </c>
      <c r="DO35" s="118">
        <f t="shared" si="40"/>
        <v>0</v>
      </c>
      <c r="DP35" s="118">
        <f t="shared" si="41"/>
        <v>0</v>
      </c>
      <c r="DQ35" s="119">
        <f t="shared" si="42"/>
        <v>0</v>
      </c>
      <c r="DR35" s="117">
        <f t="shared" si="43"/>
        <v>-7560922.3200000003</v>
      </c>
      <c r="DS35" s="118">
        <f t="shared" si="44"/>
        <v>-6912843.2640000004</v>
      </c>
      <c r="DT35" s="118">
        <f t="shared" si="45"/>
        <v>-6480790.5600000005</v>
      </c>
      <c r="DU35" s="118">
        <f t="shared" si="46"/>
        <v>-6480790.5600000005</v>
      </c>
      <c r="DV35" s="118">
        <f t="shared" si="47"/>
        <v>-8641054.0800000001</v>
      </c>
      <c r="DW35" s="118">
        <f t="shared" si="48"/>
        <v>-8425027.7280000001</v>
      </c>
      <c r="DX35" s="118">
        <f t="shared" si="49"/>
        <v>-8209001.3760000002</v>
      </c>
      <c r="DY35" s="118">
        <f t="shared" si="50"/>
        <v>-8641054.0800000001</v>
      </c>
      <c r="DZ35" s="118">
        <f t="shared" si="51"/>
        <v>-10153238.544</v>
      </c>
      <c r="EA35" s="118">
        <f t="shared" si="52"/>
        <v>0</v>
      </c>
      <c r="EB35" s="118">
        <f t="shared" si="53"/>
        <v>0</v>
      </c>
      <c r="EC35" s="119">
        <f t="shared" si="54"/>
        <v>0</v>
      </c>
      <c r="ED35" s="120">
        <f t="shared" si="55"/>
        <v>0</v>
      </c>
      <c r="EE35" s="118">
        <f t="shared" si="56"/>
        <v>0</v>
      </c>
      <c r="EF35" s="118">
        <f t="shared" si="57"/>
        <v>0</v>
      </c>
      <c r="EG35" s="118">
        <f t="shared" si="58"/>
        <v>0</v>
      </c>
      <c r="EH35" s="118">
        <f t="shared" si="59"/>
        <v>0</v>
      </c>
      <c r="EI35" s="118">
        <f t="shared" si="60"/>
        <v>0</v>
      </c>
      <c r="EJ35" s="118">
        <f t="shared" si="61"/>
        <v>0</v>
      </c>
      <c r="EK35" s="118">
        <f t="shared" si="62"/>
        <v>0</v>
      </c>
      <c r="EL35" s="118">
        <f t="shared" si="63"/>
        <v>0</v>
      </c>
      <c r="EM35" s="118">
        <f t="shared" si="64"/>
        <v>0</v>
      </c>
      <c r="EN35" s="118">
        <f t="shared" si="65"/>
        <v>0</v>
      </c>
      <c r="EO35" s="119">
        <f t="shared" si="66"/>
        <v>0</v>
      </c>
    </row>
    <row r="36" spans="1:145" x14ac:dyDescent="0.2">
      <c r="I36" s="51"/>
      <c r="J36" s="51"/>
      <c r="K36" s="51"/>
      <c r="AH36" s="53">
        <f>SUM(AH32:AH35)</f>
        <v>202.33333333333334</v>
      </c>
      <c r="AI36" s="52"/>
      <c r="AJ36" s="53">
        <f>SUM(AJ32:AJ35)</f>
        <v>221.66934444731965</v>
      </c>
      <c r="CF36" s="89"/>
      <c r="CG36" s="90"/>
      <c r="CH36" s="56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8"/>
      <c r="CT36" s="56"/>
      <c r="CU36" s="57"/>
      <c r="CV36" s="57"/>
      <c r="CW36" s="57"/>
      <c r="CX36" s="57"/>
      <c r="CY36" s="57"/>
      <c r="CZ36" s="57"/>
      <c r="DA36" s="157"/>
      <c r="DB36" s="161"/>
      <c r="DC36" s="161" t="e">
        <f t="shared" si="0"/>
        <v>#DIV/0!</v>
      </c>
      <c r="DD36" s="161"/>
      <c r="DE36" s="161"/>
      <c r="DF36" s="59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8"/>
      <c r="DR36" s="56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8"/>
      <c r="ED36" s="59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8"/>
    </row>
    <row r="37" spans="1:145" x14ac:dyDescent="0.2">
      <c r="A37" s="49">
        <v>6</v>
      </c>
      <c r="B37" s="49">
        <v>6570</v>
      </c>
      <c r="C37" s="49" t="s">
        <v>125</v>
      </c>
      <c r="D37" s="49">
        <v>1060219</v>
      </c>
      <c r="E37" s="49" t="s">
        <v>178</v>
      </c>
      <c r="F37" s="49" t="s">
        <v>131</v>
      </c>
      <c r="G37" s="49" t="s">
        <v>168</v>
      </c>
      <c r="H37" s="50" t="s">
        <v>146</v>
      </c>
      <c r="I37" s="51">
        <v>44067</v>
      </c>
      <c r="J37" s="51">
        <v>41789</v>
      </c>
      <c r="K37" s="51">
        <v>44165</v>
      </c>
      <c r="L37" s="49">
        <v>30</v>
      </c>
      <c r="M37" s="49">
        <v>30</v>
      </c>
      <c r="N37" s="49">
        <v>30</v>
      </c>
      <c r="O37" s="49">
        <v>30</v>
      </c>
      <c r="P37" s="49">
        <v>30</v>
      </c>
      <c r="Q37" s="49">
        <v>30</v>
      </c>
      <c r="R37" s="49">
        <v>30</v>
      </c>
      <c r="S37" s="49">
        <v>30</v>
      </c>
      <c r="T37" s="49">
        <v>30</v>
      </c>
      <c r="U37" s="49">
        <v>30</v>
      </c>
      <c r="Y37" s="49">
        <v>2</v>
      </c>
      <c r="Z37" s="49">
        <v>2</v>
      </c>
      <c r="AA37" s="49">
        <v>2</v>
      </c>
      <c r="AB37" s="49">
        <v>3</v>
      </c>
      <c r="AC37" s="49">
        <v>4</v>
      </c>
      <c r="AD37" s="49">
        <v>4</v>
      </c>
      <c r="AE37" s="49">
        <v>4</v>
      </c>
      <c r="AF37" s="49">
        <v>4</v>
      </c>
      <c r="AG37" s="49">
        <v>5</v>
      </c>
      <c r="AH37" s="53">
        <f>AVERAGE(Y37:AG37)</f>
        <v>3.3333333333333335</v>
      </c>
      <c r="AI37" s="52">
        <f>_xlfn.STDEV.P(Y37:AG37)</f>
        <v>1.0540925533894598</v>
      </c>
      <c r="AJ37" s="53">
        <f>AI37+AH37</f>
        <v>4.3874258867227933</v>
      </c>
      <c r="AK37" s="49">
        <v>2</v>
      </c>
      <c r="AL37" s="49">
        <v>2</v>
      </c>
      <c r="AM37" s="49">
        <v>2</v>
      </c>
      <c r="AN37" s="49">
        <v>3</v>
      </c>
      <c r="AO37" s="49">
        <v>4</v>
      </c>
      <c r="AP37" s="49">
        <v>4</v>
      </c>
      <c r="AQ37" s="49">
        <v>4</v>
      </c>
      <c r="AR37" s="49">
        <v>4</v>
      </c>
      <c r="AS37" s="49">
        <v>5</v>
      </c>
      <c r="AT37" s="49">
        <v>0</v>
      </c>
      <c r="AU37" s="49">
        <v>0</v>
      </c>
      <c r="AV37" s="49">
        <v>0</v>
      </c>
      <c r="AW37" s="49">
        <v>-28</v>
      </c>
      <c r="AX37" s="49">
        <v>-28</v>
      </c>
      <c r="AY37" s="49">
        <v>-28</v>
      </c>
      <c r="AZ37" s="49">
        <v>-27</v>
      </c>
      <c r="BA37" s="49">
        <v>-26</v>
      </c>
      <c r="BB37" s="49">
        <v>-26</v>
      </c>
      <c r="BC37" s="49">
        <v>-26</v>
      </c>
      <c r="BD37" s="49">
        <v>-26</v>
      </c>
      <c r="BE37" s="49">
        <v>-25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V37" s="49">
        <v>7.7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1.6739999999999999</v>
      </c>
      <c r="CE37" s="49">
        <v>10000</v>
      </c>
      <c r="CF37" s="54">
        <f>(BU37*CE37*CD37*(1+BX37/100+CB37/100+CC37/100))</f>
        <v>0</v>
      </c>
      <c r="CG37" s="55">
        <f>(BV37*CE37*CD37*(1+CC37/100+BW37/100+BZ37/100+BY37/100))</f>
        <v>128898</v>
      </c>
      <c r="CH37" s="56">
        <f>M37*(CF37+CG37)</f>
        <v>3866940</v>
      </c>
      <c r="CI37" s="57">
        <f>N37* (CF37+CG37)</f>
        <v>3866940</v>
      </c>
      <c r="CJ37" s="57">
        <f>O37*(CF37+CG37)</f>
        <v>3866940</v>
      </c>
      <c r="CK37" s="57">
        <f>P37*(CF37+CG37)</f>
        <v>3866940</v>
      </c>
      <c r="CL37" s="57">
        <f>Q37*(CF37+CG37)</f>
        <v>3866940</v>
      </c>
      <c r="CM37" s="57">
        <f>R37*(CF37+CG37)</f>
        <v>3866940</v>
      </c>
      <c r="CN37" s="57">
        <f>S37*(CF37+CG37)</f>
        <v>3866940</v>
      </c>
      <c r="CO37" s="57">
        <f>T37*(CF37+CG37)</f>
        <v>3866940</v>
      </c>
      <c r="CP37" s="57">
        <f>U37*(CF37+CG37)</f>
        <v>3866940</v>
      </c>
      <c r="CQ37" s="57">
        <f>V37*(CF37+CG37)</f>
        <v>0</v>
      </c>
      <c r="CR37" s="57">
        <f>W37*(CF37+CG37)</f>
        <v>0</v>
      </c>
      <c r="CS37" s="58">
        <f>X37*(CF37+CG37)</f>
        <v>0</v>
      </c>
      <c r="CT37" s="56">
        <f>Y37*(CF37+CG37)</f>
        <v>257796</v>
      </c>
      <c r="CU37" s="57">
        <f>Z37*(CF37+CG37)</f>
        <v>257796</v>
      </c>
      <c r="CV37" s="57">
        <f>AA37*(CF37+CG37)</f>
        <v>257796</v>
      </c>
      <c r="CW37" s="57">
        <f>AB37*(CF37+CG37)</f>
        <v>386694</v>
      </c>
      <c r="CX37" s="57">
        <f>AC37*(CF37+CG37)</f>
        <v>515592</v>
      </c>
      <c r="CY37" s="57">
        <f>AD37*(CF37+CG37)</f>
        <v>515592</v>
      </c>
      <c r="CZ37" s="57">
        <f>AE37*(CF37+CG37)</f>
        <v>515592</v>
      </c>
      <c r="DA37" s="157">
        <f>AF37*(CF37+CG37)</f>
        <v>515592</v>
      </c>
      <c r="DB37" s="161">
        <f>AG37*(CF37+CG37)</f>
        <v>644490</v>
      </c>
      <c r="DC37" s="161">
        <f t="shared" si="0"/>
        <v>429660</v>
      </c>
      <c r="DD37" s="161">
        <f>AI37*(CF37+CG37)</f>
        <v>135870.42194679458</v>
      </c>
      <c r="DE37" s="161">
        <f>AJ37*(CF37+CG37)</f>
        <v>565530.42194679461</v>
      </c>
      <c r="DF37" s="59">
        <f>AK37*(CF37+CG37)</f>
        <v>257796</v>
      </c>
      <c r="DG37" s="57">
        <f>AL37*(CF37+CG37)</f>
        <v>257796</v>
      </c>
      <c r="DH37" s="57">
        <f>AM37*(CF37+CG37)</f>
        <v>257796</v>
      </c>
      <c r="DI37" s="57">
        <f>AN37*(CF37+CG37)</f>
        <v>386694</v>
      </c>
      <c r="DJ37" s="57">
        <f>AO37*(CF37+CG37)</f>
        <v>515592</v>
      </c>
      <c r="DK37" s="57">
        <f>AP37*(CF37+CG37)</f>
        <v>515592</v>
      </c>
      <c r="DL37" s="57">
        <f>AQ37*(CF37+CG37)</f>
        <v>515592</v>
      </c>
      <c r="DM37" s="57">
        <f>AR37*(CF37+CG37)</f>
        <v>515592</v>
      </c>
      <c r="DN37" s="57">
        <f>AS37*(CF37+CG37)</f>
        <v>644490</v>
      </c>
      <c r="DO37" s="57">
        <f>AT37*(CF37+CG37)</f>
        <v>0</v>
      </c>
      <c r="DP37" s="57">
        <f>AU37*(CF37+CG37)</f>
        <v>0</v>
      </c>
      <c r="DQ37" s="58">
        <f>AV37*(CF37+CG37)</f>
        <v>0</v>
      </c>
      <c r="DR37" s="56">
        <f>AW37*(CF37+CG37)</f>
        <v>-3609144</v>
      </c>
      <c r="DS37" s="57">
        <f>AX37*(CF37+CG37)</f>
        <v>-3609144</v>
      </c>
      <c r="DT37" s="57">
        <f>AY37*(CF37+CG37)</f>
        <v>-3609144</v>
      </c>
      <c r="DU37" s="57">
        <f>AZ37*(CF37+CG37)</f>
        <v>-3480246</v>
      </c>
      <c r="DV37" s="57">
        <f>BA37*(CF37+CG37)</f>
        <v>-3351348</v>
      </c>
      <c r="DW37" s="57">
        <f>BB37*(CF37+CG37)</f>
        <v>-3351348</v>
      </c>
      <c r="DX37" s="57">
        <f>BC37*(CF37+CG37)</f>
        <v>-3351348</v>
      </c>
      <c r="DY37" s="57">
        <f>BD37*(CF37+CG37)</f>
        <v>-3351348</v>
      </c>
      <c r="DZ37" s="57">
        <f>BE37*(CF37+CG37)</f>
        <v>-3222450</v>
      </c>
      <c r="EA37" s="57">
        <f>BF37*(CF37+CG37)</f>
        <v>0</v>
      </c>
      <c r="EB37" s="57">
        <f>BG37*(CF37+CG37)</f>
        <v>0</v>
      </c>
      <c r="EC37" s="58">
        <f>BH37*(CF37+CG37)</f>
        <v>0</v>
      </c>
      <c r="ED37" s="59">
        <f>BI37*(CF37+CG37)</f>
        <v>0</v>
      </c>
      <c r="EE37" s="57">
        <f>BJ37*(CF37+CG37)</f>
        <v>0</v>
      </c>
      <c r="EF37" s="57">
        <f>BK37*(CF37+CG37)</f>
        <v>0</v>
      </c>
      <c r="EG37" s="57">
        <f>BL37*(CF37+CG37)</f>
        <v>0</v>
      </c>
      <c r="EH37" s="57">
        <f>BM37*(CF37+CG37)</f>
        <v>0</v>
      </c>
      <c r="EI37" s="57">
        <f>BN37*(CF37+CG37)</f>
        <v>0</v>
      </c>
      <c r="EJ37" s="57">
        <f>BO37*(CF37+CG37)</f>
        <v>0</v>
      </c>
      <c r="EK37" s="57">
        <f>BP37*(CF37+CG37)</f>
        <v>0</v>
      </c>
      <c r="EL37" s="57">
        <f>BQ37*(CF37+CG37)</f>
        <v>0</v>
      </c>
      <c r="EM37" s="57">
        <f>BR37*(CF37+CG37)</f>
        <v>0</v>
      </c>
      <c r="EN37" s="57">
        <f>BS37*(CF37+CG37)</f>
        <v>0</v>
      </c>
      <c r="EO37" s="58">
        <f>BT37*(CF37+CG37)</f>
        <v>0</v>
      </c>
    </row>
    <row r="38" spans="1:145" x14ac:dyDescent="0.2">
      <c r="A38" s="49">
        <v>6</v>
      </c>
      <c r="B38" s="49">
        <v>6570</v>
      </c>
      <c r="C38" s="49" t="s">
        <v>125</v>
      </c>
      <c r="D38" s="66">
        <v>1060305</v>
      </c>
      <c r="E38" s="49" t="s">
        <v>180</v>
      </c>
      <c r="F38" s="49" t="s">
        <v>132</v>
      </c>
      <c r="G38" s="49" t="s">
        <v>168</v>
      </c>
      <c r="H38" s="50" t="s">
        <v>133</v>
      </c>
      <c r="I38" s="51">
        <v>44050</v>
      </c>
      <c r="J38" s="51">
        <v>43011</v>
      </c>
      <c r="K38" s="51">
        <v>44135</v>
      </c>
      <c r="L38" s="49">
        <v>95</v>
      </c>
      <c r="M38" s="49">
        <v>95</v>
      </c>
      <c r="N38" s="49">
        <v>95</v>
      </c>
      <c r="O38" s="49">
        <v>95</v>
      </c>
      <c r="P38" s="49">
        <v>95</v>
      </c>
      <c r="Q38" s="49">
        <v>95</v>
      </c>
      <c r="R38" s="49">
        <v>95</v>
      </c>
      <c r="S38" s="49">
        <v>95</v>
      </c>
      <c r="T38" s="49">
        <v>95</v>
      </c>
      <c r="U38" s="49">
        <v>95</v>
      </c>
      <c r="Y38" s="49">
        <v>29</v>
      </c>
      <c r="Z38" s="49">
        <v>31</v>
      </c>
      <c r="AA38" s="49">
        <v>30</v>
      </c>
      <c r="AB38" s="49">
        <v>30</v>
      </c>
      <c r="AC38" s="49">
        <v>30</v>
      </c>
      <c r="AD38" s="49">
        <v>30</v>
      </c>
      <c r="AE38" s="49">
        <v>30</v>
      </c>
      <c r="AF38" s="49">
        <v>26</v>
      </c>
      <c r="AG38" s="49">
        <v>26</v>
      </c>
      <c r="AH38" s="53">
        <f>AVERAGE(Y38:AG38)</f>
        <v>29.111111111111111</v>
      </c>
      <c r="AI38" s="52">
        <f>_xlfn.STDEV.P(Y38:AG38)</f>
        <v>1.7284832429004495</v>
      </c>
      <c r="AJ38" s="53">
        <f>AI38+AH38</f>
        <v>30.83959435401156</v>
      </c>
      <c r="AK38" s="49">
        <v>29</v>
      </c>
      <c r="AL38" s="49">
        <v>31</v>
      </c>
      <c r="AM38" s="49">
        <v>30</v>
      </c>
      <c r="AN38" s="49">
        <v>30</v>
      </c>
      <c r="AO38" s="49">
        <v>30</v>
      </c>
      <c r="AP38" s="49">
        <v>30</v>
      </c>
      <c r="AQ38" s="49">
        <v>30</v>
      </c>
      <c r="AR38" s="49">
        <v>26</v>
      </c>
      <c r="AS38" s="49">
        <v>26</v>
      </c>
      <c r="AT38" s="49">
        <v>0</v>
      </c>
      <c r="AU38" s="49">
        <v>0</v>
      </c>
      <c r="AV38" s="49">
        <v>0</v>
      </c>
      <c r="AW38" s="49">
        <v>-66</v>
      </c>
      <c r="AX38" s="49">
        <v>-64</v>
      </c>
      <c r="AY38" s="49">
        <v>-65</v>
      </c>
      <c r="AZ38" s="49">
        <v>-65</v>
      </c>
      <c r="BA38" s="49">
        <v>-65</v>
      </c>
      <c r="BB38" s="49">
        <v>-65</v>
      </c>
      <c r="BC38" s="49">
        <v>-65</v>
      </c>
      <c r="BD38" s="49">
        <v>-69</v>
      </c>
      <c r="BE38" s="49">
        <v>-69</v>
      </c>
      <c r="BI38" s="49">
        <v>0</v>
      </c>
      <c r="BJ38" s="4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0</v>
      </c>
      <c r="BQ38" s="49">
        <v>0</v>
      </c>
      <c r="BV38" s="49">
        <v>7.7</v>
      </c>
      <c r="BW38" s="49">
        <v>0</v>
      </c>
      <c r="BX38" s="49">
        <v>0</v>
      </c>
      <c r="BY38" s="49">
        <v>0</v>
      </c>
      <c r="BZ38" s="49">
        <v>0</v>
      </c>
      <c r="CA38" s="49">
        <v>0</v>
      </c>
      <c r="CB38" s="49">
        <v>0</v>
      </c>
      <c r="CC38" s="49">
        <v>0</v>
      </c>
      <c r="CD38" s="49">
        <v>1.6739999999999999</v>
      </c>
      <c r="CE38" s="49">
        <v>10000</v>
      </c>
      <c r="CF38" s="54">
        <f>(BU38*CE38*CD38*(1+BX38/100+CB38/100+CC38/100))</f>
        <v>0</v>
      </c>
      <c r="CG38" s="55">
        <f>(BV38*CE38*CD38*(1+CC38/100+BW38/100+BZ38/100+BY38/100))</f>
        <v>128898</v>
      </c>
      <c r="CH38" s="56">
        <f>M38*(CF38+CG38)</f>
        <v>12245310</v>
      </c>
      <c r="CI38" s="57">
        <f>N38* (CF38+CG38)</f>
        <v>12245310</v>
      </c>
      <c r="CJ38" s="57">
        <f>O38*(CF38+CG38)</f>
        <v>12245310</v>
      </c>
      <c r="CK38" s="57">
        <f>P38*(CF38+CG38)</f>
        <v>12245310</v>
      </c>
      <c r="CL38" s="57">
        <f>Q38*(CF38+CG38)</f>
        <v>12245310</v>
      </c>
      <c r="CM38" s="57">
        <f>R38*(CF38+CG38)</f>
        <v>12245310</v>
      </c>
      <c r="CN38" s="57">
        <f>S38*(CF38+CG38)</f>
        <v>12245310</v>
      </c>
      <c r="CO38" s="57">
        <f>T38*(CF38+CG38)</f>
        <v>12245310</v>
      </c>
      <c r="CP38" s="57">
        <f>U38*(CF38+CG38)</f>
        <v>12245310</v>
      </c>
      <c r="CQ38" s="57">
        <f>V38*(CF38+CG38)</f>
        <v>0</v>
      </c>
      <c r="CR38" s="57">
        <f>W38*(CF38+CG38)</f>
        <v>0</v>
      </c>
      <c r="CS38" s="58">
        <f>X38*(CF38+CG38)</f>
        <v>0</v>
      </c>
      <c r="CT38" s="56">
        <f>Y38*(CF38+CG38)</f>
        <v>3738042</v>
      </c>
      <c r="CU38" s="57">
        <f>Z38*(CF38+CG38)</f>
        <v>3995838</v>
      </c>
      <c r="CV38" s="57">
        <f>AA38*(CF38+CG38)</f>
        <v>3866940</v>
      </c>
      <c r="CW38" s="57">
        <f>AB38*(CF38+CG38)</f>
        <v>3866940</v>
      </c>
      <c r="CX38" s="57">
        <f>AC38*(CF38+CG38)</f>
        <v>3866940</v>
      </c>
      <c r="CY38" s="57">
        <f>AD38*(CF38+CG38)</f>
        <v>3866940</v>
      </c>
      <c r="CZ38" s="57">
        <f>AE38*(CF38+CG38)</f>
        <v>3866940</v>
      </c>
      <c r="DA38" s="157">
        <f>AF38*(CF38+CG38)</f>
        <v>3351348</v>
      </c>
      <c r="DB38" s="161">
        <f>AG38*(CF38+CG38)</f>
        <v>3351348</v>
      </c>
      <c r="DC38" s="161">
        <f t="shared" si="0"/>
        <v>3752364</v>
      </c>
      <c r="DD38" s="161">
        <f>AI38*(CF38+CG38)</f>
        <v>222798.03304338214</v>
      </c>
      <c r="DE38" s="161">
        <f>AJ38*(CF38+CG38)</f>
        <v>3975162.0330433822</v>
      </c>
      <c r="DF38" s="59">
        <f>AK38*(CF38+CG38)</f>
        <v>3738042</v>
      </c>
      <c r="DG38" s="57">
        <f>AL38*(CF38+CG38)</f>
        <v>3995838</v>
      </c>
      <c r="DH38" s="57">
        <f>AM38*(CF38+CG38)</f>
        <v>3866940</v>
      </c>
      <c r="DI38" s="57">
        <f>AN38*(CF38+CG38)</f>
        <v>3866940</v>
      </c>
      <c r="DJ38" s="57">
        <f>AO38*(CF38+CG38)</f>
        <v>3866940</v>
      </c>
      <c r="DK38" s="57">
        <f>AP38*(CF38+CG38)</f>
        <v>3866940</v>
      </c>
      <c r="DL38" s="57">
        <f>AQ38*(CF38+CG38)</f>
        <v>3866940</v>
      </c>
      <c r="DM38" s="57">
        <f>AR38*(CF38+CG38)</f>
        <v>3351348</v>
      </c>
      <c r="DN38" s="57">
        <f>AS38*(CF38+CG38)</f>
        <v>3351348</v>
      </c>
      <c r="DO38" s="57">
        <f>AT38*(CF38+CG38)</f>
        <v>0</v>
      </c>
      <c r="DP38" s="57">
        <f>AU38*(CF38+CG38)</f>
        <v>0</v>
      </c>
      <c r="DQ38" s="58">
        <f>AV38*(CF38+CG38)</f>
        <v>0</v>
      </c>
      <c r="DR38" s="56">
        <f>AW38*(CF38+CG38)</f>
        <v>-8507268</v>
      </c>
      <c r="DS38" s="57">
        <f>AX38*(CF38+CG38)</f>
        <v>-8249472</v>
      </c>
      <c r="DT38" s="57">
        <f>AY38*(CF38+CG38)</f>
        <v>-8378370</v>
      </c>
      <c r="DU38" s="57">
        <f>AZ38*(CF38+CG38)</f>
        <v>-8378370</v>
      </c>
      <c r="DV38" s="57">
        <f>BA38*(CF38+CG38)</f>
        <v>-8378370</v>
      </c>
      <c r="DW38" s="57">
        <f>BB38*(CF38+CG38)</f>
        <v>-8378370</v>
      </c>
      <c r="DX38" s="57">
        <f>BC38*(CF38+CG38)</f>
        <v>-8378370</v>
      </c>
      <c r="DY38" s="57">
        <f>BD38*(CF38+CG38)</f>
        <v>-8893962</v>
      </c>
      <c r="DZ38" s="57">
        <f>BE38*(CF38+CG38)</f>
        <v>-8893962</v>
      </c>
      <c r="EA38" s="57">
        <f>BF38*(CF38+CG38)</f>
        <v>0</v>
      </c>
      <c r="EB38" s="57">
        <f>BG38*(CF38+CG38)</f>
        <v>0</v>
      </c>
      <c r="EC38" s="58">
        <f>BH38*(CF38+CG38)</f>
        <v>0</v>
      </c>
      <c r="ED38" s="59">
        <f>BI38*(CF38+CG38)</f>
        <v>0</v>
      </c>
      <c r="EE38" s="57">
        <f>BJ38*(CF38+CG38)</f>
        <v>0</v>
      </c>
      <c r="EF38" s="57">
        <f>BK38*(CF38+CG38)</f>
        <v>0</v>
      </c>
      <c r="EG38" s="57">
        <f>BL38*(CF38+CG38)</f>
        <v>0</v>
      </c>
      <c r="EH38" s="57">
        <f>BM38*(CF38+CG38)</f>
        <v>0</v>
      </c>
      <c r="EI38" s="57">
        <f>BN38*(CF38+CG38)</f>
        <v>0</v>
      </c>
      <c r="EJ38" s="57">
        <f>BO38*(CF38+CG38)</f>
        <v>0</v>
      </c>
      <c r="EK38" s="57">
        <f>BP38*(CF38+CG38)</f>
        <v>0</v>
      </c>
      <c r="EL38" s="57">
        <f>BQ38*(CF38+CG38)</f>
        <v>0</v>
      </c>
      <c r="EM38" s="57">
        <f>BR38*(CF38+CG38)</f>
        <v>0</v>
      </c>
      <c r="EN38" s="57">
        <f>BS38*(CF38+CG38)</f>
        <v>0</v>
      </c>
      <c r="EO38" s="58">
        <f>BT38*(CF38+CG38)</f>
        <v>0</v>
      </c>
    </row>
    <row r="39" spans="1:145" x14ac:dyDescent="0.2">
      <c r="A39" s="49">
        <v>6</v>
      </c>
      <c r="B39" s="49">
        <v>3842</v>
      </c>
      <c r="C39" s="49" t="s">
        <v>169</v>
      </c>
      <c r="D39" s="49">
        <v>1060306</v>
      </c>
      <c r="E39" s="49" t="s">
        <v>171</v>
      </c>
      <c r="F39" s="49" t="s">
        <v>127</v>
      </c>
      <c r="G39" s="49" t="s">
        <v>170</v>
      </c>
      <c r="H39" s="50" t="s">
        <v>143</v>
      </c>
      <c r="I39" s="51">
        <v>44013</v>
      </c>
      <c r="J39" s="51">
        <v>43160</v>
      </c>
      <c r="K39" s="51">
        <v>44104</v>
      </c>
      <c r="L39" s="49">
        <v>19</v>
      </c>
      <c r="M39" s="49">
        <v>19</v>
      </c>
      <c r="N39" s="49">
        <v>19</v>
      </c>
      <c r="O39" s="49">
        <v>19</v>
      </c>
      <c r="P39" s="49">
        <v>19</v>
      </c>
      <c r="Q39" s="49">
        <v>19</v>
      </c>
      <c r="R39" s="49">
        <v>19</v>
      </c>
      <c r="S39" s="49">
        <v>19</v>
      </c>
      <c r="T39" s="49">
        <v>19</v>
      </c>
      <c r="U39" s="49">
        <v>19</v>
      </c>
      <c r="Y39" s="49">
        <v>18</v>
      </c>
      <c r="Z39" s="49">
        <v>23</v>
      </c>
      <c r="AA39" s="49">
        <v>22</v>
      </c>
      <c r="AB39" s="49">
        <v>20</v>
      </c>
      <c r="AC39" s="49">
        <v>19</v>
      </c>
      <c r="AD39" s="49">
        <v>19</v>
      </c>
      <c r="AE39" s="49">
        <v>21</v>
      </c>
      <c r="AF39" s="49">
        <v>22</v>
      </c>
      <c r="AG39" s="49">
        <v>19</v>
      </c>
      <c r="AH39" s="53">
        <f t="shared" si="3"/>
        <v>20.333333333333332</v>
      </c>
      <c r="AI39" s="52">
        <f t="shared" si="4"/>
        <v>1.6329931618554521</v>
      </c>
      <c r="AJ39" s="53">
        <f t="shared" si="5"/>
        <v>21.966326495188785</v>
      </c>
      <c r="AK39" s="49">
        <v>18</v>
      </c>
      <c r="AL39" s="49">
        <v>19</v>
      </c>
      <c r="AM39" s="49">
        <v>19</v>
      </c>
      <c r="AN39" s="49">
        <v>19</v>
      </c>
      <c r="AO39" s="49">
        <v>19</v>
      </c>
      <c r="AP39" s="49">
        <v>19</v>
      </c>
      <c r="AQ39" s="49">
        <v>19</v>
      </c>
      <c r="AR39" s="49">
        <v>19</v>
      </c>
      <c r="AS39" s="49">
        <v>19</v>
      </c>
      <c r="AT39" s="49">
        <v>0</v>
      </c>
      <c r="AU39" s="49">
        <v>0</v>
      </c>
      <c r="AV39" s="49">
        <v>0</v>
      </c>
      <c r="AW39" s="49">
        <v>-1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I39" s="49">
        <v>0</v>
      </c>
      <c r="BJ39" s="49">
        <v>4</v>
      </c>
      <c r="BK39" s="49">
        <v>3</v>
      </c>
      <c r="BL39" s="49">
        <v>1</v>
      </c>
      <c r="BM39" s="49">
        <v>0</v>
      </c>
      <c r="BN39" s="49">
        <v>0</v>
      </c>
      <c r="BO39" s="49">
        <v>2</v>
      </c>
      <c r="BP39" s="49">
        <v>3</v>
      </c>
      <c r="BQ39" s="49">
        <v>0</v>
      </c>
      <c r="BV39" s="49">
        <v>5.9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1.6739999999999999</v>
      </c>
      <c r="CE39" s="49">
        <v>10000</v>
      </c>
      <c r="CF39" s="54">
        <f t="shared" si="6"/>
        <v>0</v>
      </c>
      <c r="CG39" s="55">
        <f t="shared" si="7"/>
        <v>98766</v>
      </c>
      <c r="CH39" s="56">
        <f t="shared" si="8"/>
        <v>1876554</v>
      </c>
      <c r="CI39" s="57">
        <f t="shared" si="9"/>
        <v>1876554</v>
      </c>
      <c r="CJ39" s="57">
        <f t="shared" si="10"/>
        <v>1876554</v>
      </c>
      <c r="CK39" s="57">
        <f t="shared" si="11"/>
        <v>1876554</v>
      </c>
      <c r="CL39" s="57">
        <f t="shared" si="12"/>
        <v>1876554</v>
      </c>
      <c r="CM39" s="57">
        <f t="shared" si="13"/>
        <v>1876554</v>
      </c>
      <c r="CN39" s="57">
        <f t="shared" si="14"/>
        <v>1876554</v>
      </c>
      <c r="CO39" s="57">
        <f t="shared" si="15"/>
        <v>1876554</v>
      </c>
      <c r="CP39" s="57">
        <f t="shared" si="16"/>
        <v>1876554</v>
      </c>
      <c r="CQ39" s="57">
        <f t="shared" si="17"/>
        <v>0</v>
      </c>
      <c r="CR39" s="57">
        <f t="shared" si="18"/>
        <v>0</v>
      </c>
      <c r="CS39" s="58">
        <f t="shared" si="19"/>
        <v>0</v>
      </c>
      <c r="CT39" s="56">
        <f t="shared" si="20"/>
        <v>1777788</v>
      </c>
      <c r="CU39" s="57">
        <f t="shared" si="21"/>
        <v>2271618</v>
      </c>
      <c r="CV39" s="57">
        <f t="shared" si="22"/>
        <v>2172852</v>
      </c>
      <c r="CW39" s="57">
        <f t="shared" si="23"/>
        <v>1975320</v>
      </c>
      <c r="CX39" s="57">
        <f t="shared" si="24"/>
        <v>1876554</v>
      </c>
      <c r="CY39" s="57">
        <f t="shared" si="25"/>
        <v>1876554</v>
      </c>
      <c r="CZ39" s="57">
        <f t="shared" si="26"/>
        <v>2074086</v>
      </c>
      <c r="DA39" s="157">
        <f t="shared" si="27"/>
        <v>2172852</v>
      </c>
      <c r="DB39" s="161">
        <f t="shared" si="28"/>
        <v>1876554</v>
      </c>
      <c r="DC39" s="161">
        <f t="shared" si="0"/>
        <v>2008242</v>
      </c>
      <c r="DD39" s="161">
        <f t="shared" si="29"/>
        <v>161284.20262381557</v>
      </c>
      <c r="DE39" s="161">
        <f t="shared" si="30"/>
        <v>2169526.2026238153</v>
      </c>
      <c r="DF39" s="59">
        <f t="shared" si="31"/>
        <v>1777788</v>
      </c>
      <c r="DG39" s="57">
        <f t="shared" si="32"/>
        <v>1876554</v>
      </c>
      <c r="DH39" s="57">
        <f t="shared" si="33"/>
        <v>1876554</v>
      </c>
      <c r="DI39" s="57">
        <f t="shared" si="34"/>
        <v>1876554</v>
      </c>
      <c r="DJ39" s="57">
        <f t="shared" si="35"/>
        <v>1876554</v>
      </c>
      <c r="DK39" s="57">
        <f t="shared" si="36"/>
        <v>1876554</v>
      </c>
      <c r="DL39" s="57">
        <f t="shared" si="37"/>
        <v>1876554</v>
      </c>
      <c r="DM39" s="57">
        <f t="shared" si="38"/>
        <v>1876554</v>
      </c>
      <c r="DN39" s="57">
        <f t="shared" si="39"/>
        <v>1876554</v>
      </c>
      <c r="DO39" s="57">
        <f t="shared" si="40"/>
        <v>0</v>
      </c>
      <c r="DP39" s="57">
        <f t="shared" si="41"/>
        <v>0</v>
      </c>
      <c r="DQ39" s="58">
        <f t="shared" si="42"/>
        <v>0</v>
      </c>
      <c r="DR39" s="56">
        <f t="shared" si="43"/>
        <v>-98766</v>
      </c>
      <c r="DS39" s="57">
        <f t="shared" si="44"/>
        <v>0</v>
      </c>
      <c r="DT39" s="57">
        <f t="shared" si="45"/>
        <v>0</v>
      </c>
      <c r="DU39" s="57">
        <f t="shared" si="46"/>
        <v>0</v>
      </c>
      <c r="DV39" s="57">
        <f t="shared" si="47"/>
        <v>0</v>
      </c>
      <c r="DW39" s="57">
        <f t="shared" si="48"/>
        <v>0</v>
      </c>
      <c r="DX39" s="57">
        <f t="shared" si="49"/>
        <v>0</v>
      </c>
      <c r="DY39" s="57">
        <f t="shared" si="50"/>
        <v>0</v>
      </c>
      <c r="DZ39" s="57">
        <f t="shared" si="51"/>
        <v>0</v>
      </c>
      <c r="EA39" s="57">
        <f t="shared" si="52"/>
        <v>0</v>
      </c>
      <c r="EB39" s="57">
        <f t="shared" si="53"/>
        <v>0</v>
      </c>
      <c r="EC39" s="58">
        <f t="shared" si="54"/>
        <v>0</v>
      </c>
      <c r="ED39" s="59">
        <f t="shared" si="55"/>
        <v>0</v>
      </c>
      <c r="EE39" s="57">
        <f t="shared" si="56"/>
        <v>395064</v>
      </c>
      <c r="EF39" s="57">
        <f t="shared" si="57"/>
        <v>296298</v>
      </c>
      <c r="EG39" s="57">
        <f t="shared" si="58"/>
        <v>98766</v>
      </c>
      <c r="EH39" s="57">
        <f t="shared" si="59"/>
        <v>0</v>
      </c>
      <c r="EI39" s="57">
        <f t="shared" si="60"/>
        <v>0</v>
      </c>
      <c r="EJ39" s="57">
        <f t="shared" si="61"/>
        <v>197532</v>
      </c>
      <c r="EK39" s="57">
        <f t="shared" si="62"/>
        <v>296298</v>
      </c>
      <c r="EL39" s="57">
        <f t="shared" si="63"/>
        <v>0</v>
      </c>
      <c r="EM39" s="57">
        <f t="shared" si="64"/>
        <v>0</v>
      </c>
      <c r="EN39" s="57">
        <f t="shared" si="65"/>
        <v>0</v>
      </c>
      <c r="EO39" s="58">
        <f t="shared" si="66"/>
        <v>0</v>
      </c>
    </row>
    <row r="40" spans="1:145" x14ac:dyDescent="0.2">
      <c r="A40" s="49">
        <v>6</v>
      </c>
      <c r="B40" s="49">
        <v>3842</v>
      </c>
      <c r="C40" s="49" t="s">
        <v>169</v>
      </c>
      <c r="D40" s="49">
        <v>1060223</v>
      </c>
      <c r="E40" s="49" t="s">
        <v>175</v>
      </c>
      <c r="F40" s="49" t="s">
        <v>130</v>
      </c>
      <c r="G40" s="49" t="s">
        <v>170</v>
      </c>
      <c r="H40" s="50" t="s">
        <v>146</v>
      </c>
      <c r="I40" s="51">
        <v>44067</v>
      </c>
      <c r="J40" s="51">
        <v>41883</v>
      </c>
      <c r="K40" s="51">
        <v>44165</v>
      </c>
      <c r="L40" s="49">
        <v>54</v>
      </c>
      <c r="M40" s="49">
        <v>54</v>
      </c>
      <c r="N40" s="49">
        <v>54</v>
      </c>
      <c r="O40" s="49">
        <v>54</v>
      </c>
      <c r="P40" s="49">
        <v>54</v>
      </c>
      <c r="Q40" s="49">
        <v>54</v>
      </c>
      <c r="R40" s="49">
        <v>54</v>
      </c>
      <c r="S40" s="49">
        <v>54</v>
      </c>
      <c r="T40" s="49">
        <v>54</v>
      </c>
      <c r="U40" s="49">
        <v>54</v>
      </c>
      <c r="Y40" s="49">
        <v>34</v>
      </c>
      <c r="Z40" s="49">
        <v>33</v>
      </c>
      <c r="AA40" s="49">
        <v>35</v>
      </c>
      <c r="AB40" s="49">
        <v>36</v>
      </c>
      <c r="AC40" s="49">
        <v>32</v>
      </c>
      <c r="AD40" s="49">
        <v>31</v>
      </c>
      <c r="AE40" s="49">
        <v>33</v>
      </c>
      <c r="AF40" s="49">
        <v>37</v>
      </c>
      <c r="AG40" s="49">
        <v>38</v>
      </c>
      <c r="AH40" s="53">
        <f>AVERAGE(Y40:AG40)</f>
        <v>34.333333333333336</v>
      </c>
      <c r="AI40" s="52">
        <f>_xlfn.STDEV.P(Y40:AG40)</f>
        <v>2.2110831935702668</v>
      </c>
      <c r="AJ40" s="53">
        <f>AI40+AH40</f>
        <v>36.544416526903603</v>
      </c>
      <c r="AK40" s="49">
        <v>34</v>
      </c>
      <c r="AL40" s="49">
        <v>33</v>
      </c>
      <c r="AM40" s="49">
        <v>35</v>
      </c>
      <c r="AN40" s="49">
        <v>36</v>
      </c>
      <c r="AO40" s="49">
        <v>32</v>
      </c>
      <c r="AP40" s="49">
        <v>31</v>
      </c>
      <c r="AQ40" s="49">
        <v>33</v>
      </c>
      <c r="AR40" s="49">
        <v>37</v>
      </c>
      <c r="AS40" s="49">
        <v>38</v>
      </c>
      <c r="AT40" s="49">
        <v>0</v>
      </c>
      <c r="AU40" s="49">
        <v>0</v>
      </c>
      <c r="AV40" s="49">
        <v>0</v>
      </c>
      <c r="AW40" s="49">
        <v>-20</v>
      </c>
      <c r="AX40" s="49">
        <v>-21</v>
      </c>
      <c r="AY40" s="49">
        <v>-19</v>
      </c>
      <c r="AZ40" s="49">
        <v>-18</v>
      </c>
      <c r="BA40" s="49">
        <v>-22</v>
      </c>
      <c r="BB40" s="49">
        <v>-23</v>
      </c>
      <c r="BC40" s="49">
        <v>-21</v>
      </c>
      <c r="BD40" s="49">
        <v>-17</v>
      </c>
      <c r="BE40" s="49">
        <v>-16</v>
      </c>
      <c r="BI40" s="49">
        <v>0</v>
      </c>
      <c r="BJ40" s="49">
        <v>0</v>
      </c>
      <c r="BK40" s="49">
        <v>0</v>
      </c>
      <c r="BL40" s="49">
        <v>0</v>
      </c>
      <c r="BM40" s="49">
        <v>0</v>
      </c>
      <c r="BN40" s="49">
        <v>0</v>
      </c>
      <c r="BO40" s="49">
        <v>0</v>
      </c>
      <c r="BP40" s="49">
        <v>0</v>
      </c>
      <c r="BQ40" s="49">
        <v>0</v>
      </c>
      <c r="BV40" s="49">
        <v>11.32</v>
      </c>
      <c r="BW40" s="49">
        <v>0</v>
      </c>
      <c r="BX40" s="49">
        <v>0</v>
      </c>
      <c r="BY40" s="49">
        <v>0</v>
      </c>
      <c r="BZ40" s="49">
        <v>0</v>
      </c>
      <c r="CA40" s="49">
        <v>0</v>
      </c>
      <c r="CB40" s="49">
        <v>0</v>
      </c>
      <c r="CC40" s="49">
        <v>0</v>
      </c>
      <c r="CD40" s="49">
        <v>1.6739999999999999</v>
      </c>
      <c r="CE40" s="49">
        <v>10000</v>
      </c>
      <c r="CF40" s="54">
        <f>(BU40*CE40*CD40*(1+BX40/100+CB40/100+CC40/100))</f>
        <v>0</v>
      </c>
      <c r="CG40" s="55">
        <f>(BV40*CE40*CD40*(1+CC40/100+BW40/100+BZ40/100+BY40/100))</f>
        <v>189496.8</v>
      </c>
      <c r="CH40" s="56">
        <f>M40*(CF40+CG40)</f>
        <v>10232827.199999999</v>
      </c>
      <c r="CI40" s="57">
        <f>N40* (CF40+CG40)</f>
        <v>10232827.199999999</v>
      </c>
      <c r="CJ40" s="57">
        <f>O40*(CF40+CG40)</f>
        <v>10232827.199999999</v>
      </c>
      <c r="CK40" s="57">
        <f>P40*(CF40+CG40)</f>
        <v>10232827.199999999</v>
      </c>
      <c r="CL40" s="57">
        <f>Q40*(CF40+CG40)</f>
        <v>10232827.199999999</v>
      </c>
      <c r="CM40" s="57">
        <f>R40*(CF40+CG40)</f>
        <v>10232827.199999999</v>
      </c>
      <c r="CN40" s="57">
        <f>S40*(CF40+CG40)</f>
        <v>10232827.199999999</v>
      </c>
      <c r="CO40" s="57">
        <f>T40*(CF40+CG40)</f>
        <v>10232827.199999999</v>
      </c>
      <c r="CP40" s="57">
        <f>U40*(CF40+CG40)</f>
        <v>10232827.199999999</v>
      </c>
      <c r="CQ40" s="57">
        <f>V40*(CF40+CG40)</f>
        <v>0</v>
      </c>
      <c r="CR40" s="57">
        <f>W40*(CF40+CG40)</f>
        <v>0</v>
      </c>
      <c r="CS40" s="58">
        <f>X40*(CF40+CG40)</f>
        <v>0</v>
      </c>
      <c r="CT40" s="56">
        <f>Y40*(CF40+CG40)</f>
        <v>6442891.1999999993</v>
      </c>
      <c r="CU40" s="57">
        <f>Z40*(CF40+CG40)</f>
        <v>6253394.3999999994</v>
      </c>
      <c r="CV40" s="57">
        <f>AA40*(CF40+CG40)</f>
        <v>6632388</v>
      </c>
      <c r="CW40" s="57">
        <f>AB40*(CF40+CG40)</f>
        <v>6821884.7999999998</v>
      </c>
      <c r="CX40" s="57">
        <f>AC40*(CF40+CG40)</f>
        <v>6063897.5999999996</v>
      </c>
      <c r="CY40" s="57">
        <f>AD40*(CF40+CG40)</f>
        <v>5874400.7999999998</v>
      </c>
      <c r="CZ40" s="57">
        <f>AE40*(CF40+CG40)</f>
        <v>6253394.3999999994</v>
      </c>
      <c r="DA40" s="157">
        <f>AF40*(CF40+CG40)</f>
        <v>7011381.5999999996</v>
      </c>
      <c r="DB40" s="161">
        <f>AG40*(CF40+CG40)</f>
        <v>7200878.3999999994</v>
      </c>
      <c r="DC40" s="161">
        <f t="shared" si="0"/>
        <v>6506056.7999999998</v>
      </c>
      <c r="DD40" s="161">
        <f>AI40*(CF40+CG40)</f>
        <v>418993.18971534609</v>
      </c>
      <c r="DE40" s="161">
        <f>AJ40*(CF40+CG40)</f>
        <v>6925049.9897153461</v>
      </c>
      <c r="DF40" s="59">
        <f>AK40*(CF40+CG40)</f>
        <v>6442891.1999999993</v>
      </c>
      <c r="DG40" s="57">
        <f>AL40*(CF40+CG40)</f>
        <v>6253394.3999999994</v>
      </c>
      <c r="DH40" s="57">
        <f>AM40*(CF40+CG40)</f>
        <v>6632388</v>
      </c>
      <c r="DI40" s="57">
        <f>AN40*(CF40+CG40)</f>
        <v>6821884.7999999998</v>
      </c>
      <c r="DJ40" s="57">
        <f>AO40*(CF40+CG40)</f>
        <v>6063897.5999999996</v>
      </c>
      <c r="DK40" s="57">
        <f>AP40*(CF40+CG40)</f>
        <v>5874400.7999999998</v>
      </c>
      <c r="DL40" s="57">
        <f>AQ40*(CF40+CG40)</f>
        <v>6253394.3999999994</v>
      </c>
      <c r="DM40" s="57">
        <f>AR40*(CF40+CG40)</f>
        <v>7011381.5999999996</v>
      </c>
      <c r="DN40" s="57">
        <f>AS40*(CF40+CG40)</f>
        <v>7200878.3999999994</v>
      </c>
      <c r="DO40" s="57">
        <f>AT40*(CF40+CG40)</f>
        <v>0</v>
      </c>
      <c r="DP40" s="57">
        <f>AU40*(CF40+CG40)</f>
        <v>0</v>
      </c>
      <c r="DQ40" s="58">
        <f>AV40*(CF40+CG40)</f>
        <v>0</v>
      </c>
      <c r="DR40" s="56">
        <f>AW40*(CF40+CG40)</f>
        <v>-3789936</v>
      </c>
      <c r="DS40" s="57">
        <f>AX40*(CF40+CG40)</f>
        <v>-3979432.8</v>
      </c>
      <c r="DT40" s="57">
        <f>AY40*(CF40+CG40)</f>
        <v>-3600439.1999999997</v>
      </c>
      <c r="DU40" s="57">
        <f>AZ40*(CF40+CG40)</f>
        <v>-3410942.4</v>
      </c>
      <c r="DV40" s="57">
        <f>BA40*(CF40+CG40)</f>
        <v>-4168929.5999999996</v>
      </c>
      <c r="DW40" s="57">
        <f>BB40*(CF40+CG40)</f>
        <v>-4358426.3999999994</v>
      </c>
      <c r="DX40" s="57">
        <f>BC40*(CF40+CG40)</f>
        <v>-3979432.8</v>
      </c>
      <c r="DY40" s="57">
        <f>BD40*(CF40+CG40)</f>
        <v>-3221445.5999999996</v>
      </c>
      <c r="DZ40" s="57">
        <f>BE40*(CF40+CG40)</f>
        <v>-3031948.8</v>
      </c>
      <c r="EA40" s="57">
        <f>BF40*(CF40+CG40)</f>
        <v>0</v>
      </c>
      <c r="EB40" s="57">
        <f>BG40*(CF40+CG40)</f>
        <v>0</v>
      </c>
      <c r="EC40" s="58">
        <f>BH40*(CF40+CG40)</f>
        <v>0</v>
      </c>
      <c r="ED40" s="59">
        <f>BI40*(CF40+CG40)</f>
        <v>0</v>
      </c>
      <c r="EE40" s="57">
        <f>BJ40*(CF40+CG40)</f>
        <v>0</v>
      </c>
      <c r="EF40" s="57">
        <f>BK40*(CF40+CG40)</f>
        <v>0</v>
      </c>
      <c r="EG40" s="57">
        <f>BL40*(CF40+CG40)</f>
        <v>0</v>
      </c>
      <c r="EH40" s="57">
        <f>BM40*(CF40+CG40)</f>
        <v>0</v>
      </c>
      <c r="EI40" s="57">
        <f>BN40*(CF40+CG40)</f>
        <v>0</v>
      </c>
      <c r="EJ40" s="57">
        <f>BO40*(CF40+CG40)</f>
        <v>0</v>
      </c>
      <c r="EK40" s="57">
        <f>BP40*(CF40+CG40)</f>
        <v>0</v>
      </c>
      <c r="EL40" s="57">
        <f>BQ40*(CF40+CG40)</f>
        <v>0</v>
      </c>
      <c r="EM40" s="57">
        <f>BR40*(CF40+CG40)</f>
        <v>0</v>
      </c>
      <c r="EN40" s="57">
        <f>BS40*(CF40+CG40)</f>
        <v>0</v>
      </c>
      <c r="EO40" s="58">
        <f>BT40*(CF40+CG40)</f>
        <v>0</v>
      </c>
    </row>
    <row r="41" spans="1:145" x14ac:dyDescent="0.2">
      <c r="A41" s="49">
        <v>6</v>
      </c>
      <c r="B41" s="49">
        <v>3842</v>
      </c>
      <c r="C41" s="49" t="s">
        <v>169</v>
      </c>
      <c r="D41" s="49">
        <v>1060308</v>
      </c>
      <c r="E41" s="49" t="s">
        <v>173</v>
      </c>
      <c r="F41" s="49" t="s">
        <v>128</v>
      </c>
      <c r="G41" s="49" t="s">
        <v>170</v>
      </c>
      <c r="H41" s="50" t="s">
        <v>143</v>
      </c>
      <c r="I41" s="51">
        <v>44013</v>
      </c>
      <c r="J41" s="51">
        <v>43160</v>
      </c>
      <c r="K41" s="51">
        <v>44104</v>
      </c>
      <c r="L41" s="49">
        <v>20</v>
      </c>
      <c r="M41" s="49">
        <v>20</v>
      </c>
      <c r="N41" s="49">
        <v>20</v>
      </c>
      <c r="O41" s="49">
        <v>20</v>
      </c>
      <c r="P41" s="49">
        <v>20</v>
      </c>
      <c r="Q41" s="49">
        <v>20</v>
      </c>
      <c r="R41" s="49">
        <v>20</v>
      </c>
      <c r="S41" s="49">
        <v>20</v>
      </c>
      <c r="T41" s="49">
        <v>20</v>
      </c>
      <c r="U41" s="49">
        <v>20</v>
      </c>
      <c r="Y41" s="49">
        <v>11</v>
      </c>
      <c r="Z41" s="49">
        <v>12</v>
      </c>
      <c r="AA41" s="49">
        <v>13</v>
      </c>
      <c r="AB41" s="49">
        <v>13</v>
      </c>
      <c r="AC41" s="49">
        <v>8</v>
      </c>
      <c r="AD41" s="49">
        <v>7</v>
      </c>
      <c r="AE41" s="49">
        <v>8</v>
      </c>
      <c r="AF41" s="49">
        <v>8</v>
      </c>
      <c r="AG41" s="49">
        <v>12</v>
      </c>
      <c r="AH41" s="53">
        <f>AVERAGE(Y41:AG41)</f>
        <v>10.222222222222221</v>
      </c>
      <c r="AI41" s="52">
        <f>_xlfn.STDEV.P(Y41:AG41)</f>
        <v>2.2986845406196892</v>
      </c>
      <c r="AJ41" s="53">
        <f>AI41+AH41</f>
        <v>12.520906762841911</v>
      </c>
      <c r="AK41" s="49">
        <v>11</v>
      </c>
      <c r="AL41" s="49">
        <v>12</v>
      </c>
      <c r="AM41" s="49">
        <v>13</v>
      </c>
      <c r="AN41" s="49">
        <v>13</v>
      </c>
      <c r="AO41" s="49">
        <v>8</v>
      </c>
      <c r="AP41" s="49">
        <v>7</v>
      </c>
      <c r="AQ41" s="49">
        <v>8</v>
      </c>
      <c r="AR41" s="49">
        <v>8</v>
      </c>
      <c r="AS41" s="49">
        <v>12</v>
      </c>
      <c r="AT41" s="49">
        <v>0</v>
      </c>
      <c r="AU41" s="49">
        <v>0</v>
      </c>
      <c r="AV41" s="49">
        <v>0</v>
      </c>
      <c r="AW41" s="49">
        <v>-9</v>
      </c>
      <c r="AX41" s="49">
        <v>-8</v>
      </c>
      <c r="AY41" s="49">
        <v>-7</v>
      </c>
      <c r="AZ41" s="49">
        <v>-7</v>
      </c>
      <c r="BA41" s="49">
        <v>-12</v>
      </c>
      <c r="BB41" s="49">
        <v>-13</v>
      </c>
      <c r="BC41" s="49">
        <v>-12</v>
      </c>
      <c r="BD41" s="49">
        <v>-12</v>
      </c>
      <c r="BE41" s="49">
        <v>-8</v>
      </c>
      <c r="BI41" s="49">
        <v>0</v>
      </c>
      <c r="BJ41" s="49">
        <v>0</v>
      </c>
      <c r="BK41" s="49">
        <v>0</v>
      </c>
      <c r="BL41" s="49">
        <v>0</v>
      </c>
      <c r="BM41" s="49">
        <v>0</v>
      </c>
      <c r="BN41" s="49">
        <v>0</v>
      </c>
      <c r="BO41" s="49">
        <v>0</v>
      </c>
      <c r="BP41" s="49">
        <v>0</v>
      </c>
      <c r="BQ41" s="49">
        <v>0</v>
      </c>
      <c r="BV41" s="49">
        <v>8.7100000000000009</v>
      </c>
      <c r="BW41" s="49">
        <v>0</v>
      </c>
      <c r="BX41" s="49">
        <v>0</v>
      </c>
      <c r="BY41" s="49">
        <v>0</v>
      </c>
      <c r="BZ41" s="49">
        <v>0</v>
      </c>
      <c r="CA41" s="49">
        <v>0</v>
      </c>
      <c r="CB41" s="49">
        <v>0</v>
      </c>
      <c r="CC41" s="49">
        <v>0</v>
      </c>
      <c r="CD41" s="49">
        <v>1.6739999999999999</v>
      </c>
      <c r="CE41" s="49">
        <v>10000</v>
      </c>
      <c r="CF41" s="54">
        <f>(BU41*CE41*CD41*(1+BX41/100+CB41/100+CC41/100))</f>
        <v>0</v>
      </c>
      <c r="CG41" s="55">
        <f>(BV41*CE41*CD41*(1+CC41/100+BW41/100+BZ41/100+BY41/100))</f>
        <v>145805.40000000002</v>
      </c>
      <c r="CH41" s="56">
        <f>M41*(CF41+CG41)</f>
        <v>2916108.0000000005</v>
      </c>
      <c r="CI41" s="57">
        <f>N41* (CF41+CG41)</f>
        <v>2916108.0000000005</v>
      </c>
      <c r="CJ41" s="57">
        <f>O41*(CF41+CG41)</f>
        <v>2916108.0000000005</v>
      </c>
      <c r="CK41" s="57">
        <f>P41*(CF41+CG41)</f>
        <v>2916108.0000000005</v>
      </c>
      <c r="CL41" s="57">
        <f>Q41*(CF41+CG41)</f>
        <v>2916108.0000000005</v>
      </c>
      <c r="CM41" s="57">
        <f>R41*(CF41+CG41)</f>
        <v>2916108.0000000005</v>
      </c>
      <c r="CN41" s="57">
        <f>S41*(CF41+CG41)</f>
        <v>2916108.0000000005</v>
      </c>
      <c r="CO41" s="57">
        <f>T41*(CF41+CG41)</f>
        <v>2916108.0000000005</v>
      </c>
      <c r="CP41" s="57">
        <f>U41*(CF41+CG41)</f>
        <v>2916108.0000000005</v>
      </c>
      <c r="CQ41" s="57">
        <f>V41*(CF41+CG41)</f>
        <v>0</v>
      </c>
      <c r="CR41" s="57">
        <f>W41*(CF41+CG41)</f>
        <v>0</v>
      </c>
      <c r="CS41" s="58">
        <f>X41*(CF41+CG41)</f>
        <v>0</v>
      </c>
      <c r="CT41" s="56">
        <f>Y41*(CF41+CG41)</f>
        <v>1603859.4000000004</v>
      </c>
      <c r="CU41" s="57">
        <f>Z41*(CF41+CG41)</f>
        <v>1749664.8000000003</v>
      </c>
      <c r="CV41" s="57">
        <f>AA41*(CF41+CG41)</f>
        <v>1895470.2000000002</v>
      </c>
      <c r="CW41" s="57">
        <f>AB41*(CF41+CG41)</f>
        <v>1895470.2000000002</v>
      </c>
      <c r="CX41" s="57">
        <f>AC41*(CF41+CG41)</f>
        <v>1166443.2000000002</v>
      </c>
      <c r="CY41" s="57">
        <f>AD41*(CF41+CG41)</f>
        <v>1020637.8000000002</v>
      </c>
      <c r="CZ41" s="57">
        <f>AE41*(CF41+CG41)</f>
        <v>1166443.2000000002</v>
      </c>
      <c r="DA41" s="157">
        <f>AF41*(CF41+CG41)</f>
        <v>1166443.2000000002</v>
      </c>
      <c r="DB41" s="161">
        <f>AG41*(CF41+CG41)</f>
        <v>1749664.8000000003</v>
      </c>
      <c r="DC41" s="161">
        <f t="shared" si="0"/>
        <v>1490455.2000000002</v>
      </c>
      <c r="DD41" s="161">
        <f>AI41*(CF41+CG41)</f>
        <v>335160.61891887011</v>
      </c>
      <c r="DE41" s="161">
        <f>AJ41*(CF41+CG41)</f>
        <v>1825615.8189188703</v>
      </c>
      <c r="DF41" s="59">
        <f>AK41*(CF41+CG41)</f>
        <v>1603859.4000000004</v>
      </c>
      <c r="DG41" s="57">
        <f>AL41*(CF41+CG41)</f>
        <v>1749664.8000000003</v>
      </c>
      <c r="DH41" s="57">
        <f>AM41*(CF41+CG41)</f>
        <v>1895470.2000000002</v>
      </c>
      <c r="DI41" s="57">
        <f>AN41*(CF41+CG41)</f>
        <v>1895470.2000000002</v>
      </c>
      <c r="DJ41" s="57">
        <f>AO41*(CF41+CG41)</f>
        <v>1166443.2000000002</v>
      </c>
      <c r="DK41" s="57">
        <f>AP41*(CF41+CG41)</f>
        <v>1020637.8000000002</v>
      </c>
      <c r="DL41" s="57">
        <f>AQ41*(CF41+CG41)</f>
        <v>1166443.2000000002</v>
      </c>
      <c r="DM41" s="57">
        <f>AR41*(CF41+CG41)</f>
        <v>1166443.2000000002</v>
      </c>
      <c r="DN41" s="57">
        <f>AS41*(CF41+CG41)</f>
        <v>1749664.8000000003</v>
      </c>
      <c r="DO41" s="57">
        <f>AT41*(CF41+CG41)</f>
        <v>0</v>
      </c>
      <c r="DP41" s="57">
        <f>AU41*(CF41+CG41)</f>
        <v>0</v>
      </c>
      <c r="DQ41" s="58">
        <f>AV41*(CF41+CG41)</f>
        <v>0</v>
      </c>
      <c r="DR41" s="56">
        <f>AW41*(CF41+CG41)</f>
        <v>-1312248.6000000001</v>
      </c>
      <c r="DS41" s="57">
        <f>AX41*(CF41+CG41)</f>
        <v>-1166443.2000000002</v>
      </c>
      <c r="DT41" s="57">
        <f>AY41*(CF41+CG41)</f>
        <v>-1020637.8000000002</v>
      </c>
      <c r="DU41" s="57">
        <f>AZ41*(CF41+CG41)</f>
        <v>-1020637.8000000002</v>
      </c>
      <c r="DV41" s="57">
        <f>BA41*(CF41+CG41)</f>
        <v>-1749664.8000000003</v>
      </c>
      <c r="DW41" s="57">
        <f>BB41*(CF41+CG41)</f>
        <v>-1895470.2000000002</v>
      </c>
      <c r="DX41" s="57">
        <f>BC41*(CF41+CG41)</f>
        <v>-1749664.8000000003</v>
      </c>
      <c r="DY41" s="57">
        <f>BD41*(CF41+CG41)</f>
        <v>-1749664.8000000003</v>
      </c>
      <c r="DZ41" s="57">
        <f>BE41*(CF41+CG41)</f>
        <v>-1166443.2000000002</v>
      </c>
      <c r="EA41" s="57">
        <f>BF41*(CF41+CG41)</f>
        <v>0</v>
      </c>
      <c r="EB41" s="57">
        <f>BG41*(CF41+CG41)</f>
        <v>0</v>
      </c>
      <c r="EC41" s="58">
        <f>BH41*(CF41+CG41)</f>
        <v>0</v>
      </c>
      <c r="ED41" s="59">
        <f>BI41*(CF41+CG41)</f>
        <v>0</v>
      </c>
      <c r="EE41" s="57">
        <f>BJ41*(CF41+CG41)</f>
        <v>0</v>
      </c>
      <c r="EF41" s="57">
        <f>BK41*(CF41+CG41)</f>
        <v>0</v>
      </c>
      <c r="EG41" s="57">
        <f>BL41*(CF41+CG41)</f>
        <v>0</v>
      </c>
      <c r="EH41" s="57">
        <f>BM41*(CF41+CG41)</f>
        <v>0</v>
      </c>
      <c r="EI41" s="57">
        <f>BN41*(CF41+CG41)</f>
        <v>0</v>
      </c>
      <c r="EJ41" s="57">
        <f>BO41*(CF41+CG41)</f>
        <v>0</v>
      </c>
      <c r="EK41" s="57">
        <f>BP41*(CF41+CG41)</f>
        <v>0</v>
      </c>
      <c r="EL41" s="57">
        <f>BQ41*(CF41+CG41)</f>
        <v>0</v>
      </c>
      <c r="EM41" s="57">
        <f>BR41*(CF41+CG41)</f>
        <v>0</v>
      </c>
      <c r="EN41" s="57">
        <f>BS41*(CF41+CG41)</f>
        <v>0</v>
      </c>
      <c r="EO41" s="58">
        <f>BT41*(CF41+CG41)</f>
        <v>0</v>
      </c>
    </row>
    <row r="42" spans="1:145" x14ac:dyDescent="0.2">
      <c r="I42" s="51"/>
      <c r="J42" s="51"/>
      <c r="K42" s="51"/>
      <c r="AH42" s="53">
        <f>SUM(AH37:AH41)</f>
        <v>97.333333333333343</v>
      </c>
      <c r="AI42" s="52"/>
      <c r="AJ42" s="53">
        <f>SUM(AJ37:AJ41)</f>
        <v>106.25867002566866</v>
      </c>
      <c r="CF42" s="54"/>
      <c r="CG42" s="55"/>
      <c r="CH42" s="56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8"/>
      <c r="CT42" s="56"/>
      <c r="CU42" s="57"/>
      <c r="CV42" s="57"/>
      <c r="CW42" s="57"/>
      <c r="CX42" s="57"/>
      <c r="CY42" s="57"/>
      <c r="CZ42" s="57"/>
      <c r="DA42" s="157"/>
      <c r="DB42" s="161"/>
      <c r="DC42" s="161" t="e">
        <f t="shared" si="0"/>
        <v>#DIV/0!</v>
      </c>
      <c r="DD42" s="161"/>
      <c r="DE42" s="161"/>
      <c r="DF42" s="59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8"/>
      <c r="DR42" s="56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8"/>
      <c r="ED42" s="59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8"/>
    </row>
    <row r="43" spans="1:145" x14ac:dyDescent="0.2">
      <c r="A43" s="49">
        <v>6</v>
      </c>
      <c r="B43" s="49">
        <v>6570</v>
      </c>
      <c r="C43" s="49" t="s">
        <v>125</v>
      </c>
      <c r="D43" s="65">
        <v>1060224</v>
      </c>
      <c r="E43" s="49" t="s">
        <v>176</v>
      </c>
      <c r="F43" s="49" t="s">
        <v>130</v>
      </c>
      <c r="G43" s="49" t="s">
        <v>168</v>
      </c>
      <c r="H43" s="50" t="s">
        <v>146</v>
      </c>
      <c r="I43" s="51">
        <v>44067</v>
      </c>
      <c r="J43" s="51">
        <v>41883</v>
      </c>
      <c r="K43" s="51">
        <v>44165</v>
      </c>
      <c r="L43" s="49">
        <v>60</v>
      </c>
      <c r="M43" s="49">
        <v>60</v>
      </c>
      <c r="N43" s="49">
        <v>60</v>
      </c>
      <c r="O43" s="49">
        <v>60</v>
      </c>
      <c r="P43" s="49">
        <v>60</v>
      </c>
      <c r="Q43" s="49">
        <v>60</v>
      </c>
      <c r="R43" s="49">
        <v>60</v>
      </c>
      <c r="S43" s="49">
        <v>60</v>
      </c>
      <c r="T43" s="49">
        <v>60</v>
      </c>
      <c r="U43" s="49">
        <v>60</v>
      </c>
      <c r="Y43" s="49">
        <v>44</v>
      </c>
      <c r="Z43" s="49">
        <v>42</v>
      </c>
      <c r="AA43" s="49">
        <v>40</v>
      </c>
      <c r="AB43" s="49">
        <v>44</v>
      </c>
      <c r="AC43" s="49">
        <v>44</v>
      </c>
      <c r="AD43" s="49">
        <v>47</v>
      </c>
      <c r="AE43" s="49">
        <v>49</v>
      </c>
      <c r="AF43" s="49">
        <v>49</v>
      </c>
      <c r="AG43" s="49">
        <v>49</v>
      </c>
      <c r="AH43" s="53">
        <f>AVERAGE(Y43:AG43)</f>
        <v>45.333333333333336</v>
      </c>
      <c r="AI43" s="52">
        <f>_xlfn.STDEV.P(Y43:AG43)</f>
        <v>3.1269438398822866</v>
      </c>
      <c r="AJ43" s="53">
        <f>AI43+AH43</f>
        <v>48.460277173215623</v>
      </c>
      <c r="AK43" s="49">
        <v>44</v>
      </c>
      <c r="AL43" s="49">
        <v>42</v>
      </c>
      <c r="AM43" s="49">
        <v>40</v>
      </c>
      <c r="AN43" s="49">
        <v>44</v>
      </c>
      <c r="AO43" s="49">
        <v>44</v>
      </c>
      <c r="AP43" s="49">
        <v>47</v>
      </c>
      <c r="AQ43" s="49">
        <v>49</v>
      </c>
      <c r="AR43" s="49">
        <v>49</v>
      </c>
      <c r="AS43" s="49">
        <v>49</v>
      </c>
      <c r="AT43" s="49">
        <v>0</v>
      </c>
      <c r="AU43" s="49">
        <v>0</v>
      </c>
      <c r="AV43" s="49">
        <v>0</v>
      </c>
      <c r="AW43" s="49">
        <v>-16</v>
      </c>
      <c r="AX43" s="49">
        <v>-18</v>
      </c>
      <c r="AY43" s="49">
        <v>-20</v>
      </c>
      <c r="AZ43" s="49">
        <v>-16</v>
      </c>
      <c r="BA43" s="49">
        <v>-16</v>
      </c>
      <c r="BB43" s="49">
        <v>-13</v>
      </c>
      <c r="BC43" s="49">
        <v>-11</v>
      </c>
      <c r="BD43" s="49">
        <v>-11</v>
      </c>
      <c r="BE43" s="49">
        <v>-11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0</v>
      </c>
      <c r="BQ43" s="49">
        <v>0</v>
      </c>
      <c r="BV43" s="49">
        <v>11.32</v>
      </c>
      <c r="BW43" s="49">
        <v>0</v>
      </c>
      <c r="BX43" s="49">
        <v>0</v>
      </c>
      <c r="BY43" s="49">
        <v>0</v>
      </c>
      <c r="BZ43" s="49">
        <v>0</v>
      </c>
      <c r="CA43" s="49">
        <v>0</v>
      </c>
      <c r="CB43" s="49">
        <v>0</v>
      </c>
      <c r="CC43" s="49">
        <v>0</v>
      </c>
      <c r="CD43" s="49">
        <v>1.6739999999999999</v>
      </c>
      <c r="CE43" s="49">
        <v>10000</v>
      </c>
      <c r="CF43" s="54">
        <f>(BU43*CE43*CD43*(1+BX43/100+CB43/100+CC43/100))</f>
        <v>0</v>
      </c>
      <c r="CG43" s="55">
        <f>(BV43*CE43*CD43*(1+CC43/100+BW43/100+BZ43/100+BY43/100))</f>
        <v>189496.8</v>
      </c>
      <c r="CH43" s="56">
        <f>M43*(CF43+CG43)</f>
        <v>11369808</v>
      </c>
      <c r="CI43" s="57">
        <f>N43* (CF43+CG43)</f>
        <v>11369808</v>
      </c>
      <c r="CJ43" s="57">
        <f>O43*(CF43+CG43)</f>
        <v>11369808</v>
      </c>
      <c r="CK43" s="57">
        <f>P43*(CF43+CG43)</f>
        <v>11369808</v>
      </c>
      <c r="CL43" s="57">
        <f>Q43*(CF43+CG43)</f>
        <v>11369808</v>
      </c>
      <c r="CM43" s="57">
        <f>R43*(CF43+CG43)</f>
        <v>11369808</v>
      </c>
      <c r="CN43" s="57">
        <f>S43*(CF43+CG43)</f>
        <v>11369808</v>
      </c>
      <c r="CO43" s="57">
        <f>T43*(CF43+CG43)</f>
        <v>11369808</v>
      </c>
      <c r="CP43" s="57">
        <f>U43*(CF43+CG43)</f>
        <v>11369808</v>
      </c>
      <c r="CQ43" s="57">
        <f>V43*(CF43+CG43)</f>
        <v>0</v>
      </c>
      <c r="CR43" s="57">
        <f>W43*(CF43+CG43)</f>
        <v>0</v>
      </c>
      <c r="CS43" s="58">
        <f>X43*(CF43+CG43)</f>
        <v>0</v>
      </c>
      <c r="CT43" s="56">
        <f>Y43*(CF43+CG43)</f>
        <v>8337859.1999999993</v>
      </c>
      <c r="CU43" s="57">
        <f>Z43*(CF43+CG43)</f>
        <v>7958865.5999999996</v>
      </c>
      <c r="CV43" s="57">
        <f>AA43*(CF43+CG43)</f>
        <v>7579872</v>
      </c>
      <c r="CW43" s="57">
        <f>AB43*(CF43+CG43)</f>
        <v>8337859.1999999993</v>
      </c>
      <c r="CX43" s="57">
        <f>AC43*(CF43+CG43)</f>
        <v>8337859.1999999993</v>
      </c>
      <c r="CY43" s="57">
        <f>AD43*(CF43+CG43)</f>
        <v>8906349.5999999996</v>
      </c>
      <c r="CZ43" s="57">
        <f>AE43*(CF43+CG43)</f>
        <v>9285343.1999999993</v>
      </c>
      <c r="DA43" s="157">
        <f>AF43*(CF43+CG43)</f>
        <v>9285343.1999999993</v>
      </c>
      <c r="DB43" s="161">
        <f>AG43*(CF43+CG43)</f>
        <v>9285343.1999999993</v>
      </c>
      <c r="DC43" s="161">
        <f t="shared" si="0"/>
        <v>8590521.6000000015</v>
      </c>
      <c r="DD43" s="161">
        <f>AI43*(CF43+CG43)</f>
        <v>592545.85143740568</v>
      </c>
      <c r="DE43" s="161">
        <f>AJ43*(CF43+CG43)</f>
        <v>9183067.4514374062</v>
      </c>
      <c r="DF43" s="59">
        <f>AK43*(CF43+CG43)</f>
        <v>8337859.1999999993</v>
      </c>
      <c r="DG43" s="57">
        <f>AL43*(CF43+CG43)</f>
        <v>7958865.5999999996</v>
      </c>
      <c r="DH43" s="57">
        <f>AM43*(CF43+CG43)</f>
        <v>7579872</v>
      </c>
      <c r="DI43" s="57">
        <f>AN43*(CF43+CG43)</f>
        <v>8337859.1999999993</v>
      </c>
      <c r="DJ43" s="57">
        <f>AO43*(CF43+CG43)</f>
        <v>8337859.1999999993</v>
      </c>
      <c r="DK43" s="57">
        <f>AP43*(CF43+CG43)</f>
        <v>8906349.5999999996</v>
      </c>
      <c r="DL43" s="57">
        <f>AQ43*(CF43+CG43)</f>
        <v>9285343.1999999993</v>
      </c>
      <c r="DM43" s="57">
        <f>AR43*(CF43+CG43)</f>
        <v>9285343.1999999993</v>
      </c>
      <c r="DN43" s="57">
        <f>AS43*(CF43+CG43)</f>
        <v>9285343.1999999993</v>
      </c>
      <c r="DO43" s="57">
        <f>AT43*(CF43+CG43)</f>
        <v>0</v>
      </c>
      <c r="DP43" s="57">
        <f>AU43*(CF43+CG43)</f>
        <v>0</v>
      </c>
      <c r="DQ43" s="58">
        <f>AV43*(CF43+CG43)</f>
        <v>0</v>
      </c>
      <c r="DR43" s="56">
        <f>AW43*(CF43+CG43)</f>
        <v>-3031948.8</v>
      </c>
      <c r="DS43" s="57">
        <f>AX43*(CF43+CG43)</f>
        <v>-3410942.4</v>
      </c>
      <c r="DT43" s="57">
        <f>AY43*(CF43+CG43)</f>
        <v>-3789936</v>
      </c>
      <c r="DU43" s="57">
        <f>AZ43*(CF43+CG43)</f>
        <v>-3031948.8</v>
      </c>
      <c r="DV43" s="57">
        <f>BA43*(CF43+CG43)</f>
        <v>-3031948.8</v>
      </c>
      <c r="DW43" s="57">
        <f>BB43*(CF43+CG43)</f>
        <v>-2463458.4</v>
      </c>
      <c r="DX43" s="57">
        <f>BC43*(CF43+CG43)</f>
        <v>-2084464.7999999998</v>
      </c>
      <c r="DY43" s="57">
        <f>BD43*(CF43+CG43)</f>
        <v>-2084464.7999999998</v>
      </c>
      <c r="DZ43" s="57">
        <f>BE43*(CF43+CG43)</f>
        <v>-2084464.7999999998</v>
      </c>
      <c r="EA43" s="57">
        <f>BF43*(CF43+CG43)</f>
        <v>0</v>
      </c>
      <c r="EB43" s="57">
        <f>BG43*(CF43+CG43)</f>
        <v>0</v>
      </c>
      <c r="EC43" s="58">
        <f>BH43*(CF43+CG43)</f>
        <v>0</v>
      </c>
      <c r="ED43" s="59">
        <f>BI43*(CF43+CG43)</f>
        <v>0</v>
      </c>
      <c r="EE43" s="57">
        <f>BJ43*(CF43+CG43)</f>
        <v>0</v>
      </c>
      <c r="EF43" s="57">
        <f>BK43*(CF43+CG43)</f>
        <v>0</v>
      </c>
      <c r="EG43" s="57">
        <f>BL43*(CF43+CG43)</f>
        <v>0</v>
      </c>
      <c r="EH43" s="57">
        <f>BM43*(CF43+CG43)</f>
        <v>0</v>
      </c>
      <c r="EI43" s="57">
        <f>BN43*(CF43+CG43)</f>
        <v>0</v>
      </c>
      <c r="EJ43" s="57">
        <f>BO43*(CF43+CG43)</f>
        <v>0</v>
      </c>
      <c r="EK43" s="57">
        <f>BP43*(CF43+CG43)</f>
        <v>0</v>
      </c>
      <c r="EL43" s="57">
        <f>BQ43*(CF43+CG43)</f>
        <v>0</v>
      </c>
      <c r="EM43" s="57">
        <f>BR43*(CF43+CG43)</f>
        <v>0</v>
      </c>
      <c r="EN43" s="57">
        <f>BS43*(CF43+CG43)</f>
        <v>0</v>
      </c>
      <c r="EO43" s="58">
        <f>BT43*(CF43+CG43)</f>
        <v>0</v>
      </c>
    </row>
    <row r="44" spans="1:145" x14ac:dyDescent="0.2">
      <c r="A44" s="49">
        <v>6</v>
      </c>
      <c r="B44" s="49">
        <v>6570</v>
      </c>
      <c r="C44" s="49" t="s">
        <v>125</v>
      </c>
      <c r="D44" s="65">
        <v>1060225</v>
      </c>
      <c r="E44" s="49" t="s">
        <v>177</v>
      </c>
      <c r="F44" s="49" t="s">
        <v>130</v>
      </c>
      <c r="G44" s="49" t="s">
        <v>168</v>
      </c>
      <c r="H44" s="50" t="s">
        <v>146</v>
      </c>
      <c r="I44" s="51">
        <v>44067</v>
      </c>
      <c r="J44" s="51">
        <v>41883</v>
      </c>
      <c r="K44" s="51">
        <v>44165</v>
      </c>
      <c r="L44" s="49">
        <v>95</v>
      </c>
      <c r="M44" s="49">
        <v>95</v>
      </c>
      <c r="N44" s="49">
        <v>95</v>
      </c>
      <c r="O44" s="49">
        <v>95</v>
      </c>
      <c r="P44" s="49">
        <v>95</v>
      </c>
      <c r="Q44" s="49">
        <v>95</v>
      </c>
      <c r="R44" s="49">
        <v>95</v>
      </c>
      <c r="S44" s="49">
        <v>95</v>
      </c>
      <c r="T44" s="49">
        <v>95</v>
      </c>
      <c r="U44" s="49">
        <v>95</v>
      </c>
      <c r="Y44" s="49">
        <v>33</v>
      </c>
      <c r="Z44" s="49">
        <v>38</v>
      </c>
      <c r="AA44" s="49">
        <v>39</v>
      </c>
      <c r="AB44" s="49">
        <v>41</v>
      </c>
      <c r="AC44" s="49">
        <v>42</v>
      </c>
      <c r="AD44" s="49">
        <v>46</v>
      </c>
      <c r="AE44" s="49">
        <v>47</v>
      </c>
      <c r="AF44" s="49">
        <v>47</v>
      </c>
      <c r="AG44" s="49">
        <v>47</v>
      </c>
      <c r="AH44" s="53">
        <f>AVERAGE(Y44:AG44)</f>
        <v>42.222222222222221</v>
      </c>
      <c r="AI44" s="52">
        <f>_xlfn.STDEV.P(Y44:AG44)</f>
        <v>4.6851485871795591</v>
      </c>
      <c r="AJ44" s="53">
        <f>AI44+AH44</f>
        <v>46.907370809401783</v>
      </c>
      <c r="AK44" s="49">
        <v>33</v>
      </c>
      <c r="AL44" s="49">
        <v>38</v>
      </c>
      <c r="AM44" s="49">
        <v>39</v>
      </c>
      <c r="AN44" s="49">
        <v>41</v>
      </c>
      <c r="AO44" s="49">
        <v>42</v>
      </c>
      <c r="AP44" s="49">
        <v>46</v>
      </c>
      <c r="AQ44" s="49">
        <v>47</v>
      </c>
      <c r="AR44" s="49">
        <v>47</v>
      </c>
      <c r="AS44" s="49">
        <v>47</v>
      </c>
      <c r="AT44" s="49">
        <v>0</v>
      </c>
      <c r="AU44" s="49">
        <v>0</v>
      </c>
      <c r="AV44" s="49">
        <v>0</v>
      </c>
      <c r="AW44" s="49">
        <v>-62</v>
      </c>
      <c r="AX44" s="49">
        <v>-57</v>
      </c>
      <c r="AY44" s="49">
        <v>-56</v>
      </c>
      <c r="AZ44" s="49">
        <v>-54</v>
      </c>
      <c r="BA44" s="49">
        <v>-53</v>
      </c>
      <c r="BB44" s="49">
        <v>-49</v>
      </c>
      <c r="BC44" s="49">
        <v>-48</v>
      </c>
      <c r="BD44" s="49">
        <v>-48</v>
      </c>
      <c r="BE44" s="49">
        <v>-48</v>
      </c>
      <c r="BI44" s="49">
        <v>0</v>
      </c>
      <c r="BJ44" s="49">
        <v>0</v>
      </c>
      <c r="BK44" s="49">
        <v>0</v>
      </c>
      <c r="BL44" s="49">
        <v>0</v>
      </c>
      <c r="BM44" s="49">
        <v>0</v>
      </c>
      <c r="BN44" s="49">
        <v>0</v>
      </c>
      <c r="BO44" s="49">
        <v>0</v>
      </c>
      <c r="BP44" s="49">
        <v>0</v>
      </c>
      <c r="BQ44" s="49">
        <v>0</v>
      </c>
      <c r="BV44" s="49">
        <v>11.32</v>
      </c>
      <c r="BW44" s="49">
        <v>0</v>
      </c>
      <c r="BX44" s="49">
        <v>0</v>
      </c>
      <c r="BY44" s="49">
        <v>0</v>
      </c>
      <c r="BZ44" s="49">
        <v>0</v>
      </c>
      <c r="CA44" s="49">
        <v>0</v>
      </c>
      <c r="CB44" s="49">
        <v>0</v>
      </c>
      <c r="CC44" s="49">
        <v>0</v>
      </c>
      <c r="CD44" s="49">
        <v>1.6739999999999999</v>
      </c>
      <c r="CE44" s="49">
        <v>10000</v>
      </c>
      <c r="CF44" s="54">
        <f>(BU44*CE44*CD44*(1+BX44/100+CB44/100+CC44/100))</f>
        <v>0</v>
      </c>
      <c r="CG44" s="55">
        <f>(BV44*CE44*CD44*(1+CC44/100+BW44/100+BZ44/100+BY44/100))</f>
        <v>189496.8</v>
      </c>
      <c r="CH44" s="56">
        <f>M44*(CF44+CG44)</f>
        <v>18002196</v>
      </c>
      <c r="CI44" s="57">
        <f>N44* (CF44+CG44)</f>
        <v>18002196</v>
      </c>
      <c r="CJ44" s="57">
        <f>O44*(CF44+CG44)</f>
        <v>18002196</v>
      </c>
      <c r="CK44" s="57">
        <f>P44*(CF44+CG44)</f>
        <v>18002196</v>
      </c>
      <c r="CL44" s="57">
        <f>Q44*(CF44+CG44)</f>
        <v>18002196</v>
      </c>
      <c r="CM44" s="57">
        <f>R44*(CF44+CG44)</f>
        <v>18002196</v>
      </c>
      <c r="CN44" s="57">
        <f>S44*(CF44+CG44)</f>
        <v>18002196</v>
      </c>
      <c r="CO44" s="57">
        <f>T44*(CF44+CG44)</f>
        <v>18002196</v>
      </c>
      <c r="CP44" s="57">
        <f>U44*(CF44+CG44)</f>
        <v>18002196</v>
      </c>
      <c r="CQ44" s="57">
        <f>V44*(CF44+CG44)</f>
        <v>0</v>
      </c>
      <c r="CR44" s="57">
        <f>W44*(CF44+CG44)</f>
        <v>0</v>
      </c>
      <c r="CS44" s="58">
        <f>X44*(CF44+CG44)</f>
        <v>0</v>
      </c>
      <c r="CT44" s="56">
        <f>Y44*(CF44+CG44)</f>
        <v>6253394.3999999994</v>
      </c>
      <c r="CU44" s="57">
        <f>Z44*(CF44+CG44)</f>
        <v>7200878.3999999994</v>
      </c>
      <c r="CV44" s="57">
        <f>AA44*(CF44+CG44)</f>
        <v>7390375.1999999993</v>
      </c>
      <c r="CW44" s="57">
        <f>AB44*(CF44+CG44)</f>
        <v>7769368.7999999998</v>
      </c>
      <c r="CX44" s="57">
        <f>AC44*(CF44+CG44)</f>
        <v>7958865.5999999996</v>
      </c>
      <c r="CY44" s="57">
        <f>AD44*(CF44+CG44)</f>
        <v>8716852.7999999989</v>
      </c>
      <c r="CZ44" s="57">
        <f>AE44*(CF44+CG44)</f>
        <v>8906349.5999999996</v>
      </c>
      <c r="DA44" s="157">
        <f>AF44*(CF44+CG44)</f>
        <v>8906349.5999999996</v>
      </c>
      <c r="DB44" s="161">
        <f>AG44*(CF44+CG44)</f>
        <v>8906349.5999999996</v>
      </c>
      <c r="DC44" s="161">
        <f t="shared" si="0"/>
        <v>8000976</v>
      </c>
      <c r="DD44" s="161">
        <f>AI44*(CF44+CG44)</f>
        <v>887820.66479504737</v>
      </c>
      <c r="DE44" s="161">
        <f>AJ44*(CF44+CG44)</f>
        <v>8888796.6647950467</v>
      </c>
      <c r="DF44" s="59">
        <f>AK44*(CF44+CG44)</f>
        <v>6253394.3999999994</v>
      </c>
      <c r="DG44" s="57">
        <f>AL44*(CF44+CG44)</f>
        <v>7200878.3999999994</v>
      </c>
      <c r="DH44" s="57">
        <f>AM44*(CF44+CG44)</f>
        <v>7390375.1999999993</v>
      </c>
      <c r="DI44" s="57">
        <f>AN44*(CF44+CG44)</f>
        <v>7769368.7999999998</v>
      </c>
      <c r="DJ44" s="57">
        <f>AO44*(CF44+CG44)</f>
        <v>7958865.5999999996</v>
      </c>
      <c r="DK44" s="57">
        <f>AP44*(CF44+CG44)</f>
        <v>8716852.7999999989</v>
      </c>
      <c r="DL44" s="57">
        <f>AQ44*(CF44+CG44)</f>
        <v>8906349.5999999996</v>
      </c>
      <c r="DM44" s="57">
        <f>AR44*(CF44+CG44)</f>
        <v>8906349.5999999996</v>
      </c>
      <c r="DN44" s="57">
        <f>AS44*(CF44+CG44)</f>
        <v>8906349.5999999996</v>
      </c>
      <c r="DO44" s="57">
        <f>AT44*(CF44+CG44)</f>
        <v>0</v>
      </c>
      <c r="DP44" s="57">
        <f>AU44*(CF44+CG44)</f>
        <v>0</v>
      </c>
      <c r="DQ44" s="58">
        <f>AV44*(CF44+CG44)</f>
        <v>0</v>
      </c>
      <c r="DR44" s="56">
        <f>AW44*(CF44+CG44)</f>
        <v>-11748801.6</v>
      </c>
      <c r="DS44" s="57">
        <f>AX44*(CF44+CG44)</f>
        <v>-10801317.6</v>
      </c>
      <c r="DT44" s="57">
        <f>AY44*(CF44+CG44)</f>
        <v>-10611820.799999999</v>
      </c>
      <c r="DU44" s="57">
        <f>AZ44*(CF44+CG44)</f>
        <v>-10232827.199999999</v>
      </c>
      <c r="DV44" s="57">
        <f>BA44*(CF44+CG44)</f>
        <v>-10043330.399999999</v>
      </c>
      <c r="DW44" s="57">
        <f>BB44*(CF44+CG44)</f>
        <v>-9285343.1999999993</v>
      </c>
      <c r="DX44" s="57">
        <f>BC44*(CF44+CG44)</f>
        <v>-9095846.3999999985</v>
      </c>
      <c r="DY44" s="57">
        <f>BD44*(CF44+CG44)</f>
        <v>-9095846.3999999985</v>
      </c>
      <c r="DZ44" s="57">
        <f>BE44*(CF44+CG44)</f>
        <v>-9095846.3999999985</v>
      </c>
      <c r="EA44" s="57">
        <f>BF44*(CF44+CG44)</f>
        <v>0</v>
      </c>
      <c r="EB44" s="57">
        <f>BG44*(CF44+CG44)</f>
        <v>0</v>
      </c>
      <c r="EC44" s="58">
        <f>BH44*(CF44+CG44)</f>
        <v>0</v>
      </c>
      <c r="ED44" s="59">
        <f>BI44*(CF44+CG44)</f>
        <v>0</v>
      </c>
      <c r="EE44" s="57">
        <f>BJ44*(CF44+CG44)</f>
        <v>0</v>
      </c>
      <c r="EF44" s="57">
        <f>BK44*(CF44+CG44)</f>
        <v>0</v>
      </c>
      <c r="EG44" s="57">
        <f>BL44*(CF44+CG44)</f>
        <v>0</v>
      </c>
      <c r="EH44" s="57">
        <f>BM44*(CF44+CG44)</f>
        <v>0</v>
      </c>
      <c r="EI44" s="57">
        <f>BN44*(CF44+CG44)</f>
        <v>0</v>
      </c>
      <c r="EJ44" s="57">
        <f>BO44*(CF44+CG44)</f>
        <v>0</v>
      </c>
      <c r="EK44" s="57">
        <f>BP44*(CF44+CG44)</f>
        <v>0</v>
      </c>
      <c r="EL44" s="57">
        <f>BQ44*(CF44+CG44)</f>
        <v>0</v>
      </c>
      <c r="EM44" s="57">
        <f>BR44*(CF44+CG44)</f>
        <v>0</v>
      </c>
      <c r="EN44" s="57">
        <f>BS44*(CF44+CG44)</f>
        <v>0</v>
      </c>
      <c r="EO44" s="58">
        <f>BT44*(CF44+CG44)</f>
        <v>0</v>
      </c>
    </row>
    <row r="45" spans="1:145" x14ac:dyDescent="0.2">
      <c r="D45" s="64"/>
      <c r="I45" s="51"/>
      <c r="J45" s="51"/>
      <c r="K45" s="51"/>
      <c r="AH45" s="53">
        <f>SUM(AH43:AH44)</f>
        <v>87.555555555555557</v>
      </c>
      <c r="AI45" s="52"/>
      <c r="AJ45" s="53">
        <f>SUM(AJ43:AJ44)</f>
        <v>95.367647982617399</v>
      </c>
      <c r="CF45" s="54"/>
      <c r="CG45" s="55"/>
      <c r="CH45" s="56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8"/>
      <c r="CT45" s="56"/>
      <c r="CU45" s="57"/>
      <c r="CV45" s="57"/>
      <c r="CW45" s="57"/>
      <c r="CX45" s="57"/>
      <c r="CY45" s="57"/>
      <c r="CZ45" s="57"/>
      <c r="DA45" s="157"/>
      <c r="DB45" s="161"/>
      <c r="DC45" s="161" t="e">
        <f t="shared" si="0"/>
        <v>#DIV/0!</v>
      </c>
      <c r="DD45" s="161"/>
      <c r="DE45" s="161"/>
      <c r="DF45" s="59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8"/>
      <c r="DR45" s="56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8"/>
      <c r="ED45" s="59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8"/>
    </row>
    <row r="46" spans="1:145" x14ac:dyDescent="0.2">
      <c r="A46" s="49">
        <v>6</v>
      </c>
      <c r="B46" s="49">
        <v>6570</v>
      </c>
      <c r="C46" s="49" t="s">
        <v>125</v>
      </c>
      <c r="D46" s="65">
        <v>1060269</v>
      </c>
      <c r="E46" s="49" t="s">
        <v>179</v>
      </c>
      <c r="F46" s="49" t="s">
        <v>131</v>
      </c>
      <c r="G46" s="49" t="s">
        <v>168</v>
      </c>
      <c r="H46" s="50" t="s">
        <v>133</v>
      </c>
      <c r="I46" s="51">
        <v>44050</v>
      </c>
      <c r="J46" s="51">
        <v>42702</v>
      </c>
      <c r="K46" s="51">
        <v>44135</v>
      </c>
      <c r="L46" s="49">
        <v>45</v>
      </c>
      <c r="M46" s="49">
        <v>45</v>
      </c>
      <c r="N46" s="49">
        <v>45</v>
      </c>
      <c r="O46" s="49">
        <v>45</v>
      </c>
      <c r="P46" s="49">
        <v>45</v>
      </c>
      <c r="Q46" s="49">
        <v>45</v>
      </c>
      <c r="R46" s="49">
        <v>45</v>
      </c>
      <c r="S46" s="49">
        <v>45</v>
      </c>
      <c r="T46" s="49">
        <v>45</v>
      </c>
      <c r="U46" s="49">
        <v>45</v>
      </c>
      <c r="Y46" s="49">
        <v>38</v>
      </c>
      <c r="Z46" s="49">
        <v>38</v>
      </c>
      <c r="AA46" s="49">
        <v>36</v>
      </c>
      <c r="AB46" s="49">
        <v>34</v>
      </c>
      <c r="AC46" s="49">
        <v>33</v>
      </c>
      <c r="AD46" s="49">
        <v>30</v>
      </c>
      <c r="AE46" s="49">
        <v>27</v>
      </c>
      <c r="AF46" s="49">
        <v>22</v>
      </c>
      <c r="AG46" s="49">
        <v>20</v>
      </c>
      <c r="AH46" s="53">
        <f>AVERAGE(Y46:AG46)</f>
        <v>30.888888888888889</v>
      </c>
      <c r="AI46" s="52">
        <f>_xlfn.STDEV.P(Y46:AG46)</f>
        <v>6.2794982893087967</v>
      </c>
      <c r="AJ46" s="53">
        <f>AI46+AH46</f>
        <v>37.168387178197683</v>
      </c>
      <c r="AK46" s="49">
        <v>38</v>
      </c>
      <c r="AL46" s="49">
        <v>38</v>
      </c>
      <c r="AM46" s="49">
        <v>36</v>
      </c>
      <c r="AN46" s="49">
        <v>34</v>
      </c>
      <c r="AO46" s="49">
        <v>33</v>
      </c>
      <c r="AP46" s="49">
        <v>30</v>
      </c>
      <c r="AQ46" s="49">
        <v>27</v>
      </c>
      <c r="AR46" s="49">
        <v>22</v>
      </c>
      <c r="AS46" s="49">
        <v>20</v>
      </c>
      <c r="AT46" s="49">
        <v>0</v>
      </c>
      <c r="AU46" s="49">
        <v>0</v>
      </c>
      <c r="AV46" s="49">
        <v>0</v>
      </c>
      <c r="AW46" s="49">
        <v>-7</v>
      </c>
      <c r="AX46" s="49">
        <v>-7</v>
      </c>
      <c r="AY46" s="49">
        <v>-9</v>
      </c>
      <c r="AZ46" s="49">
        <v>-11</v>
      </c>
      <c r="BA46" s="49">
        <v>-12</v>
      </c>
      <c r="BB46" s="49">
        <v>-15</v>
      </c>
      <c r="BC46" s="49">
        <v>-18</v>
      </c>
      <c r="BD46" s="49">
        <v>-23</v>
      </c>
      <c r="BE46" s="49">
        <v>-25</v>
      </c>
      <c r="BI46" s="49">
        <v>0</v>
      </c>
      <c r="BJ46" s="49">
        <v>0</v>
      </c>
      <c r="BK46" s="49">
        <v>0</v>
      </c>
      <c r="BL46" s="49">
        <v>0</v>
      </c>
      <c r="BM46" s="49">
        <v>0</v>
      </c>
      <c r="BN46" s="49">
        <v>0</v>
      </c>
      <c r="BO46" s="49">
        <v>0</v>
      </c>
      <c r="BP46" s="49">
        <v>0</v>
      </c>
      <c r="BQ46" s="49">
        <v>0</v>
      </c>
      <c r="BV46" s="49">
        <v>7.7</v>
      </c>
      <c r="BW46" s="49">
        <v>0</v>
      </c>
      <c r="BX46" s="49">
        <v>0</v>
      </c>
      <c r="BY46" s="49">
        <v>0</v>
      </c>
      <c r="BZ46" s="49">
        <v>0</v>
      </c>
      <c r="CA46" s="49">
        <v>0</v>
      </c>
      <c r="CB46" s="49">
        <v>0</v>
      </c>
      <c r="CC46" s="49">
        <v>0</v>
      </c>
      <c r="CD46" s="49">
        <v>1.6739999999999999</v>
      </c>
      <c r="CE46" s="49">
        <v>10000</v>
      </c>
      <c r="CF46" s="54">
        <f>(BU46*CE46*CD46*(1+BX46/100+CB46/100+CC46/100))</f>
        <v>0</v>
      </c>
      <c r="CG46" s="55">
        <f>(BV46*CE46*CD46*(1+CC46/100+BW46/100+BZ46/100+BY46/100))</f>
        <v>128898</v>
      </c>
      <c r="CH46" s="56">
        <f>M46*(CF46+CG46)</f>
        <v>5800410</v>
      </c>
      <c r="CI46" s="57">
        <f>N46* (CF46+CG46)</f>
        <v>5800410</v>
      </c>
      <c r="CJ46" s="57">
        <f>O46*(CF46+CG46)</f>
        <v>5800410</v>
      </c>
      <c r="CK46" s="57">
        <f>P46*(CF46+CG46)</f>
        <v>5800410</v>
      </c>
      <c r="CL46" s="57">
        <f>Q46*(CF46+CG46)</f>
        <v>5800410</v>
      </c>
      <c r="CM46" s="57">
        <f>R46*(CF46+CG46)</f>
        <v>5800410</v>
      </c>
      <c r="CN46" s="57">
        <f>S46*(CF46+CG46)</f>
        <v>5800410</v>
      </c>
      <c r="CO46" s="57">
        <f>T46*(CF46+CG46)</f>
        <v>5800410</v>
      </c>
      <c r="CP46" s="57">
        <f>U46*(CF46+CG46)</f>
        <v>5800410</v>
      </c>
      <c r="CQ46" s="57">
        <f>V46*(CF46+CG46)</f>
        <v>0</v>
      </c>
      <c r="CR46" s="57">
        <f>W46*(CF46+CG46)</f>
        <v>0</v>
      </c>
      <c r="CS46" s="58">
        <f>X46*(CF46+CG46)</f>
        <v>0</v>
      </c>
      <c r="CT46" s="56">
        <f>Y46*(CF46+CG46)</f>
        <v>4898124</v>
      </c>
      <c r="CU46" s="57">
        <f>Z46*(CF46+CG46)</f>
        <v>4898124</v>
      </c>
      <c r="CV46" s="57">
        <f>AA46*(CF46+CG46)</f>
        <v>4640328</v>
      </c>
      <c r="CW46" s="57">
        <f>AB46*(CF46+CG46)</f>
        <v>4382532</v>
      </c>
      <c r="CX46" s="57">
        <f>AC46*(CF46+CG46)</f>
        <v>4253634</v>
      </c>
      <c r="CY46" s="57">
        <f>AD46*(CF46+CG46)</f>
        <v>3866940</v>
      </c>
      <c r="CZ46" s="57">
        <f>AE46*(CF46+CG46)</f>
        <v>3480246</v>
      </c>
      <c r="DA46" s="157">
        <f>AF46*(CF46+CG46)</f>
        <v>2835756</v>
      </c>
      <c r="DB46" s="161">
        <f>AG46*(CF46+CG46)</f>
        <v>2577960</v>
      </c>
      <c r="DC46" s="161">
        <f t="shared" si="0"/>
        <v>3981516</v>
      </c>
      <c r="DD46" s="161">
        <f>AI46*(CF46+CG46)</f>
        <v>809414.77049532533</v>
      </c>
      <c r="DE46" s="161">
        <f>AJ46*(CF46+CG46)</f>
        <v>4790930.7704953253</v>
      </c>
      <c r="DF46" s="59">
        <f>AK46*(CF46+CG46)</f>
        <v>4898124</v>
      </c>
      <c r="DG46" s="57">
        <f>AL46*(CF46+CG46)</f>
        <v>4898124</v>
      </c>
      <c r="DH46" s="57">
        <f>AM46*(CF46+CG46)</f>
        <v>4640328</v>
      </c>
      <c r="DI46" s="57">
        <f>AN46*(CF46+CG46)</f>
        <v>4382532</v>
      </c>
      <c r="DJ46" s="57">
        <f>AO46*(CF46+CG46)</f>
        <v>4253634</v>
      </c>
      <c r="DK46" s="57">
        <f>AP46*(CF46+CG46)</f>
        <v>3866940</v>
      </c>
      <c r="DL46" s="57">
        <f>AQ46*(CF46+CG46)</f>
        <v>3480246</v>
      </c>
      <c r="DM46" s="57">
        <f>AR46*(CF46+CG46)</f>
        <v>2835756</v>
      </c>
      <c r="DN46" s="57">
        <f>AS46*(CF46+CG46)</f>
        <v>2577960</v>
      </c>
      <c r="DO46" s="57">
        <f>AT46*(CF46+CG46)</f>
        <v>0</v>
      </c>
      <c r="DP46" s="57">
        <f>AU46*(CF46+CG46)</f>
        <v>0</v>
      </c>
      <c r="DQ46" s="58">
        <f>AV46*(CF46+CG46)</f>
        <v>0</v>
      </c>
      <c r="DR46" s="56">
        <f>AW46*(CF46+CG46)</f>
        <v>-902286</v>
      </c>
      <c r="DS46" s="57">
        <f>AX46*(CF46+CG46)</f>
        <v>-902286</v>
      </c>
      <c r="DT46" s="57">
        <f>AY46*(CF46+CG46)</f>
        <v>-1160082</v>
      </c>
      <c r="DU46" s="57">
        <f>AZ46*(CF46+CG46)</f>
        <v>-1417878</v>
      </c>
      <c r="DV46" s="57">
        <f>BA46*(CF46+CG46)</f>
        <v>-1546776</v>
      </c>
      <c r="DW46" s="57">
        <f>BB46*(CF46+CG46)</f>
        <v>-1933470</v>
      </c>
      <c r="DX46" s="57">
        <f>BC46*(CF46+CG46)</f>
        <v>-2320164</v>
      </c>
      <c r="DY46" s="57">
        <f>BD46*(CF46+CG46)</f>
        <v>-2964654</v>
      </c>
      <c r="DZ46" s="57">
        <f>BE46*(CF46+CG46)</f>
        <v>-3222450</v>
      </c>
      <c r="EA46" s="57">
        <f>BF46*(CF46+CG46)</f>
        <v>0</v>
      </c>
      <c r="EB46" s="57">
        <f>BG46*(CF46+CG46)</f>
        <v>0</v>
      </c>
      <c r="EC46" s="58">
        <f>BH46*(CF46+CG46)</f>
        <v>0</v>
      </c>
      <c r="ED46" s="59">
        <f>BI46*(CF46+CG46)</f>
        <v>0</v>
      </c>
      <c r="EE46" s="57">
        <f>BJ46*(CF46+CG46)</f>
        <v>0</v>
      </c>
      <c r="EF46" s="57">
        <f>BK46*(CF46+CG46)</f>
        <v>0</v>
      </c>
      <c r="EG46" s="57">
        <f>BL46*(CF46+CG46)</f>
        <v>0</v>
      </c>
      <c r="EH46" s="57">
        <f>BM46*(CF46+CG46)</f>
        <v>0</v>
      </c>
      <c r="EI46" s="57">
        <f>BN46*(CF46+CG46)</f>
        <v>0</v>
      </c>
      <c r="EJ46" s="57">
        <f>BO46*(CF46+CG46)</f>
        <v>0</v>
      </c>
      <c r="EK46" s="57">
        <f>BP46*(CF46+CG46)</f>
        <v>0</v>
      </c>
      <c r="EL46" s="57">
        <f>BQ46*(CF46+CG46)</f>
        <v>0</v>
      </c>
      <c r="EM46" s="57">
        <f>BR46*(CF46+CG46)</f>
        <v>0</v>
      </c>
      <c r="EN46" s="57">
        <f>BS46*(CF46+CG46)</f>
        <v>0</v>
      </c>
      <c r="EO46" s="58">
        <f>BT46*(CF46+CG46)</f>
        <v>0</v>
      </c>
    </row>
    <row r="47" spans="1:145" x14ac:dyDescent="0.2">
      <c r="A47" s="49">
        <v>6</v>
      </c>
      <c r="B47" s="49">
        <v>6570</v>
      </c>
      <c r="C47" s="49" t="s">
        <v>125</v>
      </c>
      <c r="D47" s="49">
        <v>1060307</v>
      </c>
      <c r="E47" s="49" t="s">
        <v>172</v>
      </c>
      <c r="F47" s="49" t="s">
        <v>127</v>
      </c>
      <c r="G47" s="49" t="s">
        <v>168</v>
      </c>
      <c r="H47" s="50">
        <v>56</v>
      </c>
      <c r="I47" s="51">
        <v>43920</v>
      </c>
      <c r="J47" s="51">
        <v>43160</v>
      </c>
      <c r="K47" s="51">
        <v>44621</v>
      </c>
      <c r="L47" s="49">
        <v>64</v>
      </c>
      <c r="M47" s="49">
        <v>64</v>
      </c>
      <c r="N47" s="49">
        <v>64</v>
      </c>
      <c r="O47" s="49">
        <v>64</v>
      </c>
      <c r="P47" s="49">
        <v>64</v>
      </c>
      <c r="Q47" s="49">
        <v>64</v>
      </c>
      <c r="R47" s="49">
        <v>64</v>
      </c>
      <c r="S47" s="49">
        <v>64</v>
      </c>
      <c r="T47" s="49">
        <v>64</v>
      </c>
      <c r="U47" s="49">
        <v>64</v>
      </c>
      <c r="Y47" s="49">
        <v>54</v>
      </c>
      <c r="Z47" s="49">
        <v>44</v>
      </c>
      <c r="AA47" s="49">
        <v>47</v>
      </c>
      <c r="AB47" s="49">
        <v>48</v>
      </c>
      <c r="AC47" s="49">
        <v>54</v>
      </c>
      <c r="AD47" s="49">
        <v>52</v>
      </c>
      <c r="AE47" s="49">
        <v>54</v>
      </c>
      <c r="AF47" s="49">
        <v>63</v>
      </c>
      <c r="AG47" s="49">
        <v>63</v>
      </c>
      <c r="AH47" s="53">
        <f t="shared" si="3"/>
        <v>53.222222222222221</v>
      </c>
      <c r="AI47" s="52">
        <f t="shared" si="4"/>
        <v>6.1963748860438601</v>
      </c>
      <c r="AJ47" s="53">
        <f t="shared" si="5"/>
        <v>59.418597108266084</v>
      </c>
      <c r="AK47" s="49">
        <v>54</v>
      </c>
      <c r="AL47" s="49">
        <v>44</v>
      </c>
      <c r="AM47" s="49">
        <v>47</v>
      </c>
      <c r="AN47" s="49">
        <v>48</v>
      </c>
      <c r="AO47" s="49">
        <v>54</v>
      </c>
      <c r="AP47" s="49">
        <v>52</v>
      </c>
      <c r="AQ47" s="49">
        <v>54</v>
      </c>
      <c r="AR47" s="49">
        <v>63</v>
      </c>
      <c r="AS47" s="49">
        <v>63</v>
      </c>
      <c r="AT47" s="49">
        <v>0</v>
      </c>
      <c r="AU47" s="49">
        <v>0</v>
      </c>
      <c r="AV47" s="49">
        <v>0</v>
      </c>
      <c r="AW47" s="49">
        <v>-10</v>
      </c>
      <c r="AX47" s="49">
        <v>-20</v>
      </c>
      <c r="AY47" s="49">
        <v>-17</v>
      </c>
      <c r="AZ47" s="49">
        <v>-16</v>
      </c>
      <c r="BA47" s="49">
        <v>-10</v>
      </c>
      <c r="BB47" s="49">
        <v>-12</v>
      </c>
      <c r="BC47" s="49">
        <v>-10</v>
      </c>
      <c r="BD47" s="49">
        <v>-1</v>
      </c>
      <c r="BE47" s="49">
        <v>-1</v>
      </c>
      <c r="BI47" s="49">
        <v>0</v>
      </c>
      <c r="BJ47" s="49">
        <v>0</v>
      </c>
      <c r="BK47" s="49">
        <v>0</v>
      </c>
      <c r="BL47" s="49">
        <v>0</v>
      </c>
      <c r="BM47" s="49">
        <v>0</v>
      </c>
      <c r="BN47" s="49">
        <v>0</v>
      </c>
      <c r="BO47" s="49">
        <v>0</v>
      </c>
      <c r="BP47" s="49">
        <v>0</v>
      </c>
      <c r="BQ47" s="49">
        <v>0</v>
      </c>
      <c r="BV47" s="49">
        <v>5.9</v>
      </c>
      <c r="BW47" s="49">
        <v>0</v>
      </c>
      <c r="BX47" s="49">
        <v>0</v>
      </c>
      <c r="BY47" s="49">
        <v>0</v>
      </c>
      <c r="BZ47" s="49">
        <v>0</v>
      </c>
      <c r="CA47" s="49">
        <v>0</v>
      </c>
      <c r="CB47" s="49">
        <v>0</v>
      </c>
      <c r="CC47" s="49">
        <v>0</v>
      </c>
      <c r="CD47" s="49">
        <v>1.6739999999999999</v>
      </c>
      <c r="CE47" s="49">
        <v>10000</v>
      </c>
      <c r="CF47" s="54">
        <f t="shared" si="6"/>
        <v>0</v>
      </c>
      <c r="CG47" s="55">
        <f t="shared" si="7"/>
        <v>98766</v>
      </c>
      <c r="CH47" s="56">
        <f t="shared" si="8"/>
        <v>6321024</v>
      </c>
      <c r="CI47" s="57">
        <f t="shared" si="9"/>
        <v>6321024</v>
      </c>
      <c r="CJ47" s="57">
        <f t="shared" si="10"/>
        <v>6321024</v>
      </c>
      <c r="CK47" s="57">
        <f t="shared" si="11"/>
        <v>6321024</v>
      </c>
      <c r="CL47" s="57">
        <f t="shared" si="12"/>
        <v>6321024</v>
      </c>
      <c r="CM47" s="57">
        <f t="shared" si="13"/>
        <v>6321024</v>
      </c>
      <c r="CN47" s="57">
        <f t="shared" si="14"/>
        <v>6321024</v>
      </c>
      <c r="CO47" s="57">
        <f t="shared" si="15"/>
        <v>6321024</v>
      </c>
      <c r="CP47" s="57">
        <f t="shared" si="16"/>
        <v>6321024</v>
      </c>
      <c r="CQ47" s="57">
        <f t="shared" si="17"/>
        <v>0</v>
      </c>
      <c r="CR47" s="57">
        <f t="shared" si="18"/>
        <v>0</v>
      </c>
      <c r="CS47" s="58">
        <f t="shared" si="19"/>
        <v>0</v>
      </c>
      <c r="CT47" s="56">
        <f t="shared" si="20"/>
        <v>5333364</v>
      </c>
      <c r="CU47" s="57">
        <f t="shared" si="21"/>
        <v>4345704</v>
      </c>
      <c r="CV47" s="57">
        <f t="shared" si="22"/>
        <v>4642002</v>
      </c>
      <c r="CW47" s="57">
        <f t="shared" si="23"/>
        <v>4740768</v>
      </c>
      <c r="CX47" s="57">
        <f t="shared" si="24"/>
        <v>5333364</v>
      </c>
      <c r="CY47" s="57">
        <f t="shared" si="25"/>
        <v>5135832</v>
      </c>
      <c r="CZ47" s="57">
        <f t="shared" si="26"/>
        <v>5333364</v>
      </c>
      <c r="DA47" s="157">
        <f t="shared" si="27"/>
        <v>6222258</v>
      </c>
      <c r="DB47" s="161">
        <f t="shared" si="28"/>
        <v>6222258</v>
      </c>
      <c r="DC47" s="161">
        <f t="shared" si="0"/>
        <v>5256546</v>
      </c>
      <c r="DD47" s="161">
        <f t="shared" si="29"/>
        <v>611991.16199500789</v>
      </c>
      <c r="DE47" s="161">
        <f t="shared" si="30"/>
        <v>5868537.1619950077</v>
      </c>
      <c r="DF47" s="59">
        <f t="shared" si="31"/>
        <v>5333364</v>
      </c>
      <c r="DG47" s="57">
        <f t="shared" si="32"/>
        <v>4345704</v>
      </c>
      <c r="DH47" s="57">
        <f t="shared" si="33"/>
        <v>4642002</v>
      </c>
      <c r="DI47" s="57">
        <f t="shared" si="34"/>
        <v>4740768</v>
      </c>
      <c r="DJ47" s="57">
        <f t="shared" si="35"/>
        <v>5333364</v>
      </c>
      <c r="DK47" s="57">
        <f t="shared" si="36"/>
        <v>5135832</v>
      </c>
      <c r="DL47" s="57">
        <f t="shared" si="37"/>
        <v>5333364</v>
      </c>
      <c r="DM47" s="57">
        <f t="shared" si="38"/>
        <v>6222258</v>
      </c>
      <c r="DN47" s="57">
        <f t="shared" si="39"/>
        <v>6222258</v>
      </c>
      <c r="DO47" s="57">
        <f t="shared" si="40"/>
        <v>0</v>
      </c>
      <c r="DP47" s="57">
        <f t="shared" si="41"/>
        <v>0</v>
      </c>
      <c r="DQ47" s="58">
        <f t="shared" si="42"/>
        <v>0</v>
      </c>
      <c r="DR47" s="56">
        <f t="shared" si="43"/>
        <v>-987660</v>
      </c>
      <c r="DS47" s="57">
        <f t="shared" si="44"/>
        <v>-1975320</v>
      </c>
      <c r="DT47" s="57">
        <f t="shared" si="45"/>
        <v>-1679022</v>
      </c>
      <c r="DU47" s="57">
        <f t="shared" si="46"/>
        <v>-1580256</v>
      </c>
      <c r="DV47" s="57">
        <f t="shared" si="47"/>
        <v>-987660</v>
      </c>
      <c r="DW47" s="57">
        <f t="shared" si="48"/>
        <v>-1185192</v>
      </c>
      <c r="DX47" s="57">
        <f t="shared" si="49"/>
        <v>-987660</v>
      </c>
      <c r="DY47" s="57">
        <f t="shared" si="50"/>
        <v>-98766</v>
      </c>
      <c r="DZ47" s="57">
        <f t="shared" si="51"/>
        <v>-98766</v>
      </c>
      <c r="EA47" s="57">
        <f t="shared" si="52"/>
        <v>0</v>
      </c>
      <c r="EB47" s="57">
        <f t="shared" si="53"/>
        <v>0</v>
      </c>
      <c r="EC47" s="58">
        <f t="shared" si="54"/>
        <v>0</v>
      </c>
      <c r="ED47" s="59">
        <f t="shared" si="55"/>
        <v>0</v>
      </c>
      <c r="EE47" s="57">
        <f t="shared" si="56"/>
        <v>0</v>
      </c>
      <c r="EF47" s="57">
        <f t="shared" si="57"/>
        <v>0</v>
      </c>
      <c r="EG47" s="57">
        <f t="shared" si="58"/>
        <v>0</v>
      </c>
      <c r="EH47" s="57">
        <f t="shared" si="59"/>
        <v>0</v>
      </c>
      <c r="EI47" s="57">
        <f t="shared" si="60"/>
        <v>0</v>
      </c>
      <c r="EJ47" s="57">
        <f t="shared" si="61"/>
        <v>0</v>
      </c>
      <c r="EK47" s="57">
        <f t="shared" si="62"/>
        <v>0</v>
      </c>
      <c r="EL47" s="57">
        <f t="shared" si="63"/>
        <v>0</v>
      </c>
      <c r="EM47" s="57">
        <f t="shared" si="64"/>
        <v>0</v>
      </c>
      <c r="EN47" s="57">
        <f t="shared" si="65"/>
        <v>0</v>
      </c>
      <c r="EO47" s="58">
        <f t="shared" si="66"/>
        <v>0</v>
      </c>
    </row>
    <row r="48" spans="1:145" x14ac:dyDescent="0.2">
      <c r="A48" s="49">
        <v>6</v>
      </c>
      <c r="B48" s="49">
        <v>6570</v>
      </c>
      <c r="C48" s="49" t="s">
        <v>125</v>
      </c>
      <c r="D48" s="49">
        <v>1060309</v>
      </c>
      <c r="E48" s="49" t="s">
        <v>174</v>
      </c>
      <c r="F48" s="49" t="s">
        <v>128</v>
      </c>
      <c r="G48" s="49" t="s">
        <v>168</v>
      </c>
      <c r="H48" s="50">
        <v>55</v>
      </c>
      <c r="I48" s="51">
        <v>43920</v>
      </c>
      <c r="J48" s="51">
        <v>43160</v>
      </c>
      <c r="K48" s="51">
        <v>44621</v>
      </c>
      <c r="L48" s="49">
        <v>35</v>
      </c>
      <c r="M48" s="49">
        <v>35</v>
      </c>
      <c r="N48" s="49">
        <v>35</v>
      </c>
      <c r="O48" s="49">
        <v>35</v>
      </c>
      <c r="P48" s="49">
        <v>35</v>
      </c>
      <c r="Q48" s="49">
        <v>35</v>
      </c>
      <c r="R48" s="49">
        <v>35</v>
      </c>
      <c r="S48" s="49">
        <v>35</v>
      </c>
      <c r="T48" s="49">
        <v>35</v>
      </c>
      <c r="U48" s="49">
        <v>35</v>
      </c>
      <c r="Y48" s="49">
        <v>29</v>
      </c>
      <c r="Z48" s="49">
        <v>27</v>
      </c>
      <c r="AA48" s="49">
        <v>25</v>
      </c>
      <c r="AB48" s="49">
        <v>24</v>
      </c>
      <c r="AC48" s="49">
        <v>24</v>
      </c>
      <c r="AD48" s="49">
        <v>19</v>
      </c>
      <c r="AE48" s="49">
        <v>19</v>
      </c>
      <c r="AF48" s="49">
        <v>20</v>
      </c>
      <c r="AG48" s="49">
        <v>18</v>
      </c>
      <c r="AH48" s="53">
        <f>AVERAGE(Y48:AG48)</f>
        <v>22.777777777777779</v>
      </c>
      <c r="AI48" s="52">
        <f>_xlfn.STDEV.P(Y48:AG48)</f>
        <v>3.7051848890073482</v>
      </c>
      <c r="AJ48" s="53">
        <f>AI48+AH48</f>
        <v>26.482962666785127</v>
      </c>
      <c r="AK48" s="49">
        <v>29</v>
      </c>
      <c r="AL48" s="49">
        <v>27</v>
      </c>
      <c r="AM48" s="49">
        <v>25</v>
      </c>
      <c r="AN48" s="49">
        <v>24</v>
      </c>
      <c r="AO48" s="49">
        <v>24</v>
      </c>
      <c r="AP48" s="49">
        <v>19</v>
      </c>
      <c r="AQ48" s="49">
        <v>19</v>
      </c>
      <c r="AR48" s="49">
        <v>20</v>
      </c>
      <c r="AS48" s="49">
        <v>18</v>
      </c>
      <c r="AT48" s="49">
        <v>0</v>
      </c>
      <c r="AU48" s="49">
        <v>0</v>
      </c>
      <c r="AV48" s="49">
        <v>0</v>
      </c>
      <c r="AW48" s="49">
        <v>-6</v>
      </c>
      <c r="AX48" s="49">
        <v>-8</v>
      </c>
      <c r="AY48" s="49">
        <v>-10</v>
      </c>
      <c r="AZ48" s="49">
        <v>-11</v>
      </c>
      <c r="BA48" s="49">
        <v>-11</v>
      </c>
      <c r="BB48" s="49">
        <v>-16</v>
      </c>
      <c r="BC48" s="49">
        <v>-16</v>
      </c>
      <c r="BD48" s="49">
        <v>-15</v>
      </c>
      <c r="BE48" s="49">
        <v>-17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V48" s="49">
        <v>8.7100000000000009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1.6739999999999999</v>
      </c>
      <c r="CE48" s="49">
        <v>10000</v>
      </c>
      <c r="CF48" s="54">
        <f>(BU48*CE48*CD48*(1+BX48/100+CB48/100+CC48/100))</f>
        <v>0</v>
      </c>
      <c r="CG48" s="55">
        <f>(BV48*CE48*CD48*(1+CC48/100+BW48/100+BZ48/100+BY48/100))</f>
        <v>145805.40000000002</v>
      </c>
      <c r="CH48" s="56">
        <f>M48*(CF48+CG48)</f>
        <v>5103189.0000000009</v>
      </c>
      <c r="CI48" s="57">
        <f>N48* (CF48+CG48)</f>
        <v>5103189.0000000009</v>
      </c>
      <c r="CJ48" s="57">
        <f>O48*(CF48+CG48)</f>
        <v>5103189.0000000009</v>
      </c>
      <c r="CK48" s="57">
        <f>P48*(CF48+CG48)</f>
        <v>5103189.0000000009</v>
      </c>
      <c r="CL48" s="57">
        <f>Q48*(CF48+CG48)</f>
        <v>5103189.0000000009</v>
      </c>
      <c r="CM48" s="57">
        <f>R48*(CF48+CG48)</f>
        <v>5103189.0000000009</v>
      </c>
      <c r="CN48" s="57">
        <f>S48*(CF48+CG48)</f>
        <v>5103189.0000000009</v>
      </c>
      <c r="CO48" s="57">
        <f>T48*(CF48+CG48)</f>
        <v>5103189.0000000009</v>
      </c>
      <c r="CP48" s="57">
        <f>U48*(CF48+CG48)</f>
        <v>5103189.0000000009</v>
      </c>
      <c r="CQ48" s="57">
        <f>V48*(CF48+CG48)</f>
        <v>0</v>
      </c>
      <c r="CR48" s="57">
        <f>W48*(CF48+CG48)</f>
        <v>0</v>
      </c>
      <c r="CS48" s="58">
        <f>X48*(CF48+CG48)</f>
        <v>0</v>
      </c>
      <c r="CT48" s="56">
        <f>Y48*(CF48+CG48)</f>
        <v>4228356.6000000006</v>
      </c>
      <c r="CU48" s="57">
        <f>Z48*(CF48+CG48)</f>
        <v>3936745.8000000007</v>
      </c>
      <c r="CV48" s="57">
        <f>AA48*(CF48+CG48)</f>
        <v>3645135.0000000005</v>
      </c>
      <c r="CW48" s="57">
        <f>AB48*(CF48+CG48)</f>
        <v>3499329.6000000006</v>
      </c>
      <c r="CX48" s="57">
        <f>AC48*(CF48+CG48)</f>
        <v>3499329.6000000006</v>
      </c>
      <c r="CY48" s="57">
        <f>AD48*(CF48+CG48)</f>
        <v>2770302.6000000006</v>
      </c>
      <c r="CZ48" s="57">
        <f>AE48*(CF48+CG48)</f>
        <v>2770302.6000000006</v>
      </c>
      <c r="DA48" s="157">
        <f>AF48*(CF48+CG48)</f>
        <v>2916108.0000000005</v>
      </c>
      <c r="DB48" s="161">
        <f>AG48*(CF48+CG48)</f>
        <v>2624497.2000000002</v>
      </c>
      <c r="DC48" s="161">
        <f t="shared" si="0"/>
        <v>3321123.0000000009</v>
      </c>
      <c r="DD48" s="161">
        <f>AI48*(CF48+CG48)</f>
        <v>540235.96481567214</v>
      </c>
      <c r="DE48" s="161">
        <f>AJ48*(CF48+CG48)</f>
        <v>3861358.964815673</v>
      </c>
      <c r="DF48" s="59">
        <f>AK48*(CF48+CG48)</f>
        <v>4228356.6000000006</v>
      </c>
      <c r="DG48" s="57">
        <f>AL48*(CF48+CG48)</f>
        <v>3936745.8000000007</v>
      </c>
      <c r="DH48" s="57">
        <f>AM48*(CF48+CG48)</f>
        <v>3645135.0000000005</v>
      </c>
      <c r="DI48" s="57">
        <f>AN48*(CF48+CG48)</f>
        <v>3499329.6000000006</v>
      </c>
      <c r="DJ48" s="57">
        <f>AO48*(CF48+CG48)</f>
        <v>3499329.6000000006</v>
      </c>
      <c r="DK48" s="57">
        <f>AP48*(CF48+CG48)</f>
        <v>2770302.6000000006</v>
      </c>
      <c r="DL48" s="57">
        <f>AQ48*(CF48+CG48)</f>
        <v>2770302.6000000006</v>
      </c>
      <c r="DM48" s="57">
        <f>AR48*(CF48+CG48)</f>
        <v>2916108.0000000005</v>
      </c>
      <c r="DN48" s="57">
        <f>AS48*(CF48+CG48)</f>
        <v>2624497.2000000002</v>
      </c>
      <c r="DO48" s="57">
        <f>AT48*(CF48+CG48)</f>
        <v>0</v>
      </c>
      <c r="DP48" s="57">
        <f>AU48*(CF48+CG48)</f>
        <v>0</v>
      </c>
      <c r="DQ48" s="58">
        <f>AV48*(CF48+CG48)</f>
        <v>0</v>
      </c>
      <c r="DR48" s="56">
        <f>AW48*(CF48+CG48)</f>
        <v>-874832.40000000014</v>
      </c>
      <c r="DS48" s="57">
        <f>AX48*(CF48+CG48)</f>
        <v>-1166443.2000000002</v>
      </c>
      <c r="DT48" s="57">
        <f>AY48*(CF48+CG48)</f>
        <v>-1458054.0000000002</v>
      </c>
      <c r="DU48" s="57">
        <f>AZ48*(CF48+CG48)</f>
        <v>-1603859.4000000004</v>
      </c>
      <c r="DV48" s="57">
        <f>BA48*(CF48+CG48)</f>
        <v>-1603859.4000000004</v>
      </c>
      <c r="DW48" s="57">
        <f>BB48*(CF48+CG48)</f>
        <v>-2332886.4000000004</v>
      </c>
      <c r="DX48" s="57">
        <f>BC48*(CF48+CG48)</f>
        <v>-2332886.4000000004</v>
      </c>
      <c r="DY48" s="57">
        <f>BD48*(CF48+CG48)</f>
        <v>-2187081.0000000005</v>
      </c>
      <c r="DZ48" s="57">
        <f>BE48*(CF48+CG48)</f>
        <v>-2478691.8000000003</v>
      </c>
      <c r="EA48" s="57">
        <f>BF48*(CF48+CG48)</f>
        <v>0</v>
      </c>
      <c r="EB48" s="57">
        <f>BG48*(CF48+CG48)</f>
        <v>0</v>
      </c>
      <c r="EC48" s="58">
        <f>BH48*(CF48+CG48)</f>
        <v>0</v>
      </c>
      <c r="ED48" s="59">
        <f>BI48*(CF48+CG48)</f>
        <v>0</v>
      </c>
      <c r="EE48" s="57">
        <f>BJ48*(CF48+CG48)</f>
        <v>0</v>
      </c>
      <c r="EF48" s="57">
        <f>BK48*(CF48+CG48)</f>
        <v>0</v>
      </c>
      <c r="EG48" s="57">
        <f>BL48*(CF48+CG48)</f>
        <v>0</v>
      </c>
      <c r="EH48" s="57">
        <f>BM48*(CF48+CG48)</f>
        <v>0</v>
      </c>
      <c r="EI48" s="57">
        <f>BN48*(CF48+CG48)</f>
        <v>0</v>
      </c>
      <c r="EJ48" s="57">
        <f>BO48*(CF48+CG48)</f>
        <v>0</v>
      </c>
      <c r="EK48" s="57">
        <f>BP48*(CF48+CG48)</f>
        <v>0</v>
      </c>
      <c r="EL48" s="57">
        <f>BQ48*(CF48+CG48)</f>
        <v>0</v>
      </c>
      <c r="EM48" s="57">
        <f>BR48*(CF48+CG48)</f>
        <v>0</v>
      </c>
      <c r="EN48" s="57">
        <f>BS48*(CF48+CG48)</f>
        <v>0</v>
      </c>
      <c r="EO48" s="58">
        <f>BT48*(CF48+CG48)</f>
        <v>0</v>
      </c>
    </row>
    <row r="49" spans="1:145" ht="12" thickBot="1" x14ac:dyDescent="0.25">
      <c r="I49" s="51"/>
      <c r="J49" s="51"/>
      <c r="K49" s="51"/>
      <c r="AH49" s="53"/>
      <c r="AI49" s="52"/>
      <c r="AJ49" s="53"/>
      <c r="CF49" s="83"/>
      <c r="CG49" s="84"/>
      <c r="CH49" s="85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7"/>
      <c r="CT49" s="85"/>
      <c r="CU49" s="86"/>
      <c r="CV49" s="86"/>
      <c r="CW49" s="86"/>
      <c r="CX49" s="86"/>
      <c r="CY49" s="86"/>
      <c r="CZ49" s="86"/>
      <c r="DA49" s="154"/>
      <c r="DB49" s="161"/>
      <c r="DC49" s="161" t="e">
        <f t="shared" si="0"/>
        <v>#DIV/0!</v>
      </c>
      <c r="DD49" s="161"/>
      <c r="DE49" s="161"/>
      <c r="DF49" s="88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7"/>
      <c r="DR49" s="85"/>
      <c r="DS49" s="86"/>
      <c r="DT49" s="86"/>
      <c r="DU49" s="86"/>
      <c r="DV49" s="86"/>
      <c r="DW49" s="86"/>
      <c r="DX49" s="86"/>
      <c r="DY49" s="86"/>
      <c r="DZ49" s="86"/>
      <c r="EA49" s="86"/>
      <c r="EB49" s="86"/>
      <c r="EC49" s="87"/>
      <c r="ED49" s="88"/>
      <c r="EE49" s="86"/>
      <c r="EF49" s="86"/>
      <c r="EG49" s="86"/>
      <c r="EH49" s="86"/>
      <c r="EI49" s="86"/>
      <c r="EJ49" s="86"/>
      <c r="EK49" s="86"/>
      <c r="EL49" s="86"/>
      <c r="EM49" s="86"/>
      <c r="EN49" s="86"/>
      <c r="EO49" s="87"/>
    </row>
    <row r="50" spans="1:145" s="92" customFormat="1" x14ac:dyDescent="0.2">
      <c r="A50" s="91">
        <v>7</v>
      </c>
      <c r="B50" s="92">
        <v>6926</v>
      </c>
      <c r="C50" s="92" t="s">
        <v>181</v>
      </c>
      <c r="D50" s="92">
        <v>1070524</v>
      </c>
      <c r="E50" s="92" t="s">
        <v>191</v>
      </c>
      <c r="F50" s="92" t="s">
        <v>128</v>
      </c>
      <c r="G50" s="92" t="s">
        <v>182</v>
      </c>
      <c r="H50" s="93" t="s">
        <v>143</v>
      </c>
      <c r="I50" s="94">
        <v>44013</v>
      </c>
      <c r="J50" s="94">
        <v>43160</v>
      </c>
      <c r="K50" s="94">
        <v>44104</v>
      </c>
      <c r="L50" s="92">
        <v>75</v>
      </c>
      <c r="M50" s="92">
        <v>75</v>
      </c>
      <c r="N50" s="92">
        <v>75</v>
      </c>
      <c r="O50" s="92">
        <v>75</v>
      </c>
      <c r="P50" s="92">
        <v>75</v>
      </c>
      <c r="Q50" s="92">
        <v>75</v>
      </c>
      <c r="R50" s="92">
        <v>75</v>
      </c>
      <c r="S50" s="92">
        <v>75</v>
      </c>
      <c r="T50" s="92">
        <v>75</v>
      </c>
      <c r="U50" s="92">
        <v>75</v>
      </c>
      <c r="Y50" s="92">
        <v>25</v>
      </c>
      <c r="Z50" s="92">
        <v>25</v>
      </c>
      <c r="AA50" s="92">
        <v>24</v>
      </c>
      <c r="AB50" s="92">
        <v>25</v>
      </c>
      <c r="AC50" s="92">
        <v>25</v>
      </c>
      <c r="AD50" s="92">
        <v>24</v>
      </c>
      <c r="AE50" s="92">
        <v>23</v>
      </c>
      <c r="AF50" s="92">
        <v>27</v>
      </c>
      <c r="AG50" s="92">
        <v>33</v>
      </c>
      <c r="AH50" s="95">
        <f>AVERAGE(Y50:AG50)</f>
        <v>25.666666666666668</v>
      </c>
      <c r="AI50" s="96">
        <f>_xlfn.STDEV.P(Y50:AG50)</f>
        <v>2.7888667551135851</v>
      </c>
      <c r="AJ50" s="95">
        <f>AI50+AH50</f>
        <v>28.455533421780252</v>
      </c>
      <c r="AK50" s="92">
        <v>25</v>
      </c>
      <c r="AL50" s="92">
        <v>25</v>
      </c>
      <c r="AM50" s="92">
        <v>24</v>
      </c>
      <c r="AN50" s="92">
        <v>25</v>
      </c>
      <c r="AO50" s="92">
        <v>25</v>
      </c>
      <c r="AP50" s="92">
        <v>24</v>
      </c>
      <c r="AQ50" s="92">
        <v>23</v>
      </c>
      <c r="AR50" s="92">
        <v>27</v>
      </c>
      <c r="AS50" s="92">
        <v>33</v>
      </c>
      <c r="AT50" s="96">
        <f>AVERAGE(AK50:AS50)</f>
        <v>25.666666666666668</v>
      </c>
      <c r="AU50" s="92">
        <v>0</v>
      </c>
      <c r="AV50" s="92">
        <v>0</v>
      </c>
      <c r="AW50" s="92">
        <v>-50</v>
      </c>
      <c r="AX50" s="92">
        <v>-50</v>
      </c>
      <c r="AY50" s="92">
        <v>-51</v>
      </c>
      <c r="AZ50" s="92">
        <v>-50</v>
      </c>
      <c r="BA50" s="92">
        <v>-50</v>
      </c>
      <c r="BB50" s="92">
        <v>-51</v>
      </c>
      <c r="BC50" s="92">
        <v>-52</v>
      </c>
      <c r="BD50" s="92">
        <v>-48</v>
      </c>
      <c r="BE50" s="92">
        <v>-42</v>
      </c>
      <c r="BI50" s="92">
        <v>0</v>
      </c>
      <c r="BJ50" s="92">
        <v>0</v>
      </c>
      <c r="BK50" s="92">
        <v>0</v>
      </c>
      <c r="BL50" s="92">
        <v>0</v>
      </c>
      <c r="BM50" s="92">
        <v>0</v>
      </c>
      <c r="BN50" s="92">
        <v>0</v>
      </c>
      <c r="BO50" s="92">
        <v>0</v>
      </c>
      <c r="BP50" s="92">
        <v>0</v>
      </c>
      <c r="BQ50" s="92">
        <v>0</v>
      </c>
      <c r="BV50" s="92">
        <v>8.7100000000000009</v>
      </c>
      <c r="BW50" s="92">
        <v>0</v>
      </c>
      <c r="BX50" s="92">
        <v>0</v>
      </c>
      <c r="BY50" s="92">
        <v>0</v>
      </c>
      <c r="BZ50" s="92">
        <v>0</v>
      </c>
      <c r="CA50" s="92">
        <v>0</v>
      </c>
      <c r="CB50" s="92">
        <v>0</v>
      </c>
      <c r="CC50" s="92">
        <v>0</v>
      </c>
      <c r="CD50" s="92">
        <v>1.6739999999999999</v>
      </c>
      <c r="CE50" s="92">
        <v>10000</v>
      </c>
      <c r="CF50" s="97">
        <f>(BU50*CE50*CD50*(1+BX50/100+CB50/100+CC50/100))</f>
        <v>0</v>
      </c>
      <c r="CG50" s="98">
        <f>(BV50*CE50*CD50*(1+CC50/100+BW50/100+BZ50/100+BY50/100))</f>
        <v>145805.40000000002</v>
      </c>
      <c r="CH50" s="99">
        <f>M50*(CF50+CG50)</f>
        <v>10935405.000000002</v>
      </c>
      <c r="CI50" s="100">
        <f>N50* (CF50+CG50)</f>
        <v>10935405.000000002</v>
      </c>
      <c r="CJ50" s="100">
        <f>O50*(CF50+CG50)</f>
        <v>10935405.000000002</v>
      </c>
      <c r="CK50" s="100">
        <f>P50*(CF50+CG50)</f>
        <v>10935405.000000002</v>
      </c>
      <c r="CL50" s="100">
        <f>Q50*(CF50+CG50)</f>
        <v>10935405.000000002</v>
      </c>
      <c r="CM50" s="100">
        <f>R50*(CF50+CG50)</f>
        <v>10935405.000000002</v>
      </c>
      <c r="CN50" s="100">
        <f>S50*(CF50+CG50)</f>
        <v>10935405.000000002</v>
      </c>
      <c r="CO50" s="100">
        <f>T50*(CF50+CG50)</f>
        <v>10935405.000000002</v>
      </c>
      <c r="CP50" s="100">
        <f>U50*(CF50+CG50)</f>
        <v>10935405.000000002</v>
      </c>
      <c r="CQ50" s="100">
        <f>V50*(CF50+CG50)</f>
        <v>0</v>
      </c>
      <c r="CR50" s="100">
        <f>W50*(CF50+CG50)</f>
        <v>0</v>
      </c>
      <c r="CS50" s="101">
        <f>X50*(CF50+CG50)</f>
        <v>0</v>
      </c>
      <c r="CT50" s="99">
        <f>Y50*(CF50+CG50)</f>
        <v>3645135.0000000005</v>
      </c>
      <c r="CU50" s="100">
        <f>Z50*(CF50+CG50)</f>
        <v>3645135.0000000005</v>
      </c>
      <c r="CV50" s="100">
        <f>AA50*(CF50+CG50)</f>
        <v>3499329.6000000006</v>
      </c>
      <c r="CW50" s="100">
        <f>AB50*(CF50+CG50)</f>
        <v>3645135.0000000005</v>
      </c>
      <c r="CX50" s="100">
        <f>AC50*(CF50+CG50)</f>
        <v>3645135.0000000005</v>
      </c>
      <c r="CY50" s="100">
        <f>AD50*(CF50+CG50)</f>
        <v>3499329.6000000006</v>
      </c>
      <c r="CZ50" s="100">
        <f>AE50*(CF50+CG50)</f>
        <v>3353524.2000000007</v>
      </c>
      <c r="DA50" s="153">
        <f>AF50*(CF50+CG50)</f>
        <v>3936745.8000000007</v>
      </c>
      <c r="DB50" s="161">
        <f>AG50*(CF50+CG50)</f>
        <v>4811578.2000000011</v>
      </c>
      <c r="DC50" s="161">
        <f t="shared" si="0"/>
        <v>3742338.6000000006</v>
      </c>
      <c r="DD50" s="161">
        <f>AI50*(CF50+CG50)</f>
        <v>406631.83277603838</v>
      </c>
      <c r="DE50" s="161">
        <f>AJ50*(CF50+CG50)</f>
        <v>4148970.432776039</v>
      </c>
      <c r="DF50" s="102">
        <f>AK50*(CF50+CG50)</f>
        <v>3645135.0000000005</v>
      </c>
      <c r="DG50" s="100">
        <f>AL50*(CF50+CG50)</f>
        <v>3645135.0000000005</v>
      </c>
      <c r="DH50" s="100">
        <f>AM50*(CF50+CG50)</f>
        <v>3499329.6000000006</v>
      </c>
      <c r="DI50" s="100">
        <f>AN50*(CF50+CG50)</f>
        <v>3645135.0000000005</v>
      </c>
      <c r="DJ50" s="100">
        <f>AO50*(CF50+CG50)</f>
        <v>3645135.0000000005</v>
      </c>
      <c r="DK50" s="100">
        <f>AP50*(CF50+CG50)</f>
        <v>3499329.6000000006</v>
      </c>
      <c r="DL50" s="100">
        <f>AQ50*(CF50+CG50)</f>
        <v>3353524.2000000007</v>
      </c>
      <c r="DM50" s="100">
        <f>AR50*(CF50+CG50)</f>
        <v>3936745.8000000007</v>
      </c>
      <c r="DN50" s="100">
        <f>AS50*(CF50+CG50)</f>
        <v>4811578.2000000011</v>
      </c>
      <c r="DO50" s="100">
        <f>AT50*(CF50+CG50)</f>
        <v>3742338.6000000006</v>
      </c>
      <c r="DP50" s="100">
        <f>AU50*(CF50+CG50)</f>
        <v>0</v>
      </c>
      <c r="DQ50" s="101">
        <f>AV50*(CF50+CG50)</f>
        <v>0</v>
      </c>
      <c r="DR50" s="99">
        <f>AW50*(CF50+CG50)</f>
        <v>-7290270.0000000009</v>
      </c>
      <c r="DS50" s="100">
        <f>AX50*(CF50+CG50)</f>
        <v>-7290270.0000000009</v>
      </c>
      <c r="DT50" s="100">
        <f>AY50*(CF50+CG50)</f>
        <v>-7436075.4000000013</v>
      </c>
      <c r="DU50" s="100">
        <f>AZ50*(CF50+CG50)</f>
        <v>-7290270.0000000009</v>
      </c>
      <c r="DV50" s="100">
        <f>BA50*(CF50+CG50)</f>
        <v>-7290270.0000000009</v>
      </c>
      <c r="DW50" s="100">
        <f>BB50*(CF50+CG50)</f>
        <v>-7436075.4000000013</v>
      </c>
      <c r="DX50" s="100">
        <f>BC50*(CF50+CG50)</f>
        <v>-7581880.8000000007</v>
      </c>
      <c r="DY50" s="100">
        <f>BD50*(CF50+CG50)</f>
        <v>-6998659.2000000011</v>
      </c>
      <c r="DZ50" s="100">
        <f>BE50*(CF50+CG50)</f>
        <v>-6123826.8000000007</v>
      </c>
      <c r="EA50" s="100">
        <f>BF50*(CF50+CG50)</f>
        <v>0</v>
      </c>
      <c r="EB50" s="100">
        <f>BG50*(CF50+CG50)</f>
        <v>0</v>
      </c>
      <c r="EC50" s="101">
        <f>BH50*(CF50+CG50)</f>
        <v>0</v>
      </c>
      <c r="ED50" s="102">
        <f>BI50*(CF50+CG50)</f>
        <v>0</v>
      </c>
      <c r="EE50" s="100">
        <f>BJ50*(CF50+CG50)</f>
        <v>0</v>
      </c>
      <c r="EF50" s="100">
        <f>BK50*(CF50+CG50)</f>
        <v>0</v>
      </c>
      <c r="EG50" s="100">
        <f>BL50*(CF50+CG50)</f>
        <v>0</v>
      </c>
      <c r="EH50" s="100">
        <f>BM50*(CF50+CG50)</f>
        <v>0</v>
      </c>
      <c r="EI50" s="100">
        <f>BN50*(CF50+CG50)</f>
        <v>0</v>
      </c>
      <c r="EJ50" s="100">
        <f>BO50*(CF50+CG50)</f>
        <v>0</v>
      </c>
      <c r="EK50" s="100">
        <f>BP50*(CF50+CG50)</f>
        <v>0</v>
      </c>
      <c r="EL50" s="100">
        <f>BQ50*(CF50+CG50)</f>
        <v>0</v>
      </c>
      <c r="EM50" s="100">
        <f>BR50*(CF50+CG50)</f>
        <v>0</v>
      </c>
      <c r="EN50" s="100">
        <f>BS50*(CF50+CG50)</f>
        <v>0</v>
      </c>
      <c r="EO50" s="101">
        <f>BT50*(CF50+CG50)</f>
        <v>0</v>
      </c>
    </row>
    <row r="51" spans="1:145" s="63" customFormat="1" x14ac:dyDescent="0.2">
      <c r="A51" s="103">
        <v>7</v>
      </c>
      <c r="B51" s="63">
        <v>6926</v>
      </c>
      <c r="C51" s="63" t="s">
        <v>181</v>
      </c>
      <c r="D51" s="63">
        <v>1070533</v>
      </c>
      <c r="E51" s="63" t="s">
        <v>197</v>
      </c>
      <c r="F51" s="63" t="s">
        <v>131</v>
      </c>
      <c r="G51" s="63" t="s">
        <v>182</v>
      </c>
      <c r="H51" s="104">
        <v>264</v>
      </c>
      <c r="I51" s="105">
        <v>44050</v>
      </c>
      <c r="J51" s="105">
        <v>43452</v>
      </c>
      <c r="K51" s="105">
        <v>44548</v>
      </c>
      <c r="L51" s="63">
        <v>80</v>
      </c>
      <c r="M51" s="63">
        <v>80</v>
      </c>
      <c r="N51" s="63">
        <v>80</v>
      </c>
      <c r="O51" s="63">
        <v>80</v>
      </c>
      <c r="P51" s="63">
        <v>80</v>
      </c>
      <c r="Q51" s="63">
        <v>80</v>
      </c>
      <c r="R51" s="63">
        <v>80</v>
      </c>
      <c r="S51" s="63">
        <v>80</v>
      </c>
      <c r="T51" s="63">
        <v>80</v>
      </c>
      <c r="U51" s="63">
        <v>80</v>
      </c>
      <c r="Y51" s="63">
        <v>45</v>
      </c>
      <c r="Z51" s="63">
        <v>40</v>
      </c>
      <c r="AA51" s="63">
        <v>36</v>
      </c>
      <c r="AB51" s="63">
        <v>32</v>
      </c>
      <c r="AC51" s="63">
        <v>30</v>
      </c>
      <c r="AD51" s="63">
        <v>26</v>
      </c>
      <c r="AE51" s="63">
        <v>19</v>
      </c>
      <c r="AF51" s="63">
        <v>18</v>
      </c>
      <c r="AG51" s="63">
        <v>22</v>
      </c>
      <c r="AH51" s="106">
        <f>AVERAGE(Y51:AG51)</f>
        <v>29.777777777777779</v>
      </c>
      <c r="AI51" s="107">
        <f>_xlfn.STDEV.P(Y51:AG51)</f>
        <v>8.8791613440031316</v>
      </c>
      <c r="AJ51" s="106">
        <f>AI51+AH51</f>
        <v>38.656939121780908</v>
      </c>
      <c r="AK51" s="63">
        <v>45</v>
      </c>
      <c r="AL51" s="63">
        <v>40</v>
      </c>
      <c r="AM51" s="63">
        <v>36</v>
      </c>
      <c r="AN51" s="63">
        <v>32</v>
      </c>
      <c r="AO51" s="63">
        <v>30</v>
      </c>
      <c r="AP51" s="63">
        <v>26</v>
      </c>
      <c r="AQ51" s="63">
        <v>19</v>
      </c>
      <c r="AR51" s="63">
        <v>18</v>
      </c>
      <c r="AS51" s="63">
        <v>22</v>
      </c>
      <c r="AT51" s="107">
        <f>AVERAGE(AK51:AS51)</f>
        <v>29.777777777777779</v>
      </c>
      <c r="AU51" s="63">
        <v>0</v>
      </c>
      <c r="AV51" s="63">
        <v>0</v>
      </c>
      <c r="AW51" s="63">
        <v>-35</v>
      </c>
      <c r="AX51" s="63">
        <v>-40</v>
      </c>
      <c r="AY51" s="63">
        <v>-44</v>
      </c>
      <c r="AZ51" s="63">
        <v>-48</v>
      </c>
      <c r="BA51" s="63">
        <v>-50</v>
      </c>
      <c r="BB51" s="63">
        <v>-54</v>
      </c>
      <c r="BC51" s="63">
        <v>-61</v>
      </c>
      <c r="BD51" s="63">
        <v>-62</v>
      </c>
      <c r="BE51" s="63">
        <v>-58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V51" s="63">
        <v>7.7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1.6739999999999999</v>
      </c>
      <c r="CE51" s="63">
        <v>10000</v>
      </c>
      <c r="CF51" s="54">
        <f>(BU51*CE51*CD51*(1+BX51/100+CB51/100+CC51/100))</f>
        <v>0</v>
      </c>
      <c r="CG51" s="55">
        <f>(BV51*CE51*CD51*(1+CC51/100+BW51/100+BZ51/100+BY51/100))</f>
        <v>128898</v>
      </c>
      <c r="CH51" s="56">
        <f>M51*(CF51+CG51)</f>
        <v>10311840</v>
      </c>
      <c r="CI51" s="57">
        <f>N51* (CF51+CG51)</f>
        <v>10311840</v>
      </c>
      <c r="CJ51" s="57">
        <f>O51*(CF51+CG51)</f>
        <v>10311840</v>
      </c>
      <c r="CK51" s="57">
        <f>P51*(CF51+CG51)</f>
        <v>10311840</v>
      </c>
      <c r="CL51" s="57">
        <f>Q51*(CF51+CG51)</f>
        <v>10311840</v>
      </c>
      <c r="CM51" s="57">
        <f>R51*(CF51+CG51)</f>
        <v>10311840</v>
      </c>
      <c r="CN51" s="57">
        <f>S51*(CF51+CG51)</f>
        <v>10311840</v>
      </c>
      <c r="CO51" s="57">
        <f>T51*(CF51+CG51)</f>
        <v>10311840</v>
      </c>
      <c r="CP51" s="57">
        <f>U51*(CF51+CG51)</f>
        <v>10311840</v>
      </c>
      <c r="CQ51" s="57">
        <f>V51*(CF51+CG51)</f>
        <v>0</v>
      </c>
      <c r="CR51" s="57">
        <f>W51*(CF51+CG51)</f>
        <v>0</v>
      </c>
      <c r="CS51" s="58">
        <f>X51*(CF51+CG51)</f>
        <v>0</v>
      </c>
      <c r="CT51" s="56">
        <f>Y51*(CF51+CG51)</f>
        <v>5800410</v>
      </c>
      <c r="CU51" s="57">
        <f>Z51*(CF51+CG51)</f>
        <v>5155920</v>
      </c>
      <c r="CV51" s="57">
        <f>AA51*(CF51+CG51)</f>
        <v>4640328</v>
      </c>
      <c r="CW51" s="57">
        <f>AB51*(CF51+CG51)</f>
        <v>4124736</v>
      </c>
      <c r="CX51" s="57">
        <f>AC51*(CF51+CG51)</f>
        <v>3866940</v>
      </c>
      <c r="CY51" s="57">
        <f>AD51*(CF51+CG51)</f>
        <v>3351348</v>
      </c>
      <c r="CZ51" s="57">
        <f>AE51*(CF51+CG51)</f>
        <v>2449062</v>
      </c>
      <c r="DA51" s="157">
        <f>AF51*(CF51+CG51)</f>
        <v>2320164</v>
      </c>
      <c r="DB51" s="161">
        <f>AG51*(CF51+CG51)</f>
        <v>2835756</v>
      </c>
      <c r="DC51" s="161">
        <f t="shared" si="0"/>
        <v>3838296</v>
      </c>
      <c r="DD51" s="161">
        <f>AI51*(CF51+CG51)</f>
        <v>1144506.1389193158</v>
      </c>
      <c r="DE51" s="161">
        <f>AJ51*(CF51+CG51)</f>
        <v>4982802.1389193153</v>
      </c>
      <c r="DF51" s="59">
        <f>AK51*(CF51+CG51)</f>
        <v>5800410</v>
      </c>
      <c r="DG51" s="57">
        <f>AL51*(CF51+CG51)</f>
        <v>5155920</v>
      </c>
      <c r="DH51" s="57">
        <f>AM51*(CF51+CG51)</f>
        <v>4640328</v>
      </c>
      <c r="DI51" s="57">
        <f>AN51*(CF51+CG51)</f>
        <v>4124736</v>
      </c>
      <c r="DJ51" s="57">
        <f>AO51*(CF51+CG51)</f>
        <v>3866940</v>
      </c>
      <c r="DK51" s="57">
        <f>AP51*(CF51+CG51)</f>
        <v>3351348</v>
      </c>
      <c r="DL51" s="57">
        <f>AQ51*(CF51+CG51)</f>
        <v>2449062</v>
      </c>
      <c r="DM51" s="57">
        <f>AR51*(CF51+CG51)</f>
        <v>2320164</v>
      </c>
      <c r="DN51" s="57">
        <f>AS51*(CF51+CG51)</f>
        <v>2835756</v>
      </c>
      <c r="DO51" s="57">
        <f>AT51*(CF51+CG51)</f>
        <v>3838296</v>
      </c>
      <c r="DP51" s="57">
        <f>AU51*(CF51+CG51)</f>
        <v>0</v>
      </c>
      <c r="DQ51" s="58">
        <f>AV51*(CF51+CG51)</f>
        <v>0</v>
      </c>
      <c r="DR51" s="56">
        <f>AW51*(CF51+CG51)</f>
        <v>-4511430</v>
      </c>
      <c r="DS51" s="57">
        <f>AX51*(CF51+CG51)</f>
        <v>-5155920</v>
      </c>
      <c r="DT51" s="57">
        <f>AY51*(CF51+CG51)</f>
        <v>-5671512</v>
      </c>
      <c r="DU51" s="57">
        <f>AZ51*(CF51+CG51)</f>
        <v>-6187104</v>
      </c>
      <c r="DV51" s="57">
        <f>BA51*(CF51+CG51)</f>
        <v>-6444900</v>
      </c>
      <c r="DW51" s="57">
        <f>BB51*(CF51+CG51)</f>
        <v>-6960492</v>
      </c>
      <c r="DX51" s="57">
        <f>BC51*(CF51+CG51)</f>
        <v>-7862778</v>
      </c>
      <c r="DY51" s="57">
        <f>BD51*(CF51+CG51)</f>
        <v>-7991676</v>
      </c>
      <c r="DZ51" s="57">
        <f>BE51*(CF51+CG51)</f>
        <v>-7476084</v>
      </c>
      <c r="EA51" s="57">
        <f>BF51*(CF51+CG51)</f>
        <v>0</v>
      </c>
      <c r="EB51" s="57">
        <f>BG51*(CF51+CG51)</f>
        <v>0</v>
      </c>
      <c r="EC51" s="58">
        <f>BH51*(CF51+CG51)</f>
        <v>0</v>
      </c>
      <c r="ED51" s="59">
        <f>BI51*(CF51+CG51)</f>
        <v>0</v>
      </c>
      <c r="EE51" s="57">
        <f>BJ51*(CF51+CG51)</f>
        <v>0</v>
      </c>
      <c r="EF51" s="57">
        <f>BK51*(CF51+CG51)</f>
        <v>0</v>
      </c>
      <c r="EG51" s="57">
        <f>BL51*(CF51+CG51)</f>
        <v>0</v>
      </c>
      <c r="EH51" s="57">
        <f>BM51*(CF51+CG51)</f>
        <v>0</v>
      </c>
      <c r="EI51" s="57">
        <f>BN51*(CF51+CG51)</f>
        <v>0</v>
      </c>
      <c r="EJ51" s="57">
        <f>BO51*(CF51+CG51)</f>
        <v>0</v>
      </c>
      <c r="EK51" s="57">
        <f>BP51*(CF51+CG51)</f>
        <v>0</v>
      </c>
      <c r="EL51" s="57">
        <f>BQ51*(CF51+CG51)</f>
        <v>0</v>
      </c>
      <c r="EM51" s="57">
        <f>BR51*(CF51+CG51)</f>
        <v>0</v>
      </c>
      <c r="EN51" s="57">
        <f>BS51*(CF51+CG51)</f>
        <v>0</v>
      </c>
      <c r="EO51" s="58">
        <f>BT51*(CF51+CG51)</f>
        <v>0</v>
      </c>
    </row>
    <row r="52" spans="1:145" s="63" customFormat="1" x14ac:dyDescent="0.2">
      <c r="A52" s="103">
        <v>7</v>
      </c>
      <c r="B52" s="63">
        <v>6915</v>
      </c>
      <c r="C52" s="63" t="s">
        <v>126</v>
      </c>
      <c r="D52" s="63">
        <v>1070486</v>
      </c>
      <c r="E52" s="63" t="s">
        <v>199</v>
      </c>
      <c r="F52" s="63" t="s">
        <v>132</v>
      </c>
      <c r="G52" s="63" t="s">
        <v>182</v>
      </c>
      <c r="H52" s="104" t="s">
        <v>133</v>
      </c>
      <c r="I52" s="105">
        <v>44050</v>
      </c>
      <c r="J52" s="105">
        <v>43011</v>
      </c>
      <c r="K52" s="105">
        <v>44135</v>
      </c>
      <c r="L52" s="63">
        <v>60</v>
      </c>
      <c r="M52" s="63">
        <v>60</v>
      </c>
      <c r="N52" s="63">
        <v>60</v>
      </c>
      <c r="O52" s="63">
        <v>60</v>
      </c>
      <c r="P52" s="63">
        <v>60</v>
      </c>
      <c r="Q52" s="63">
        <v>60</v>
      </c>
      <c r="R52" s="63">
        <v>60</v>
      </c>
      <c r="S52" s="63">
        <v>60</v>
      </c>
      <c r="T52" s="63">
        <v>60</v>
      </c>
      <c r="U52" s="63">
        <v>60</v>
      </c>
      <c r="Y52" s="63">
        <v>17</v>
      </c>
      <c r="Z52" s="63">
        <v>16</v>
      </c>
      <c r="AA52" s="63">
        <v>14</v>
      </c>
      <c r="AB52" s="63">
        <v>14</v>
      </c>
      <c r="AC52" s="63">
        <v>16</v>
      </c>
      <c r="AD52" s="63">
        <v>17</v>
      </c>
      <c r="AE52" s="63">
        <v>15</v>
      </c>
      <c r="AF52" s="63">
        <v>15</v>
      </c>
      <c r="AG52" s="63">
        <v>16</v>
      </c>
      <c r="AH52" s="106">
        <f>AVERAGE(Y52:AG52)</f>
        <v>15.555555555555555</v>
      </c>
      <c r="AI52" s="107">
        <f>_xlfn.STDEV.P(Y52:AG52)</f>
        <v>1.0657403385139377</v>
      </c>
      <c r="AJ52" s="106">
        <f>AI52+AH52</f>
        <v>16.621295894069494</v>
      </c>
      <c r="AK52" s="63">
        <v>17</v>
      </c>
      <c r="AL52" s="63">
        <v>16</v>
      </c>
      <c r="AM52" s="63">
        <v>14</v>
      </c>
      <c r="AN52" s="63">
        <v>14</v>
      </c>
      <c r="AO52" s="63">
        <v>16</v>
      </c>
      <c r="AP52" s="63">
        <v>17</v>
      </c>
      <c r="AQ52" s="63">
        <v>15</v>
      </c>
      <c r="AR52" s="63">
        <v>15</v>
      </c>
      <c r="AS52" s="63">
        <v>16</v>
      </c>
      <c r="AT52" s="107">
        <f>AVERAGE(AK52:AS52)</f>
        <v>15.555555555555555</v>
      </c>
      <c r="AU52" s="63">
        <v>0</v>
      </c>
      <c r="AV52" s="63">
        <v>0</v>
      </c>
      <c r="AW52" s="63">
        <v>-43</v>
      </c>
      <c r="AX52" s="63">
        <v>-44</v>
      </c>
      <c r="AY52" s="63">
        <v>-46</v>
      </c>
      <c r="AZ52" s="63">
        <v>-46</v>
      </c>
      <c r="BA52" s="63">
        <v>-44</v>
      </c>
      <c r="BB52" s="63">
        <v>-43</v>
      </c>
      <c r="BC52" s="63">
        <v>-45</v>
      </c>
      <c r="BD52" s="63">
        <v>-45</v>
      </c>
      <c r="BE52" s="63">
        <v>-44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V52" s="63">
        <v>7.7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1.6739999999999999</v>
      </c>
      <c r="CE52" s="63">
        <v>10000</v>
      </c>
      <c r="CF52" s="54">
        <f>(BU52*CE52*CD52*(1+BX52/100+CB52/100+CC52/100))</f>
        <v>0</v>
      </c>
      <c r="CG52" s="55">
        <f>(BV52*CE52*CD52*(1+CC52/100+BW52/100+BZ52/100+BY52/100))</f>
        <v>128898</v>
      </c>
      <c r="CH52" s="56">
        <f>M52*(CF52+CG52)</f>
        <v>7733880</v>
      </c>
      <c r="CI52" s="57">
        <f>N52* (CF52+CG52)</f>
        <v>7733880</v>
      </c>
      <c r="CJ52" s="57">
        <f>O52*(CF52+CG52)</f>
        <v>7733880</v>
      </c>
      <c r="CK52" s="57">
        <f>P52*(CF52+CG52)</f>
        <v>7733880</v>
      </c>
      <c r="CL52" s="57">
        <f>Q52*(CF52+CG52)</f>
        <v>7733880</v>
      </c>
      <c r="CM52" s="57">
        <f>R52*(CF52+CG52)</f>
        <v>7733880</v>
      </c>
      <c r="CN52" s="57">
        <f>S52*(CF52+CG52)</f>
        <v>7733880</v>
      </c>
      <c r="CO52" s="57">
        <f>T52*(CF52+CG52)</f>
        <v>7733880</v>
      </c>
      <c r="CP52" s="57">
        <f>U52*(CF52+CG52)</f>
        <v>7733880</v>
      </c>
      <c r="CQ52" s="57">
        <f>V52*(CF52+CG52)</f>
        <v>0</v>
      </c>
      <c r="CR52" s="57">
        <f>W52*(CF52+CG52)</f>
        <v>0</v>
      </c>
      <c r="CS52" s="58">
        <f>X52*(CF52+CG52)</f>
        <v>0</v>
      </c>
      <c r="CT52" s="56">
        <f>Y52*(CF52+CG52)</f>
        <v>2191266</v>
      </c>
      <c r="CU52" s="57">
        <f>Z52*(CF52+CG52)</f>
        <v>2062368</v>
      </c>
      <c r="CV52" s="57">
        <f>AA52*(CF52+CG52)</f>
        <v>1804572</v>
      </c>
      <c r="CW52" s="57">
        <f>AB52*(CF52+CG52)</f>
        <v>1804572</v>
      </c>
      <c r="CX52" s="57">
        <f>AC52*(CF52+CG52)</f>
        <v>2062368</v>
      </c>
      <c r="CY52" s="57">
        <f>AD52*(CF52+CG52)</f>
        <v>2191266</v>
      </c>
      <c r="CZ52" s="57">
        <f>AE52*(CF52+CG52)</f>
        <v>1933470</v>
      </c>
      <c r="DA52" s="157">
        <f>AF52*(CF52+CG52)</f>
        <v>1933470</v>
      </c>
      <c r="DB52" s="161">
        <f>AG52*(CF52+CG52)</f>
        <v>2062368</v>
      </c>
      <c r="DC52" s="161">
        <f t="shared" si="0"/>
        <v>2005080</v>
      </c>
      <c r="DD52" s="161">
        <f>AI52*(CF52+CG52)</f>
        <v>137371.79815376955</v>
      </c>
      <c r="DE52" s="161">
        <f>AJ52*(CF52+CG52)</f>
        <v>2142451.7981537697</v>
      </c>
      <c r="DF52" s="59">
        <f>AK52*(CF52+CG52)</f>
        <v>2191266</v>
      </c>
      <c r="DG52" s="57">
        <f>AL52*(CF52+CG52)</f>
        <v>2062368</v>
      </c>
      <c r="DH52" s="57">
        <f>AM52*(CF52+CG52)</f>
        <v>1804572</v>
      </c>
      <c r="DI52" s="57">
        <f>AN52*(CF52+CG52)</f>
        <v>1804572</v>
      </c>
      <c r="DJ52" s="57">
        <f>AO52*(CF52+CG52)</f>
        <v>2062368</v>
      </c>
      <c r="DK52" s="57">
        <f>AP52*(CF52+CG52)</f>
        <v>2191266</v>
      </c>
      <c r="DL52" s="57">
        <f>AQ52*(CF52+CG52)</f>
        <v>1933470</v>
      </c>
      <c r="DM52" s="57">
        <f>AR52*(CF52+CG52)</f>
        <v>1933470</v>
      </c>
      <c r="DN52" s="57">
        <f>AS52*(CF52+CG52)</f>
        <v>2062368</v>
      </c>
      <c r="DO52" s="57">
        <f>AT52*(CF52+CG52)</f>
        <v>2005080</v>
      </c>
      <c r="DP52" s="57">
        <f>AU52*(CF52+CG52)</f>
        <v>0</v>
      </c>
      <c r="DQ52" s="58">
        <f>AV52*(CF52+CG52)</f>
        <v>0</v>
      </c>
      <c r="DR52" s="56">
        <f>AW52*(CF52+CG52)</f>
        <v>-5542614</v>
      </c>
      <c r="DS52" s="57">
        <f>AX52*(CF52+CG52)</f>
        <v>-5671512</v>
      </c>
      <c r="DT52" s="57">
        <f>AY52*(CF52+CG52)</f>
        <v>-5929308</v>
      </c>
      <c r="DU52" s="57">
        <f>AZ52*(CF52+CG52)</f>
        <v>-5929308</v>
      </c>
      <c r="DV52" s="57">
        <f>BA52*(CF52+CG52)</f>
        <v>-5671512</v>
      </c>
      <c r="DW52" s="57">
        <f>BB52*(CF52+CG52)</f>
        <v>-5542614</v>
      </c>
      <c r="DX52" s="57">
        <f>BC52*(CF52+CG52)</f>
        <v>-5800410</v>
      </c>
      <c r="DY52" s="57">
        <f>BD52*(CF52+CG52)</f>
        <v>-5800410</v>
      </c>
      <c r="DZ52" s="57">
        <f>BE52*(CF52+CG52)</f>
        <v>-5671512</v>
      </c>
      <c r="EA52" s="57">
        <f>BF52*(CF52+CG52)</f>
        <v>0</v>
      </c>
      <c r="EB52" s="57">
        <f>BG52*(CF52+CG52)</f>
        <v>0</v>
      </c>
      <c r="EC52" s="58">
        <f>BH52*(CF52+CG52)</f>
        <v>0</v>
      </c>
      <c r="ED52" s="59">
        <f>BI52*(CF52+CG52)</f>
        <v>0</v>
      </c>
      <c r="EE52" s="57">
        <f>BJ52*(CF52+CG52)</f>
        <v>0</v>
      </c>
      <c r="EF52" s="57">
        <f>BK52*(CF52+CG52)</f>
        <v>0</v>
      </c>
      <c r="EG52" s="57">
        <f>BL52*(CF52+CG52)</f>
        <v>0</v>
      </c>
      <c r="EH52" s="57">
        <f>BM52*(CF52+CG52)</f>
        <v>0</v>
      </c>
      <c r="EI52" s="57">
        <f>BN52*(CF52+CG52)</f>
        <v>0</v>
      </c>
      <c r="EJ52" s="57">
        <f>BO52*(CF52+CG52)</f>
        <v>0</v>
      </c>
      <c r="EK52" s="57">
        <f>BP52*(CF52+CG52)</f>
        <v>0</v>
      </c>
      <c r="EL52" s="57">
        <f>BQ52*(CF52+CG52)</f>
        <v>0</v>
      </c>
      <c r="EM52" s="57">
        <f>BR52*(CF52+CG52)</f>
        <v>0</v>
      </c>
      <c r="EN52" s="57">
        <f>BS52*(CF52+CG52)</f>
        <v>0</v>
      </c>
      <c r="EO52" s="58">
        <f>BT52*(CF52+CG52)</f>
        <v>0</v>
      </c>
    </row>
    <row r="53" spans="1:145" s="63" customFormat="1" x14ac:dyDescent="0.2">
      <c r="A53" s="103">
        <v>7</v>
      </c>
      <c r="B53" s="63">
        <v>6926</v>
      </c>
      <c r="C53" s="63" t="s">
        <v>181</v>
      </c>
      <c r="D53" s="108">
        <v>1070515</v>
      </c>
      <c r="E53" s="63" t="s">
        <v>185</v>
      </c>
      <c r="F53" s="63" t="s">
        <v>127</v>
      </c>
      <c r="G53" s="63" t="s">
        <v>182</v>
      </c>
      <c r="H53" s="104">
        <v>109</v>
      </c>
      <c r="I53" s="105">
        <v>43929</v>
      </c>
      <c r="J53" s="105">
        <v>43160</v>
      </c>
      <c r="K53" s="105">
        <v>44621</v>
      </c>
      <c r="L53" s="63">
        <v>50</v>
      </c>
      <c r="M53" s="63">
        <v>50</v>
      </c>
      <c r="N53" s="63">
        <v>50</v>
      </c>
      <c r="O53" s="63">
        <v>50</v>
      </c>
      <c r="P53" s="63">
        <v>50</v>
      </c>
      <c r="Q53" s="63">
        <v>50</v>
      </c>
      <c r="R53" s="63">
        <v>50</v>
      </c>
      <c r="S53" s="63">
        <v>50</v>
      </c>
      <c r="T53" s="63">
        <v>50</v>
      </c>
      <c r="U53" s="63">
        <v>50</v>
      </c>
      <c r="Y53" s="63">
        <v>45</v>
      </c>
      <c r="Z53" s="63">
        <v>39</v>
      </c>
      <c r="AA53" s="63">
        <v>37</v>
      </c>
      <c r="AB53" s="63">
        <v>42</v>
      </c>
      <c r="AC53" s="63">
        <v>34</v>
      </c>
      <c r="AD53" s="63">
        <v>35</v>
      </c>
      <c r="AE53" s="63">
        <v>35</v>
      </c>
      <c r="AF53" s="63">
        <v>35</v>
      </c>
      <c r="AG53" s="63">
        <v>38</v>
      </c>
      <c r="AH53" s="106">
        <f>AVERAGE(Y53:AG53)</f>
        <v>37.777777777777779</v>
      </c>
      <c r="AI53" s="107">
        <f t="shared" si="4"/>
        <v>3.4889596595794621</v>
      </c>
      <c r="AJ53" s="106">
        <f t="shared" si="5"/>
        <v>41.266737437357243</v>
      </c>
      <c r="AK53" s="63">
        <v>45</v>
      </c>
      <c r="AL53" s="63">
        <v>39</v>
      </c>
      <c r="AM53" s="63">
        <v>37</v>
      </c>
      <c r="AN53" s="63">
        <v>42</v>
      </c>
      <c r="AO53" s="63">
        <v>34</v>
      </c>
      <c r="AP53" s="63">
        <v>35</v>
      </c>
      <c r="AQ53" s="63">
        <v>35</v>
      </c>
      <c r="AR53" s="63">
        <v>35</v>
      </c>
      <c r="AS53" s="63">
        <v>38</v>
      </c>
      <c r="AT53" s="107">
        <f t="shared" ref="AT53:AT68" si="131">AVERAGE(AK53:AS53)</f>
        <v>37.777777777777779</v>
      </c>
      <c r="AU53" s="63">
        <v>0</v>
      </c>
      <c r="AV53" s="63">
        <v>0</v>
      </c>
      <c r="AW53" s="63">
        <v>-5</v>
      </c>
      <c r="AX53" s="63">
        <v>-11</v>
      </c>
      <c r="AY53" s="63">
        <v>-13</v>
      </c>
      <c r="AZ53" s="63">
        <v>-8</v>
      </c>
      <c r="BA53" s="63">
        <v>-16</v>
      </c>
      <c r="BB53" s="63">
        <v>-15</v>
      </c>
      <c r="BC53" s="63">
        <v>-15</v>
      </c>
      <c r="BD53" s="63">
        <v>-15</v>
      </c>
      <c r="BE53" s="63">
        <v>-12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V53" s="63">
        <v>5.9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1.6739999999999999</v>
      </c>
      <c r="CE53" s="63">
        <v>10000</v>
      </c>
      <c r="CF53" s="54">
        <f t="shared" si="6"/>
        <v>0</v>
      </c>
      <c r="CG53" s="55">
        <f t="shared" si="7"/>
        <v>98766</v>
      </c>
      <c r="CH53" s="56">
        <f t="shared" si="8"/>
        <v>4938300</v>
      </c>
      <c r="CI53" s="57">
        <f t="shared" si="9"/>
        <v>4938300</v>
      </c>
      <c r="CJ53" s="57">
        <f t="shared" si="10"/>
        <v>4938300</v>
      </c>
      <c r="CK53" s="57">
        <f t="shared" si="11"/>
        <v>4938300</v>
      </c>
      <c r="CL53" s="57">
        <f t="shared" si="12"/>
        <v>4938300</v>
      </c>
      <c r="CM53" s="57">
        <f t="shared" si="13"/>
        <v>4938300</v>
      </c>
      <c r="CN53" s="57">
        <f t="shared" si="14"/>
        <v>4938300</v>
      </c>
      <c r="CO53" s="57">
        <f t="shared" si="15"/>
        <v>4938300</v>
      </c>
      <c r="CP53" s="57">
        <f t="shared" si="16"/>
        <v>4938300</v>
      </c>
      <c r="CQ53" s="57">
        <f t="shared" si="17"/>
        <v>0</v>
      </c>
      <c r="CR53" s="57">
        <f t="shared" si="18"/>
        <v>0</v>
      </c>
      <c r="CS53" s="58">
        <f t="shared" si="19"/>
        <v>0</v>
      </c>
      <c r="CT53" s="56">
        <f t="shared" si="20"/>
        <v>4444470</v>
      </c>
      <c r="CU53" s="57">
        <f t="shared" si="21"/>
        <v>3851874</v>
      </c>
      <c r="CV53" s="57">
        <f t="shared" si="22"/>
        <v>3654342</v>
      </c>
      <c r="CW53" s="57">
        <f t="shared" si="23"/>
        <v>4148172</v>
      </c>
      <c r="CX53" s="57">
        <f t="shared" si="24"/>
        <v>3358044</v>
      </c>
      <c r="CY53" s="57">
        <f t="shared" si="25"/>
        <v>3456810</v>
      </c>
      <c r="CZ53" s="57">
        <f t="shared" si="26"/>
        <v>3456810</v>
      </c>
      <c r="DA53" s="157">
        <f t="shared" si="27"/>
        <v>3456810</v>
      </c>
      <c r="DB53" s="161">
        <f t="shared" si="28"/>
        <v>3753108</v>
      </c>
      <c r="DC53" s="161">
        <f t="shared" si="0"/>
        <v>3731160</v>
      </c>
      <c r="DD53" s="161">
        <f t="shared" si="29"/>
        <v>344590.58973802516</v>
      </c>
      <c r="DE53" s="161">
        <f t="shared" si="30"/>
        <v>4075750.5897380253</v>
      </c>
      <c r="DF53" s="59">
        <f t="shared" si="31"/>
        <v>4444470</v>
      </c>
      <c r="DG53" s="57">
        <f t="shared" si="32"/>
        <v>3851874</v>
      </c>
      <c r="DH53" s="57">
        <f t="shared" si="33"/>
        <v>3654342</v>
      </c>
      <c r="DI53" s="57">
        <f t="shared" si="34"/>
        <v>4148172</v>
      </c>
      <c r="DJ53" s="57">
        <f t="shared" si="35"/>
        <v>3358044</v>
      </c>
      <c r="DK53" s="57">
        <f t="shared" si="36"/>
        <v>3456810</v>
      </c>
      <c r="DL53" s="57">
        <f t="shared" si="37"/>
        <v>3456810</v>
      </c>
      <c r="DM53" s="57">
        <f t="shared" si="38"/>
        <v>3456810</v>
      </c>
      <c r="DN53" s="57">
        <f t="shared" si="39"/>
        <v>3753108</v>
      </c>
      <c r="DO53" s="57">
        <f t="shared" si="40"/>
        <v>3731160</v>
      </c>
      <c r="DP53" s="57">
        <f t="shared" si="41"/>
        <v>0</v>
      </c>
      <c r="DQ53" s="58">
        <f t="shared" si="42"/>
        <v>0</v>
      </c>
      <c r="DR53" s="56">
        <f t="shared" si="43"/>
        <v>-493830</v>
      </c>
      <c r="DS53" s="57">
        <f t="shared" si="44"/>
        <v>-1086426</v>
      </c>
      <c r="DT53" s="57">
        <f t="shared" si="45"/>
        <v>-1283958</v>
      </c>
      <c r="DU53" s="57">
        <f t="shared" si="46"/>
        <v>-790128</v>
      </c>
      <c r="DV53" s="57">
        <f t="shared" si="47"/>
        <v>-1580256</v>
      </c>
      <c r="DW53" s="57">
        <f t="shared" si="48"/>
        <v>-1481490</v>
      </c>
      <c r="DX53" s="57">
        <f t="shared" si="49"/>
        <v>-1481490</v>
      </c>
      <c r="DY53" s="57">
        <f t="shared" si="50"/>
        <v>-1481490</v>
      </c>
      <c r="DZ53" s="57">
        <f t="shared" si="51"/>
        <v>-1185192</v>
      </c>
      <c r="EA53" s="57">
        <f t="shared" si="52"/>
        <v>0</v>
      </c>
      <c r="EB53" s="57">
        <f t="shared" si="53"/>
        <v>0</v>
      </c>
      <c r="EC53" s="58">
        <f t="shared" si="54"/>
        <v>0</v>
      </c>
      <c r="ED53" s="59">
        <f t="shared" si="55"/>
        <v>0</v>
      </c>
      <c r="EE53" s="57">
        <f t="shared" si="56"/>
        <v>0</v>
      </c>
      <c r="EF53" s="57">
        <f t="shared" si="57"/>
        <v>0</v>
      </c>
      <c r="EG53" s="57">
        <f t="shared" si="58"/>
        <v>0</v>
      </c>
      <c r="EH53" s="57">
        <f t="shared" si="59"/>
        <v>0</v>
      </c>
      <c r="EI53" s="57">
        <f t="shared" si="60"/>
        <v>0</v>
      </c>
      <c r="EJ53" s="57">
        <f t="shared" si="61"/>
        <v>0</v>
      </c>
      <c r="EK53" s="57">
        <f t="shared" si="62"/>
        <v>0</v>
      </c>
      <c r="EL53" s="57">
        <f t="shared" si="63"/>
        <v>0</v>
      </c>
      <c r="EM53" s="57">
        <f t="shared" si="64"/>
        <v>0</v>
      </c>
      <c r="EN53" s="57">
        <f t="shared" si="65"/>
        <v>0</v>
      </c>
      <c r="EO53" s="58">
        <f t="shared" si="66"/>
        <v>0</v>
      </c>
    </row>
    <row r="54" spans="1:145" s="63" customFormat="1" x14ac:dyDescent="0.2">
      <c r="A54" s="103"/>
      <c r="H54" s="104"/>
      <c r="I54" s="105"/>
      <c r="J54" s="105"/>
      <c r="K54" s="105"/>
      <c r="AH54" s="106">
        <f>SUM(AH50:AH53)</f>
        <v>108.77777777777777</v>
      </c>
      <c r="AI54" s="107"/>
      <c r="AJ54" s="106">
        <f>SUM(AJ50:AJ53)</f>
        <v>125.00050587498788</v>
      </c>
      <c r="AT54" s="107"/>
      <c r="CF54" s="54"/>
      <c r="CG54" s="55"/>
      <c r="CH54" s="56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8"/>
      <c r="CT54" s="56"/>
      <c r="CU54" s="57"/>
      <c r="CV54" s="57"/>
      <c r="CW54" s="57"/>
      <c r="CX54" s="57"/>
      <c r="CY54" s="57"/>
      <c r="CZ54" s="57"/>
      <c r="DA54" s="157"/>
      <c r="DB54" s="161"/>
      <c r="DC54" s="161" t="e">
        <f t="shared" si="0"/>
        <v>#DIV/0!</v>
      </c>
      <c r="DD54" s="161"/>
      <c r="DE54" s="161"/>
      <c r="DF54" s="59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8"/>
      <c r="DR54" s="56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8"/>
      <c r="ED54" s="59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8"/>
    </row>
    <row r="55" spans="1:145" s="63" customFormat="1" x14ac:dyDescent="0.2">
      <c r="A55" s="103">
        <v>7</v>
      </c>
      <c r="B55" s="63">
        <v>3842</v>
      </c>
      <c r="C55" s="63" t="s">
        <v>169</v>
      </c>
      <c r="D55" s="63">
        <v>1070369</v>
      </c>
      <c r="E55" s="63" t="s">
        <v>193</v>
      </c>
      <c r="F55" s="63" t="s">
        <v>130</v>
      </c>
      <c r="G55" s="63" t="s">
        <v>184</v>
      </c>
      <c r="H55" s="104">
        <v>359</v>
      </c>
      <c r="I55" s="105">
        <v>43266</v>
      </c>
      <c r="J55" s="105">
        <v>42170</v>
      </c>
      <c r="K55" s="105">
        <v>44362</v>
      </c>
      <c r="L55" s="63">
        <v>55</v>
      </c>
      <c r="M55" s="63">
        <v>55</v>
      </c>
      <c r="N55" s="63">
        <v>55</v>
      </c>
      <c r="O55" s="63">
        <v>55</v>
      </c>
      <c r="P55" s="63">
        <v>55</v>
      </c>
      <c r="Q55" s="63">
        <v>55</v>
      </c>
      <c r="R55" s="63">
        <v>55</v>
      </c>
      <c r="S55" s="63">
        <v>55</v>
      </c>
      <c r="T55" s="63">
        <v>55</v>
      </c>
      <c r="U55" s="63">
        <v>55</v>
      </c>
      <c r="Y55" s="63">
        <v>37</v>
      </c>
      <c r="Z55" s="63">
        <v>34</v>
      </c>
      <c r="AA55" s="63">
        <v>36</v>
      </c>
      <c r="AB55" s="63">
        <v>37</v>
      </c>
      <c r="AC55" s="63">
        <v>36</v>
      </c>
      <c r="AD55" s="63">
        <v>36</v>
      </c>
      <c r="AE55" s="63">
        <v>36</v>
      </c>
      <c r="AF55" s="63">
        <v>30</v>
      </c>
      <c r="AG55" s="63">
        <v>30</v>
      </c>
      <c r="AH55" s="106">
        <f>AVERAGE(Y55:AG55)</f>
        <v>34.666666666666664</v>
      </c>
      <c r="AI55" s="107">
        <f>_xlfn.STDEV.P(Y55:AG55)</f>
        <v>2.6246692913372702</v>
      </c>
      <c r="AJ55" s="106">
        <f>AI55+AH55</f>
        <v>37.291335958003934</v>
      </c>
      <c r="AK55" s="63">
        <v>37</v>
      </c>
      <c r="AL55" s="63">
        <v>34</v>
      </c>
      <c r="AM55" s="63">
        <v>36</v>
      </c>
      <c r="AN55" s="63">
        <v>37</v>
      </c>
      <c r="AO55" s="63">
        <v>36</v>
      </c>
      <c r="AP55" s="63">
        <v>36</v>
      </c>
      <c r="AQ55" s="63">
        <v>36</v>
      </c>
      <c r="AR55" s="63">
        <v>30</v>
      </c>
      <c r="AS55" s="63">
        <v>30</v>
      </c>
      <c r="AT55" s="107">
        <f>AVERAGE(AK55:AS55)</f>
        <v>34.666666666666664</v>
      </c>
      <c r="AU55" s="63">
        <v>0</v>
      </c>
      <c r="AV55" s="63">
        <v>0</v>
      </c>
      <c r="AW55" s="63">
        <v>-18</v>
      </c>
      <c r="AX55" s="63">
        <v>-21</v>
      </c>
      <c r="AY55" s="63">
        <v>-19</v>
      </c>
      <c r="AZ55" s="63">
        <v>-18</v>
      </c>
      <c r="BA55" s="63">
        <v>-19</v>
      </c>
      <c r="BB55" s="63">
        <v>-19</v>
      </c>
      <c r="BC55" s="63">
        <v>-19</v>
      </c>
      <c r="BD55" s="63">
        <v>-25</v>
      </c>
      <c r="BE55" s="63">
        <v>-25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V55" s="63">
        <v>11.32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1.6739999999999999</v>
      </c>
      <c r="CE55" s="63">
        <v>10000</v>
      </c>
      <c r="CF55" s="54">
        <f>(BU55*CE55*CD55*(1+BX55/100+CB55/100+CC55/100))</f>
        <v>0</v>
      </c>
      <c r="CG55" s="55">
        <f>(BV55*CE55*CD55*(1+CC55/100+BW55/100+BZ55/100+BY55/100))</f>
        <v>189496.8</v>
      </c>
      <c r="CH55" s="56">
        <f>M55*(CF55+CG55)</f>
        <v>10422324</v>
      </c>
      <c r="CI55" s="57">
        <f>N55* (CF55+CG55)</f>
        <v>10422324</v>
      </c>
      <c r="CJ55" s="57">
        <f>O55*(CF55+CG55)</f>
        <v>10422324</v>
      </c>
      <c r="CK55" s="57">
        <f>P55*(CF55+CG55)</f>
        <v>10422324</v>
      </c>
      <c r="CL55" s="57">
        <f>Q55*(CF55+CG55)</f>
        <v>10422324</v>
      </c>
      <c r="CM55" s="57">
        <f>R55*(CF55+CG55)</f>
        <v>10422324</v>
      </c>
      <c r="CN55" s="57">
        <f>S55*(CF55+CG55)</f>
        <v>10422324</v>
      </c>
      <c r="CO55" s="57">
        <f>T55*(CF55+CG55)</f>
        <v>10422324</v>
      </c>
      <c r="CP55" s="57">
        <f>U55*(CF55+CG55)</f>
        <v>10422324</v>
      </c>
      <c r="CQ55" s="57">
        <f>V55*(CF55+CG55)</f>
        <v>0</v>
      </c>
      <c r="CR55" s="57">
        <f>W55*(CF55+CG55)</f>
        <v>0</v>
      </c>
      <c r="CS55" s="58">
        <f>X55*(CF55+CG55)</f>
        <v>0</v>
      </c>
      <c r="CT55" s="56">
        <f>Y55*(CF55+CG55)</f>
        <v>7011381.5999999996</v>
      </c>
      <c r="CU55" s="57">
        <f>Z55*(CF55+CG55)</f>
        <v>6442891.1999999993</v>
      </c>
      <c r="CV55" s="57">
        <f>AA55*(CF55+CG55)</f>
        <v>6821884.7999999998</v>
      </c>
      <c r="CW55" s="57">
        <f>AB55*(CF55+CG55)</f>
        <v>7011381.5999999996</v>
      </c>
      <c r="CX55" s="57">
        <f>AC55*(CF55+CG55)</f>
        <v>6821884.7999999998</v>
      </c>
      <c r="CY55" s="57">
        <f>AD55*(CF55+CG55)</f>
        <v>6821884.7999999998</v>
      </c>
      <c r="CZ55" s="57">
        <f>AE55*(CF55+CG55)</f>
        <v>6821884.7999999998</v>
      </c>
      <c r="DA55" s="157">
        <f>AF55*(CF55+CG55)</f>
        <v>5684904</v>
      </c>
      <c r="DB55" s="161">
        <f>AG55*(CF55+CG55)</f>
        <v>5684904</v>
      </c>
      <c r="DC55" s="161">
        <f t="shared" si="0"/>
        <v>6569222.3999999985</v>
      </c>
      <c r="DD55" s="161">
        <f>AI55*(CF55+CG55)</f>
        <v>497366.43176668038</v>
      </c>
      <c r="DE55" s="161">
        <f>AJ55*(CF55+CG55)</f>
        <v>7066588.8317666799</v>
      </c>
      <c r="DF55" s="59">
        <f>AK55*(CF55+CG55)</f>
        <v>7011381.5999999996</v>
      </c>
      <c r="DG55" s="57">
        <f>AL55*(CF55+CG55)</f>
        <v>6442891.1999999993</v>
      </c>
      <c r="DH55" s="57">
        <f>AM55*(CF55+CG55)</f>
        <v>6821884.7999999998</v>
      </c>
      <c r="DI55" s="57">
        <f>AN55*(CF55+CG55)</f>
        <v>7011381.5999999996</v>
      </c>
      <c r="DJ55" s="57">
        <f>AO55*(CF55+CG55)</f>
        <v>6821884.7999999998</v>
      </c>
      <c r="DK55" s="57">
        <f>AP55*(CF55+CG55)</f>
        <v>6821884.7999999998</v>
      </c>
      <c r="DL55" s="57">
        <f>AQ55*(CF55+CG55)</f>
        <v>6821884.7999999998</v>
      </c>
      <c r="DM55" s="57">
        <f>AR55*(CF55+CG55)</f>
        <v>5684904</v>
      </c>
      <c r="DN55" s="57">
        <f>AS55*(CF55+CG55)</f>
        <v>5684904</v>
      </c>
      <c r="DO55" s="57">
        <f>AT55*(CF55+CG55)</f>
        <v>6569222.3999999994</v>
      </c>
      <c r="DP55" s="57">
        <f>AU55*(CF55+CG55)</f>
        <v>0</v>
      </c>
      <c r="DQ55" s="58">
        <f>AV55*(CF55+CG55)</f>
        <v>0</v>
      </c>
      <c r="DR55" s="56">
        <f>AW55*(CF55+CG55)</f>
        <v>-3410942.4</v>
      </c>
      <c r="DS55" s="57">
        <f>AX55*(CF55+CG55)</f>
        <v>-3979432.8</v>
      </c>
      <c r="DT55" s="57">
        <f>AY55*(CF55+CG55)</f>
        <v>-3600439.1999999997</v>
      </c>
      <c r="DU55" s="57">
        <f>AZ55*(CF55+CG55)</f>
        <v>-3410942.4</v>
      </c>
      <c r="DV55" s="57">
        <f>BA55*(CF55+CG55)</f>
        <v>-3600439.1999999997</v>
      </c>
      <c r="DW55" s="57">
        <f>BB55*(CF55+CG55)</f>
        <v>-3600439.1999999997</v>
      </c>
      <c r="DX55" s="57">
        <f>BC55*(CF55+CG55)</f>
        <v>-3600439.1999999997</v>
      </c>
      <c r="DY55" s="57">
        <f>BD55*(CF55+CG55)</f>
        <v>-4737420</v>
      </c>
      <c r="DZ55" s="57">
        <f>BE55*(CF55+CG55)</f>
        <v>-4737420</v>
      </c>
      <c r="EA55" s="57">
        <f>BF55*(CF55+CG55)</f>
        <v>0</v>
      </c>
      <c r="EB55" s="57">
        <f>BG55*(CF55+CG55)</f>
        <v>0</v>
      </c>
      <c r="EC55" s="58">
        <f>BH55*(CF55+CG55)</f>
        <v>0</v>
      </c>
      <c r="ED55" s="59">
        <f>BI55*(CF55+CG55)</f>
        <v>0</v>
      </c>
      <c r="EE55" s="57">
        <f>BJ55*(CF55+CG55)</f>
        <v>0</v>
      </c>
      <c r="EF55" s="57">
        <f>BK55*(CF55+CG55)</f>
        <v>0</v>
      </c>
      <c r="EG55" s="57">
        <f>BL55*(CF55+CG55)</f>
        <v>0</v>
      </c>
      <c r="EH55" s="57">
        <f>BM55*(CF55+CG55)</f>
        <v>0</v>
      </c>
      <c r="EI55" s="57">
        <f>BN55*(CF55+CG55)</f>
        <v>0</v>
      </c>
      <c r="EJ55" s="57">
        <f>BO55*(CF55+CG55)</f>
        <v>0</v>
      </c>
      <c r="EK55" s="57">
        <f>BP55*(CF55+CG55)</f>
        <v>0</v>
      </c>
      <c r="EL55" s="57">
        <f>BQ55*(CF55+CG55)</f>
        <v>0</v>
      </c>
      <c r="EM55" s="57">
        <f>BR55*(CF55+CG55)</f>
        <v>0</v>
      </c>
      <c r="EN55" s="57">
        <f>BS55*(CF55+CG55)</f>
        <v>0</v>
      </c>
      <c r="EO55" s="58">
        <f>BT55*(CF55+CG55)</f>
        <v>0</v>
      </c>
    </row>
    <row r="56" spans="1:145" s="63" customFormat="1" x14ac:dyDescent="0.2">
      <c r="A56" s="103">
        <v>7</v>
      </c>
      <c r="B56" s="63">
        <v>6915</v>
      </c>
      <c r="C56" s="63" t="s">
        <v>126</v>
      </c>
      <c r="D56" s="63">
        <v>1070517</v>
      </c>
      <c r="E56" s="63" t="s">
        <v>187</v>
      </c>
      <c r="F56" s="63" t="s">
        <v>128</v>
      </c>
      <c r="G56" s="63" t="s">
        <v>184</v>
      </c>
      <c r="H56" s="104">
        <v>106</v>
      </c>
      <c r="I56" s="105">
        <v>43929</v>
      </c>
      <c r="J56" s="105">
        <v>43160</v>
      </c>
      <c r="K56" s="105">
        <v>44621</v>
      </c>
      <c r="L56" s="63">
        <v>20</v>
      </c>
      <c r="M56" s="63">
        <v>20</v>
      </c>
      <c r="N56" s="63">
        <v>20</v>
      </c>
      <c r="O56" s="63">
        <v>20</v>
      </c>
      <c r="P56" s="63">
        <v>20</v>
      </c>
      <c r="Q56" s="63">
        <v>20</v>
      </c>
      <c r="R56" s="63">
        <v>20</v>
      </c>
      <c r="S56" s="63">
        <v>20</v>
      </c>
      <c r="T56" s="63">
        <v>20</v>
      </c>
      <c r="U56" s="63">
        <v>20</v>
      </c>
      <c r="Y56" s="63">
        <v>21</v>
      </c>
      <c r="Z56" s="63">
        <v>21</v>
      </c>
      <c r="AA56" s="63">
        <v>18</v>
      </c>
      <c r="AB56" s="63">
        <v>21</v>
      </c>
      <c r="AC56" s="63">
        <v>20</v>
      </c>
      <c r="AD56" s="63">
        <v>17</v>
      </c>
      <c r="AE56" s="63">
        <v>12</v>
      </c>
      <c r="AF56" s="63">
        <v>17</v>
      </c>
      <c r="AG56" s="63">
        <v>14</v>
      </c>
      <c r="AH56" s="106">
        <f>AVERAGE(Y56:AG56)</f>
        <v>17.888888888888889</v>
      </c>
      <c r="AI56" s="107">
        <f>_xlfn.STDEV.P(Y56:AG56)</f>
        <v>3.0711722135745005</v>
      </c>
      <c r="AJ56" s="106">
        <f>AI56+AH56</f>
        <v>20.960061102463388</v>
      </c>
      <c r="AK56" s="63">
        <v>20</v>
      </c>
      <c r="AL56" s="63">
        <v>20</v>
      </c>
      <c r="AM56" s="63">
        <v>18</v>
      </c>
      <c r="AN56" s="63">
        <v>20</v>
      </c>
      <c r="AO56" s="63">
        <v>20</v>
      </c>
      <c r="AP56" s="63">
        <v>17</v>
      </c>
      <c r="AQ56" s="63">
        <v>12</v>
      </c>
      <c r="AR56" s="63">
        <v>17</v>
      </c>
      <c r="AS56" s="63">
        <v>14</v>
      </c>
      <c r="AT56" s="107">
        <f>AVERAGE(AK56:AS56)</f>
        <v>17.555555555555557</v>
      </c>
      <c r="AU56" s="63">
        <v>0</v>
      </c>
      <c r="AV56" s="63">
        <v>0</v>
      </c>
      <c r="AW56" s="63">
        <v>0</v>
      </c>
      <c r="AX56" s="63">
        <v>0</v>
      </c>
      <c r="AY56" s="63">
        <v>-2</v>
      </c>
      <c r="AZ56" s="63">
        <v>0</v>
      </c>
      <c r="BA56" s="63">
        <v>0</v>
      </c>
      <c r="BB56" s="63">
        <v>-3</v>
      </c>
      <c r="BC56" s="63">
        <v>-8</v>
      </c>
      <c r="BD56" s="63">
        <v>-3</v>
      </c>
      <c r="BE56" s="63">
        <v>-6</v>
      </c>
      <c r="BI56" s="63">
        <v>1</v>
      </c>
      <c r="BJ56" s="63">
        <v>1</v>
      </c>
      <c r="BK56" s="63">
        <v>0</v>
      </c>
      <c r="BL56" s="63">
        <v>1</v>
      </c>
      <c r="BM56" s="63">
        <v>0</v>
      </c>
      <c r="BN56" s="63">
        <v>0</v>
      </c>
      <c r="BO56" s="63">
        <v>0</v>
      </c>
      <c r="BP56" s="63">
        <v>0</v>
      </c>
      <c r="BQ56" s="63">
        <v>0</v>
      </c>
      <c r="BV56" s="63">
        <v>8.7100000000000009</v>
      </c>
      <c r="BW56" s="63">
        <v>0</v>
      </c>
      <c r="BX56" s="63">
        <v>0</v>
      </c>
      <c r="BY56" s="63">
        <v>0</v>
      </c>
      <c r="BZ56" s="63">
        <v>0</v>
      </c>
      <c r="CA56" s="63">
        <v>0</v>
      </c>
      <c r="CB56" s="63">
        <v>0</v>
      </c>
      <c r="CC56" s="63">
        <v>0</v>
      </c>
      <c r="CD56" s="63">
        <v>1.6739999999999999</v>
      </c>
      <c r="CE56" s="63">
        <v>10000</v>
      </c>
      <c r="CF56" s="54">
        <f>(BU56*CE56*CD56*(1+BX56/100+CB56/100+CC56/100))</f>
        <v>0</v>
      </c>
      <c r="CG56" s="55">
        <f>(BV56*CE56*CD56*(1+CC56/100+BW56/100+BZ56/100+BY56/100))</f>
        <v>145805.40000000002</v>
      </c>
      <c r="CH56" s="56">
        <f>M56*(CF56+CG56)</f>
        <v>2916108.0000000005</v>
      </c>
      <c r="CI56" s="57">
        <f>N56* (CF56+CG56)</f>
        <v>2916108.0000000005</v>
      </c>
      <c r="CJ56" s="57">
        <f>O56*(CF56+CG56)</f>
        <v>2916108.0000000005</v>
      </c>
      <c r="CK56" s="57">
        <f>P56*(CF56+CG56)</f>
        <v>2916108.0000000005</v>
      </c>
      <c r="CL56" s="57">
        <f>Q56*(CF56+CG56)</f>
        <v>2916108.0000000005</v>
      </c>
      <c r="CM56" s="57">
        <f>R56*(CF56+CG56)</f>
        <v>2916108.0000000005</v>
      </c>
      <c r="CN56" s="57">
        <f>S56*(CF56+CG56)</f>
        <v>2916108.0000000005</v>
      </c>
      <c r="CO56" s="57">
        <f>T56*(CF56+CG56)</f>
        <v>2916108.0000000005</v>
      </c>
      <c r="CP56" s="57">
        <f>U56*(CF56+CG56)</f>
        <v>2916108.0000000005</v>
      </c>
      <c r="CQ56" s="57">
        <f>V56*(CF56+CG56)</f>
        <v>0</v>
      </c>
      <c r="CR56" s="57">
        <f>W56*(CF56+CG56)</f>
        <v>0</v>
      </c>
      <c r="CS56" s="58">
        <f>X56*(CF56+CG56)</f>
        <v>0</v>
      </c>
      <c r="CT56" s="56">
        <f>Y56*(CF56+CG56)</f>
        <v>3061913.4000000004</v>
      </c>
      <c r="CU56" s="57">
        <f>Z56*(CF56+CG56)</f>
        <v>3061913.4000000004</v>
      </c>
      <c r="CV56" s="57">
        <f>AA56*(CF56+CG56)</f>
        <v>2624497.2000000002</v>
      </c>
      <c r="CW56" s="57">
        <f>AB56*(CF56+CG56)</f>
        <v>3061913.4000000004</v>
      </c>
      <c r="CX56" s="57">
        <f>AC56*(CF56+CG56)</f>
        <v>2916108.0000000005</v>
      </c>
      <c r="CY56" s="57">
        <f>AD56*(CF56+CG56)</f>
        <v>2478691.8000000003</v>
      </c>
      <c r="CZ56" s="57">
        <f>AE56*(CF56+CG56)</f>
        <v>1749664.8000000003</v>
      </c>
      <c r="DA56" s="157">
        <f>AF56*(CF56+CG56)</f>
        <v>2478691.8000000003</v>
      </c>
      <c r="DB56" s="161">
        <f>AG56*(CF56+CG56)</f>
        <v>2041275.6000000003</v>
      </c>
      <c r="DC56" s="161">
        <f t="shared" si="0"/>
        <v>2608296.6</v>
      </c>
      <c r="DD56" s="161">
        <f>AI56*(CF56+CG56)</f>
        <v>447793.49306911556</v>
      </c>
      <c r="DE56" s="161">
        <f>AJ56*(CF56+CG56)</f>
        <v>3056090.0930691157</v>
      </c>
      <c r="DF56" s="59">
        <f>AK56*(CF56+CG56)</f>
        <v>2916108.0000000005</v>
      </c>
      <c r="DG56" s="57">
        <f>AL56*(CF56+CG56)</f>
        <v>2916108.0000000005</v>
      </c>
      <c r="DH56" s="57">
        <f>AM56*(CF56+CG56)</f>
        <v>2624497.2000000002</v>
      </c>
      <c r="DI56" s="57">
        <f>AN56*(CF56+CG56)</f>
        <v>2916108.0000000005</v>
      </c>
      <c r="DJ56" s="57">
        <f>AO56*(CF56+CG56)</f>
        <v>2916108.0000000005</v>
      </c>
      <c r="DK56" s="57">
        <f>AP56*(CF56+CG56)</f>
        <v>2478691.8000000003</v>
      </c>
      <c r="DL56" s="57">
        <f>AQ56*(CF56+CG56)</f>
        <v>1749664.8000000003</v>
      </c>
      <c r="DM56" s="57">
        <f>AR56*(CF56+CG56)</f>
        <v>2478691.8000000003</v>
      </c>
      <c r="DN56" s="57">
        <f>AS56*(CF56+CG56)</f>
        <v>2041275.6000000003</v>
      </c>
      <c r="DO56" s="57">
        <f>AT56*(CF56+CG56)</f>
        <v>2559694.8000000007</v>
      </c>
      <c r="DP56" s="57">
        <f>AU56*(CF56+CG56)</f>
        <v>0</v>
      </c>
      <c r="DQ56" s="58">
        <f>AV56*(CF56+CG56)</f>
        <v>0</v>
      </c>
      <c r="DR56" s="56">
        <f>AW56*(CF56+CG56)</f>
        <v>0</v>
      </c>
      <c r="DS56" s="57">
        <f>AX56*(CF56+CG56)</f>
        <v>0</v>
      </c>
      <c r="DT56" s="57">
        <f>AY56*(CF56+CG56)</f>
        <v>-291610.80000000005</v>
      </c>
      <c r="DU56" s="57">
        <f>AZ56*(CF56+CG56)</f>
        <v>0</v>
      </c>
      <c r="DV56" s="57">
        <f>BA56*(CF56+CG56)</f>
        <v>0</v>
      </c>
      <c r="DW56" s="57">
        <f>BB56*(CF56+CG56)</f>
        <v>-437416.20000000007</v>
      </c>
      <c r="DX56" s="57">
        <f>BC56*(CF56+CG56)</f>
        <v>-1166443.2000000002</v>
      </c>
      <c r="DY56" s="57">
        <f>BD56*(CF56+CG56)</f>
        <v>-437416.20000000007</v>
      </c>
      <c r="DZ56" s="57">
        <f>BE56*(CF56+CG56)</f>
        <v>-874832.40000000014</v>
      </c>
      <c r="EA56" s="57">
        <f>BF56*(CF56+CG56)</f>
        <v>0</v>
      </c>
      <c r="EB56" s="57">
        <f>BG56*(CF56+CG56)</f>
        <v>0</v>
      </c>
      <c r="EC56" s="58">
        <f>BH56*(CF56+CG56)</f>
        <v>0</v>
      </c>
      <c r="ED56" s="59">
        <f>BI56*(CF56+CG56)</f>
        <v>145805.40000000002</v>
      </c>
      <c r="EE56" s="57">
        <f>BJ56*(CF56+CG56)</f>
        <v>145805.40000000002</v>
      </c>
      <c r="EF56" s="57">
        <f>BK56*(CF56+CG56)</f>
        <v>0</v>
      </c>
      <c r="EG56" s="57">
        <f>BL56*(CF56+CG56)</f>
        <v>145805.40000000002</v>
      </c>
      <c r="EH56" s="57">
        <f>BM56*(CF56+CG56)</f>
        <v>0</v>
      </c>
      <c r="EI56" s="57">
        <f>BN56*(CF56+CG56)</f>
        <v>0</v>
      </c>
      <c r="EJ56" s="57">
        <f>BO56*(CF56+CG56)</f>
        <v>0</v>
      </c>
      <c r="EK56" s="57">
        <f>BP56*(CF56+CG56)</f>
        <v>0</v>
      </c>
      <c r="EL56" s="57">
        <f>BQ56*(CF56+CG56)</f>
        <v>0</v>
      </c>
      <c r="EM56" s="57">
        <f>BR56*(CF56+CG56)</f>
        <v>0</v>
      </c>
      <c r="EN56" s="57">
        <f>BS56*(CF56+CG56)</f>
        <v>0</v>
      </c>
      <c r="EO56" s="58">
        <f>BT56*(CF56+CG56)</f>
        <v>0</v>
      </c>
    </row>
    <row r="57" spans="1:145" s="63" customFormat="1" x14ac:dyDescent="0.2">
      <c r="A57" s="103">
        <v>7</v>
      </c>
      <c r="B57" s="63">
        <v>6915</v>
      </c>
      <c r="C57" s="63" t="s">
        <v>126</v>
      </c>
      <c r="D57" s="63">
        <v>1070514</v>
      </c>
      <c r="E57" s="63" t="s">
        <v>196</v>
      </c>
      <c r="F57" s="63" t="s">
        <v>131</v>
      </c>
      <c r="G57" s="63" t="s">
        <v>184</v>
      </c>
      <c r="H57" s="104">
        <v>67</v>
      </c>
      <c r="I57" s="105">
        <v>43132</v>
      </c>
      <c r="J57" s="105">
        <v>43132</v>
      </c>
      <c r="K57" s="105">
        <v>44227</v>
      </c>
      <c r="L57" s="63">
        <v>30</v>
      </c>
      <c r="M57" s="63">
        <v>30</v>
      </c>
      <c r="N57" s="63">
        <v>30</v>
      </c>
      <c r="O57" s="63">
        <v>30</v>
      </c>
      <c r="P57" s="63">
        <v>30</v>
      </c>
      <c r="Q57" s="63">
        <v>30</v>
      </c>
      <c r="R57" s="63">
        <v>30</v>
      </c>
      <c r="S57" s="63">
        <v>30</v>
      </c>
      <c r="T57" s="63">
        <v>30</v>
      </c>
      <c r="U57" s="63">
        <v>30</v>
      </c>
      <c r="Y57" s="63">
        <v>6</v>
      </c>
      <c r="Z57" s="63">
        <v>5</v>
      </c>
      <c r="AA57" s="63">
        <v>5</v>
      </c>
      <c r="AB57" s="63">
        <v>6</v>
      </c>
      <c r="AC57" s="63">
        <v>5</v>
      </c>
      <c r="AD57" s="63">
        <v>4</v>
      </c>
      <c r="AE57" s="63">
        <v>3</v>
      </c>
      <c r="AF57" s="63">
        <v>2</v>
      </c>
      <c r="AG57" s="63">
        <v>5</v>
      </c>
      <c r="AH57" s="106">
        <f>AVERAGE(Y57:AG57)</f>
        <v>4.5555555555555554</v>
      </c>
      <c r="AI57" s="107">
        <f>_xlfn.STDEV.P(Y57:AG57)</f>
        <v>1.2570787221094177</v>
      </c>
      <c r="AJ57" s="106">
        <f>AI57+AH57</f>
        <v>5.8126342776649729</v>
      </c>
      <c r="AK57" s="63">
        <v>6</v>
      </c>
      <c r="AL57" s="63">
        <v>5</v>
      </c>
      <c r="AM57" s="63">
        <v>5</v>
      </c>
      <c r="AN57" s="63">
        <v>6</v>
      </c>
      <c r="AO57" s="63">
        <v>5</v>
      </c>
      <c r="AP57" s="63">
        <v>4</v>
      </c>
      <c r="AQ57" s="63">
        <v>3</v>
      </c>
      <c r="AR57" s="63">
        <v>2</v>
      </c>
      <c r="AS57" s="63">
        <v>5</v>
      </c>
      <c r="AT57" s="107">
        <f>AVERAGE(AK57:AS57)</f>
        <v>4.5555555555555554</v>
      </c>
      <c r="AU57" s="63">
        <v>0</v>
      </c>
      <c r="AV57" s="63">
        <v>0</v>
      </c>
      <c r="AW57" s="63">
        <v>-24</v>
      </c>
      <c r="AX57" s="63">
        <v>-25</v>
      </c>
      <c r="AY57" s="63">
        <v>-25</v>
      </c>
      <c r="AZ57" s="63">
        <v>-24</v>
      </c>
      <c r="BA57" s="63">
        <v>-25</v>
      </c>
      <c r="BB57" s="63">
        <v>-26</v>
      </c>
      <c r="BC57" s="63">
        <v>-27</v>
      </c>
      <c r="BD57" s="63">
        <v>-28</v>
      </c>
      <c r="BE57" s="63">
        <v>-25</v>
      </c>
      <c r="BI57" s="63"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v>0</v>
      </c>
      <c r="BP57" s="63">
        <v>0</v>
      </c>
      <c r="BQ57" s="63">
        <v>0</v>
      </c>
      <c r="BV57" s="63">
        <v>7.7</v>
      </c>
      <c r="BW57" s="63">
        <v>0</v>
      </c>
      <c r="BX57" s="63">
        <v>0</v>
      </c>
      <c r="BY57" s="63">
        <v>0</v>
      </c>
      <c r="BZ57" s="63">
        <v>0</v>
      </c>
      <c r="CA57" s="63">
        <v>0</v>
      </c>
      <c r="CB57" s="63">
        <v>0</v>
      </c>
      <c r="CC57" s="63">
        <v>0</v>
      </c>
      <c r="CD57" s="63">
        <v>1.6739999999999999</v>
      </c>
      <c r="CE57" s="63">
        <v>10000</v>
      </c>
      <c r="CF57" s="54">
        <f>(BU57*CE57*CD57*(1+BX57/100+CB57/100+CC57/100))</f>
        <v>0</v>
      </c>
      <c r="CG57" s="55">
        <f>(BV57*CE57*CD57*(1+CC57/100+BW57/100+BZ57/100+BY57/100))</f>
        <v>128898</v>
      </c>
      <c r="CH57" s="56">
        <f>M57*(CF57+CG57)</f>
        <v>3866940</v>
      </c>
      <c r="CI57" s="57">
        <f>N57* (CF57+CG57)</f>
        <v>3866940</v>
      </c>
      <c r="CJ57" s="57">
        <f>O57*(CF57+CG57)</f>
        <v>3866940</v>
      </c>
      <c r="CK57" s="57">
        <f>P57*(CF57+CG57)</f>
        <v>3866940</v>
      </c>
      <c r="CL57" s="57">
        <f>Q57*(CF57+CG57)</f>
        <v>3866940</v>
      </c>
      <c r="CM57" s="57">
        <f>R57*(CF57+CG57)</f>
        <v>3866940</v>
      </c>
      <c r="CN57" s="57">
        <f>S57*(CF57+CG57)</f>
        <v>3866940</v>
      </c>
      <c r="CO57" s="57">
        <f>T57*(CF57+CG57)</f>
        <v>3866940</v>
      </c>
      <c r="CP57" s="57">
        <f>U57*(CF57+CG57)</f>
        <v>3866940</v>
      </c>
      <c r="CQ57" s="57">
        <f>V57*(CF57+CG57)</f>
        <v>0</v>
      </c>
      <c r="CR57" s="57">
        <f>W57*(CF57+CG57)</f>
        <v>0</v>
      </c>
      <c r="CS57" s="58">
        <f>X57*(CF57+CG57)</f>
        <v>0</v>
      </c>
      <c r="CT57" s="56">
        <f>Y57*(CF57+CG57)</f>
        <v>773388</v>
      </c>
      <c r="CU57" s="57">
        <f>Z57*(CF57+CG57)</f>
        <v>644490</v>
      </c>
      <c r="CV57" s="57">
        <f>AA57*(CF57+CG57)</f>
        <v>644490</v>
      </c>
      <c r="CW57" s="57">
        <f>AB57*(CF57+CG57)</f>
        <v>773388</v>
      </c>
      <c r="CX57" s="57">
        <f>AC57*(CF57+CG57)</f>
        <v>644490</v>
      </c>
      <c r="CY57" s="57">
        <f>AD57*(CF57+CG57)</f>
        <v>515592</v>
      </c>
      <c r="CZ57" s="57">
        <f>AE57*(CF57+CG57)</f>
        <v>386694</v>
      </c>
      <c r="DA57" s="157">
        <f>AF57*(CF57+CG57)</f>
        <v>257796</v>
      </c>
      <c r="DB57" s="161">
        <f>AG57*(CF57+CG57)</f>
        <v>644490</v>
      </c>
      <c r="DC57" s="161">
        <f t="shared" si="0"/>
        <v>587202</v>
      </c>
      <c r="DD57" s="161">
        <f>AI57*(CF57+CG57)</f>
        <v>162034.93312245974</v>
      </c>
      <c r="DE57" s="161">
        <f>AJ57*(CF57+CG57)</f>
        <v>749236.93312245968</v>
      </c>
      <c r="DF57" s="59">
        <f>AK57*(CF57+CG57)</f>
        <v>773388</v>
      </c>
      <c r="DG57" s="57">
        <f>AL57*(CF57+CG57)</f>
        <v>644490</v>
      </c>
      <c r="DH57" s="57">
        <f>AM57*(CF57+CG57)</f>
        <v>644490</v>
      </c>
      <c r="DI57" s="57">
        <f>AN57*(CF57+CG57)</f>
        <v>773388</v>
      </c>
      <c r="DJ57" s="57">
        <f>AO57*(CF57+CG57)</f>
        <v>644490</v>
      </c>
      <c r="DK57" s="57">
        <f>AP57*(CF57+CG57)</f>
        <v>515592</v>
      </c>
      <c r="DL57" s="57">
        <f>AQ57*(CF57+CG57)</f>
        <v>386694</v>
      </c>
      <c r="DM57" s="57">
        <f>AR57*(CF57+CG57)</f>
        <v>257796</v>
      </c>
      <c r="DN57" s="57">
        <f>AS57*(CF57+CG57)</f>
        <v>644490</v>
      </c>
      <c r="DO57" s="57">
        <f>AT57*(CF57+CG57)</f>
        <v>587202</v>
      </c>
      <c r="DP57" s="57">
        <f>AU57*(CF57+CG57)</f>
        <v>0</v>
      </c>
      <c r="DQ57" s="58">
        <f>AV57*(CF57+CG57)</f>
        <v>0</v>
      </c>
      <c r="DR57" s="56">
        <f>AW57*(CF57+CG57)</f>
        <v>-3093552</v>
      </c>
      <c r="DS57" s="57">
        <f>AX57*(CF57+CG57)</f>
        <v>-3222450</v>
      </c>
      <c r="DT57" s="57">
        <f>AY57*(CF57+CG57)</f>
        <v>-3222450</v>
      </c>
      <c r="DU57" s="57">
        <f>AZ57*(CF57+CG57)</f>
        <v>-3093552</v>
      </c>
      <c r="DV57" s="57">
        <f>BA57*(CF57+CG57)</f>
        <v>-3222450</v>
      </c>
      <c r="DW57" s="57">
        <f>BB57*(CF57+CG57)</f>
        <v>-3351348</v>
      </c>
      <c r="DX57" s="57">
        <f>BC57*(CF57+CG57)</f>
        <v>-3480246</v>
      </c>
      <c r="DY57" s="57">
        <f>BD57*(CF57+CG57)</f>
        <v>-3609144</v>
      </c>
      <c r="DZ57" s="57">
        <f>BE57*(CF57+CG57)</f>
        <v>-3222450</v>
      </c>
      <c r="EA57" s="57">
        <f>BF57*(CF57+CG57)</f>
        <v>0</v>
      </c>
      <c r="EB57" s="57">
        <f>BG57*(CF57+CG57)</f>
        <v>0</v>
      </c>
      <c r="EC57" s="58">
        <f>BH57*(CF57+CG57)</f>
        <v>0</v>
      </c>
      <c r="ED57" s="59">
        <f>BI57*(CF57+CG57)</f>
        <v>0</v>
      </c>
      <c r="EE57" s="57">
        <f>BJ57*(CF57+CG57)</f>
        <v>0</v>
      </c>
      <c r="EF57" s="57">
        <f>BK57*(CF57+CG57)</f>
        <v>0</v>
      </c>
      <c r="EG57" s="57">
        <f>BL57*(CF57+CG57)</f>
        <v>0</v>
      </c>
      <c r="EH57" s="57">
        <f>BM57*(CF57+CG57)</f>
        <v>0</v>
      </c>
      <c r="EI57" s="57">
        <f>BN57*(CF57+CG57)</f>
        <v>0</v>
      </c>
      <c r="EJ57" s="57">
        <f>BO57*(CF57+CG57)</f>
        <v>0</v>
      </c>
      <c r="EK57" s="57">
        <f>BP57*(CF57+CG57)</f>
        <v>0</v>
      </c>
      <c r="EL57" s="57">
        <f>BQ57*(CF57+CG57)</f>
        <v>0</v>
      </c>
      <c r="EM57" s="57">
        <f>BR57*(CF57+CG57)</f>
        <v>0</v>
      </c>
      <c r="EN57" s="57">
        <f>BS57*(CF57+CG57)</f>
        <v>0</v>
      </c>
      <c r="EO57" s="58">
        <f>BT57*(CF57+CG57)</f>
        <v>0</v>
      </c>
    </row>
    <row r="58" spans="1:145" s="63" customFormat="1" x14ac:dyDescent="0.2">
      <c r="A58" s="103"/>
      <c r="H58" s="104"/>
      <c r="I58" s="105"/>
      <c r="J58" s="105"/>
      <c r="K58" s="105"/>
      <c r="AH58" s="106">
        <f>SUM(AH55:AH57)</f>
        <v>57.111111111111114</v>
      </c>
      <c r="AI58" s="107"/>
      <c r="AJ58" s="106">
        <f>SUM(AJ55:AJ57)</f>
        <v>64.064031338132295</v>
      </c>
      <c r="AT58" s="107"/>
      <c r="CF58" s="54"/>
      <c r="CG58" s="55"/>
      <c r="CH58" s="56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8"/>
      <c r="CT58" s="56"/>
      <c r="CU58" s="57"/>
      <c r="CV58" s="57"/>
      <c r="CW58" s="57"/>
      <c r="CX58" s="57"/>
      <c r="CY58" s="57"/>
      <c r="CZ58" s="57"/>
      <c r="DA58" s="157"/>
      <c r="DB58" s="161"/>
      <c r="DC58" s="161" t="e">
        <f t="shared" si="0"/>
        <v>#DIV/0!</v>
      </c>
      <c r="DD58" s="161"/>
      <c r="DE58" s="161"/>
      <c r="DF58" s="59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8"/>
      <c r="DR58" s="56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8"/>
      <c r="ED58" s="59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8"/>
    </row>
    <row r="59" spans="1:145" s="63" customFormat="1" x14ac:dyDescent="0.2">
      <c r="A59" s="103">
        <v>7</v>
      </c>
      <c r="B59" s="63">
        <v>6926</v>
      </c>
      <c r="C59" s="63" t="s">
        <v>181</v>
      </c>
      <c r="D59" s="108">
        <v>1070516</v>
      </c>
      <c r="E59" s="63" t="s">
        <v>186</v>
      </c>
      <c r="F59" s="63" t="s">
        <v>127</v>
      </c>
      <c r="G59" s="63" t="s">
        <v>183</v>
      </c>
      <c r="H59" s="104">
        <v>110</v>
      </c>
      <c r="I59" s="105">
        <v>43929</v>
      </c>
      <c r="J59" s="105">
        <v>43160</v>
      </c>
      <c r="K59" s="105">
        <v>44621</v>
      </c>
      <c r="L59" s="63">
        <v>20</v>
      </c>
      <c r="M59" s="63">
        <v>20</v>
      </c>
      <c r="N59" s="63">
        <v>20</v>
      </c>
      <c r="O59" s="63">
        <v>20</v>
      </c>
      <c r="P59" s="63">
        <v>20</v>
      </c>
      <c r="Q59" s="63">
        <v>20</v>
      </c>
      <c r="R59" s="63">
        <v>20</v>
      </c>
      <c r="S59" s="63">
        <v>20</v>
      </c>
      <c r="T59" s="63">
        <v>20</v>
      </c>
      <c r="U59" s="63">
        <v>20</v>
      </c>
      <c r="Y59" s="63">
        <v>14</v>
      </c>
      <c r="Z59" s="63">
        <v>14</v>
      </c>
      <c r="AA59" s="63">
        <v>17</v>
      </c>
      <c r="AB59" s="63">
        <v>16</v>
      </c>
      <c r="AC59" s="63">
        <v>15</v>
      </c>
      <c r="AD59" s="63">
        <v>16</v>
      </c>
      <c r="AE59" s="63">
        <v>16</v>
      </c>
      <c r="AF59" s="63">
        <v>16</v>
      </c>
      <c r="AG59" s="63">
        <v>16</v>
      </c>
      <c r="AH59" s="106">
        <f t="shared" si="3"/>
        <v>15.555555555555555</v>
      </c>
      <c r="AI59" s="107">
        <f t="shared" si="4"/>
        <v>0.95581391856029185</v>
      </c>
      <c r="AJ59" s="106">
        <f t="shared" si="5"/>
        <v>16.511369474115845</v>
      </c>
      <c r="AK59" s="63">
        <v>14</v>
      </c>
      <c r="AL59" s="63">
        <v>14</v>
      </c>
      <c r="AM59" s="63">
        <v>17</v>
      </c>
      <c r="AN59" s="63">
        <v>16</v>
      </c>
      <c r="AO59" s="63">
        <v>15</v>
      </c>
      <c r="AP59" s="63">
        <v>16</v>
      </c>
      <c r="AQ59" s="63">
        <v>16</v>
      </c>
      <c r="AR59" s="63">
        <v>16</v>
      </c>
      <c r="AS59" s="63">
        <v>16</v>
      </c>
      <c r="AT59" s="107">
        <f t="shared" si="131"/>
        <v>15.555555555555555</v>
      </c>
      <c r="AU59" s="63">
        <v>0</v>
      </c>
      <c r="AV59" s="63">
        <v>0</v>
      </c>
      <c r="AW59" s="63">
        <v>-6</v>
      </c>
      <c r="AX59" s="63">
        <v>-6</v>
      </c>
      <c r="AY59" s="63">
        <v>-3</v>
      </c>
      <c r="AZ59" s="63">
        <v>-4</v>
      </c>
      <c r="BA59" s="63">
        <v>-5</v>
      </c>
      <c r="BB59" s="63">
        <v>-4</v>
      </c>
      <c r="BC59" s="63">
        <v>-4</v>
      </c>
      <c r="BD59" s="63">
        <v>-4</v>
      </c>
      <c r="BE59" s="63">
        <v>-4</v>
      </c>
      <c r="BI59" s="63">
        <v>0</v>
      </c>
      <c r="BJ59" s="63">
        <v>0</v>
      </c>
      <c r="BK59" s="63">
        <v>0</v>
      </c>
      <c r="BL59" s="63">
        <v>0</v>
      </c>
      <c r="BM59" s="63">
        <v>0</v>
      </c>
      <c r="BN59" s="63">
        <v>0</v>
      </c>
      <c r="BO59" s="63">
        <v>0</v>
      </c>
      <c r="BP59" s="63">
        <v>0</v>
      </c>
      <c r="BQ59" s="63">
        <v>0</v>
      </c>
      <c r="BV59" s="63">
        <v>5.9</v>
      </c>
      <c r="BW59" s="63">
        <v>0</v>
      </c>
      <c r="BX59" s="63">
        <v>0</v>
      </c>
      <c r="BY59" s="63">
        <v>0</v>
      </c>
      <c r="BZ59" s="63">
        <v>0</v>
      </c>
      <c r="CA59" s="63">
        <v>0</v>
      </c>
      <c r="CB59" s="63">
        <v>0</v>
      </c>
      <c r="CC59" s="63">
        <v>0</v>
      </c>
      <c r="CD59" s="63">
        <v>1.6739999999999999</v>
      </c>
      <c r="CE59" s="63">
        <v>10000</v>
      </c>
      <c r="CF59" s="54">
        <f t="shared" si="6"/>
        <v>0</v>
      </c>
      <c r="CG59" s="55">
        <f t="shared" si="7"/>
        <v>98766</v>
      </c>
      <c r="CH59" s="56">
        <f t="shared" si="8"/>
        <v>1975320</v>
      </c>
      <c r="CI59" s="57">
        <f t="shared" si="9"/>
        <v>1975320</v>
      </c>
      <c r="CJ59" s="57">
        <f t="shared" si="10"/>
        <v>1975320</v>
      </c>
      <c r="CK59" s="57">
        <f t="shared" si="11"/>
        <v>1975320</v>
      </c>
      <c r="CL59" s="57">
        <f t="shared" si="12"/>
        <v>1975320</v>
      </c>
      <c r="CM59" s="57">
        <f t="shared" si="13"/>
        <v>1975320</v>
      </c>
      <c r="CN59" s="57">
        <f t="shared" si="14"/>
        <v>1975320</v>
      </c>
      <c r="CO59" s="57">
        <f t="shared" si="15"/>
        <v>1975320</v>
      </c>
      <c r="CP59" s="57">
        <f t="shared" si="16"/>
        <v>1975320</v>
      </c>
      <c r="CQ59" s="57">
        <f t="shared" si="17"/>
        <v>0</v>
      </c>
      <c r="CR59" s="57">
        <f t="shared" si="18"/>
        <v>0</v>
      </c>
      <c r="CS59" s="58">
        <f t="shared" si="19"/>
        <v>0</v>
      </c>
      <c r="CT59" s="56">
        <f t="shared" si="20"/>
        <v>1382724</v>
      </c>
      <c r="CU59" s="57">
        <f t="shared" si="21"/>
        <v>1382724</v>
      </c>
      <c r="CV59" s="57">
        <f t="shared" si="22"/>
        <v>1679022</v>
      </c>
      <c r="CW59" s="57">
        <f t="shared" si="23"/>
        <v>1580256</v>
      </c>
      <c r="CX59" s="57">
        <f t="shared" si="24"/>
        <v>1481490</v>
      </c>
      <c r="CY59" s="57">
        <f t="shared" si="25"/>
        <v>1580256</v>
      </c>
      <c r="CZ59" s="57">
        <f t="shared" si="26"/>
        <v>1580256</v>
      </c>
      <c r="DA59" s="157">
        <f t="shared" si="27"/>
        <v>1580256</v>
      </c>
      <c r="DB59" s="161">
        <f t="shared" si="28"/>
        <v>1580256</v>
      </c>
      <c r="DC59" s="161">
        <f t="shared" si="0"/>
        <v>1536360</v>
      </c>
      <c r="DD59" s="161">
        <f t="shared" si="29"/>
        <v>94401.917480525779</v>
      </c>
      <c r="DE59" s="161">
        <f t="shared" si="30"/>
        <v>1630761.9174805256</v>
      </c>
      <c r="DF59" s="59">
        <f t="shared" si="31"/>
        <v>1382724</v>
      </c>
      <c r="DG59" s="57">
        <f t="shared" si="32"/>
        <v>1382724</v>
      </c>
      <c r="DH59" s="57">
        <f t="shared" si="33"/>
        <v>1679022</v>
      </c>
      <c r="DI59" s="57">
        <f t="shared" si="34"/>
        <v>1580256</v>
      </c>
      <c r="DJ59" s="57">
        <f t="shared" si="35"/>
        <v>1481490</v>
      </c>
      <c r="DK59" s="57">
        <f t="shared" si="36"/>
        <v>1580256</v>
      </c>
      <c r="DL59" s="57">
        <f t="shared" si="37"/>
        <v>1580256</v>
      </c>
      <c r="DM59" s="57">
        <f t="shared" si="38"/>
        <v>1580256</v>
      </c>
      <c r="DN59" s="57">
        <f t="shared" si="39"/>
        <v>1580256</v>
      </c>
      <c r="DO59" s="57">
        <f t="shared" si="40"/>
        <v>1536360</v>
      </c>
      <c r="DP59" s="57">
        <f t="shared" si="41"/>
        <v>0</v>
      </c>
      <c r="DQ59" s="58">
        <f t="shared" si="42"/>
        <v>0</v>
      </c>
      <c r="DR59" s="56">
        <f t="shared" si="43"/>
        <v>-592596</v>
      </c>
      <c r="DS59" s="57">
        <f t="shared" si="44"/>
        <v>-592596</v>
      </c>
      <c r="DT59" s="57">
        <f t="shared" si="45"/>
        <v>-296298</v>
      </c>
      <c r="DU59" s="57">
        <f t="shared" si="46"/>
        <v>-395064</v>
      </c>
      <c r="DV59" s="57">
        <f t="shared" si="47"/>
        <v>-493830</v>
      </c>
      <c r="DW59" s="57">
        <f t="shared" si="48"/>
        <v>-395064</v>
      </c>
      <c r="DX59" s="57">
        <f t="shared" si="49"/>
        <v>-395064</v>
      </c>
      <c r="DY59" s="57">
        <f t="shared" si="50"/>
        <v>-395064</v>
      </c>
      <c r="DZ59" s="57">
        <f t="shared" si="51"/>
        <v>-395064</v>
      </c>
      <c r="EA59" s="57">
        <f t="shared" si="52"/>
        <v>0</v>
      </c>
      <c r="EB59" s="57">
        <f t="shared" si="53"/>
        <v>0</v>
      </c>
      <c r="EC59" s="58">
        <f t="shared" si="54"/>
        <v>0</v>
      </c>
      <c r="ED59" s="59">
        <f t="shared" si="55"/>
        <v>0</v>
      </c>
      <c r="EE59" s="57">
        <f t="shared" si="56"/>
        <v>0</v>
      </c>
      <c r="EF59" s="57">
        <f t="shared" si="57"/>
        <v>0</v>
      </c>
      <c r="EG59" s="57">
        <f t="shared" si="58"/>
        <v>0</v>
      </c>
      <c r="EH59" s="57">
        <f t="shared" si="59"/>
        <v>0</v>
      </c>
      <c r="EI59" s="57">
        <f t="shared" si="60"/>
        <v>0</v>
      </c>
      <c r="EJ59" s="57">
        <f t="shared" si="61"/>
        <v>0</v>
      </c>
      <c r="EK59" s="57">
        <f t="shared" si="62"/>
        <v>0</v>
      </c>
      <c r="EL59" s="57">
        <f t="shared" si="63"/>
        <v>0</v>
      </c>
      <c r="EM59" s="57">
        <f t="shared" si="64"/>
        <v>0</v>
      </c>
      <c r="EN59" s="57">
        <f t="shared" si="65"/>
        <v>0</v>
      </c>
      <c r="EO59" s="58">
        <f t="shared" si="66"/>
        <v>0</v>
      </c>
    </row>
    <row r="60" spans="1:145" s="63" customFormat="1" x14ac:dyDescent="0.2">
      <c r="A60" s="103">
        <v>7</v>
      </c>
      <c r="B60" s="63">
        <v>6570</v>
      </c>
      <c r="C60" s="63" t="s">
        <v>125</v>
      </c>
      <c r="D60" s="63">
        <v>1070519</v>
      </c>
      <c r="E60" s="63" t="s">
        <v>190</v>
      </c>
      <c r="F60" s="63" t="s">
        <v>128</v>
      </c>
      <c r="G60" s="63" t="s">
        <v>183</v>
      </c>
      <c r="H60" s="104">
        <v>107</v>
      </c>
      <c r="I60" s="105">
        <v>43929</v>
      </c>
      <c r="J60" s="105">
        <v>43160</v>
      </c>
      <c r="K60" s="105">
        <v>44621</v>
      </c>
      <c r="L60" s="63">
        <v>22</v>
      </c>
      <c r="M60" s="63">
        <v>22</v>
      </c>
      <c r="N60" s="63">
        <v>22</v>
      </c>
      <c r="O60" s="63">
        <v>22</v>
      </c>
      <c r="P60" s="63">
        <v>22</v>
      </c>
      <c r="Q60" s="63">
        <v>22</v>
      </c>
      <c r="R60" s="63">
        <v>22</v>
      </c>
      <c r="S60" s="63">
        <v>22</v>
      </c>
      <c r="T60" s="63">
        <v>22</v>
      </c>
      <c r="U60" s="63">
        <v>22</v>
      </c>
      <c r="Y60" s="63">
        <v>18</v>
      </c>
      <c r="Z60" s="63">
        <v>17</v>
      </c>
      <c r="AA60" s="63">
        <v>18</v>
      </c>
      <c r="AB60" s="63">
        <v>13</v>
      </c>
      <c r="AC60" s="63">
        <v>13</v>
      </c>
      <c r="AD60" s="63">
        <v>12</v>
      </c>
      <c r="AE60" s="63">
        <v>10</v>
      </c>
      <c r="AF60" s="63">
        <v>11</v>
      </c>
      <c r="AG60" s="63">
        <v>11</v>
      </c>
      <c r="AH60" s="106">
        <f t="shared" si="3"/>
        <v>13.666666666666666</v>
      </c>
      <c r="AI60" s="107">
        <f t="shared" si="4"/>
        <v>2.9814239699997196</v>
      </c>
      <c r="AJ60" s="106">
        <f t="shared" si="5"/>
        <v>16.648090636666385</v>
      </c>
      <c r="AK60" s="63">
        <v>18</v>
      </c>
      <c r="AL60" s="63">
        <v>17</v>
      </c>
      <c r="AM60" s="63">
        <v>18</v>
      </c>
      <c r="AN60" s="63">
        <v>13</v>
      </c>
      <c r="AO60" s="63">
        <v>13</v>
      </c>
      <c r="AP60" s="63">
        <v>12</v>
      </c>
      <c r="AQ60" s="63">
        <v>10</v>
      </c>
      <c r="AR60" s="63">
        <v>11</v>
      </c>
      <c r="AS60" s="63">
        <v>11</v>
      </c>
      <c r="AT60" s="107">
        <f t="shared" si="131"/>
        <v>13.666666666666666</v>
      </c>
      <c r="AU60" s="63">
        <v>0</v>
      </c>
      <c r="AV60" s="63">
        <v>0</v>
      </c>
      <c r="AW60" s="63">
        <v>-4</v>
      </c>
      <c r="AX60" s="63">
        <v>-5</v>
      </c>
      <c r="AY60" s="63">
        <v>-4</v>
      </c>
      <c r="AZ60" s="63">
        <v>-9</v>
      </c>
      <c r="BA60" s="63">
        <v>-9</v>
      </c>
      <c r="BB60" s="63">
        <v>-10</v>
      </c>
      <c r="BC60" s="63">
        <v>-12</v>
      </c>
      <c r="BD60" s="63">
        <v>-11</v>
      </c>
      <c r="BE60" s="63">
        <v>-11</v>
      </c>
      <c r="BI60" s="63"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v>0</v>
      </c>
      <c r="BP60" s="63">
        <v>0</v>
      </c>
      <c r="BQ60" s="63">
        <v>0</v>
      </c>
      <c r="BV60" s="63">
        <v>8.7100000000000009</v>
      </c>
      <c r="BW60" s="63">
        <v>0</v>
      </c>
      <c r="BX60" s="63">
        <v>0</v>
      </c>
      <c r="BY60" s="63">
        <v>0</v>
      </c>
      <c r="BZ60" s="63">
        <v>0</v>
      </c>
      <c r="CA60" s="63">
        <v>0</v>
      </c>
      <c r="CB60" s="63">
        <v>0</v>
      </c>
      <c r="CC60" s="63">
        <v>0</v>
      </c>
      <c r="CD60" s="63">
        <v>1.6739999999999999</v>
      </c>
      <c r="CE60" s="63">
        <v>10000</v>
      </c>
      <c r="CF60" s="54">
        <f t="shared" si="6"/>
        <v>0</v>
      </c>
      <c r="CG60" s="55">
        <f t="shared" si="7"/>
        <v>145805.40000000002</v>
      </c>
      <c r="CH60" s="56">
        <f t="shared" si="8"/>
        <v>3207718.8000000007</v>
      </c>
      <c r="CI60" s="57">
        <f t="shared" si="9"/>
        <v>3207718.8000000007</v>
      </c>
      <c r="CJ60" s="57">
        <f t="shared" si="10"/>
        <v>3207718.8000000007</v>
      </c>
      <c r="CK60" s="57">
        <f t="shared" si="11"/>
        <v>3207718.8000000007</v>
      </c>
      <c r="CL60" s="57">
        <f t="shared" si="12"/>
        <v>3207718.8000000007</v>
      </c>
      <c r="CM60" s="57">
        <f t="shared" si="13"/>
        <v>3207718.8000000007</v>
      </c>
      <c r="CN60" s="57">
        <f t="shared" si="14"/>
        <v>3207718.8000000007</v>
      </c>
      <c r="CO60" s="57">
        <f t="shared" si="15"/>
        <v>3207718.8000000007</v>
      </c>
      <c r="CP60" s="57">
        <f t="shared" si="16"/>
        <v>3207718.8000000007</v>
      </c>
      <c r="CQ60" s="57">
        <f t="shared" si="17"/>
        <v>0</v>
      </c>
      <c r="CR60" s="57">
        <f t="shared" si="18"/>
        <v>0</v>
      </c>
      <c r="CS60" s="58">
        <f t="shared" si="19"/>
        <v>0</v>
      </c>
      <c r="CT60" s="56">
        <f t="shared" si="20"/>
        <v>2624497.2000000002</v>
      </c>
      <c r="CU60" s="57">
        <f t="shared" si="21"/>
        <v>2478691.8000000003</v>
      </c>
      <c r="CV60" s="57">
        <f t="shared" si="22"/>
        <v>2624497.2000000002</v>
      </c>
      <c r="CW60" s="57">
        <f t="shared" si="23"/>
        <v>1895470.2000000002</v>
      </c>
      <c r="CX60" s="57">
        <f t="shared" si="24"/>
        <v>1895470.2000000002</v>
      </c>
      <c r="CY60" s="57">
        <f t="shared" si="25"/>
        <v>1749664.8000000003</v>
      </c>
      <c r="CZ60" s="57">
        <f t="shared" si="26"/>
        <v>1458054.0000000002</v>
      </c>
      <c r="DA60" s="157">
        <f t="shared" si="27"/>
        <v>1603859.4000000004</v>
      </c>
      <c r="DB60" s="161">
        <f t="shared" si="28"/>
        <v>1603859.4000000004</v>
      </c>
      <c r="DC60" s="161">
        <f t="shared" si="0"/>
        <v>1992673.8000000003</v>
      </c>
      <c r="DD60" s="161">
        <f t="shared" si="29"/>
        <v>434707.71451539721</v>
      </c>
      <c r="DE60" s="161">
        <f t="shared" si="30"/>
        <v>2427381.5145153971</v>
      </c>
      <c r="DF60" s="59">
        <f t="shared" si="31"/>
        <v>2624497.2000000002</v>
      </c>
      <c r="DG60" s="57">
        <f t="shared" si="32"/>
        <v>2478691.8000000003</v>
      </c>
      <c r="DH60" s="57">
        <f t="shared" si="33"/>
        <v>2624497.2000000002</v>
      </c>
      <c r="DI60" s="57">
        <f t="shared" si="34"/>
        <v>1895470.2000000002</v>
      </c>
      <c r="DJ60" s="57">
        <f t="shared" si="35"/>
        <v>1895470.2000000002</v>
      </c>
      <c r="DK60" s="57">
        <f t="shared" si="36"/>
        <v>1749664.8000000003</v>
      </c>
      <c r="DL60" s="57">
        <f t="shared" si="37"/>
        <v>1458054.0000000002</v>
      </c>
      <c r="DM60" s="57">
        <f t="shared" si="38"/>
        <v>1603859.4000000004</v>
      </c>
      <c r="DN60" s="57">
        <f t="shared" si="39"/>
        <v>1603859.4000000004</v>
      </c>
      <c r="DO60" s="57">
        <f t="shared" si="40"/>
        <v>1992673.8000000003</v>
      </c>
      <c r="DP60" s="57">
        <f t="shared" si="41"/>
        <v>0</v>
      </c>
      <c r="DQ60" s="58">
        <f t="shared" si="42"/>
        <v>0</v>
      </c>
      <c r="DR60" s="56">
        <f t="shared" si="43"/>
        <v>-583221.60000000009</v>
      </c>
      <c r="DS60" s="57">
        <f t="shared" si="44"/>
        <v>-729027.00000000012</v>
      </c>
      <c r="DT60" s="57">
        <f t="shared" si="45"/>
        <v>-583221.60000000009</v>
      </c>
      <c r="DU60" s="57">
        <f t="shared" si="46"/>
        <v>-1312248.6000000001</v>
      </c>
      <c r="DV60" s="57">
        <f t="shared" si="47"/>
        <v>-1312248.6000000001</v>
      </c>
      <c r="DW60" s="57">
        <f t="shared" si="48"/>
        <v>-1458054.0000000002</v>
      </c>
      <c r="DX60" s="57">
        <f t="shared" si="49"/>
        <v>-1749664.8000000003</v>
      </c>
      <c r="DY60" s="57">
        <f t="shared" si="50"/>
        <v>-1603859.4000000004</v>
      </c>
      <c r="DZ60" s="57">
        <f t="shared" si="51"/>
        <v>-1603859.4000000004</v>
      </c>
      <c r="EA60" s="57">
        <f t="shared" si="52"/>
        <v>0</v>
      </c>
      <c r="EB60" s="57">
        <f t="shared" si="53"/>
        <v>0</v>
      </c>
      <c r="EC60" s="58">
        <f t="shared" si="54"/>
        <v>0</v>
      </c>
      <c r="ED60" s="59">
        <f t="shared" si="55"/>
        <v>0</v>
      </c>
      <c r="EE60" s="57">
        <f t="shared" si="56"/>
        <v>0</v>
      </c>
      <c r="EF60" s="57">
        <f t="shared" si="57"/>
        <v>0</v>
      </c>
      <c r="EG60" s="57">
        <f t="shared" si="58"/>
        <v>0</v>
      </c>
      <c r="EH60" s="57">
        <f t="shared" si="59"/>
        <v>0</v>
      </c>
      <c r="EI60" s="57">
        <f t="shared" si="60"/>
        <v>0</v>
      </c>
      <c r="EJ60" s="57">
        <f t="shared" si="61"/>
        <v>0</v>
      </c>
      <c r="EK60" s="57">
        <f t="shared" si="62"/>
        <v>0</v>
      </c>
      <c r="EL60" s="57">
        <f t="shared" si="63"/>
        <v>0</v>
      </c>
      <c r="EM60" s="57">
        <f t="shared" si="64"/>
        <v>0</v>
      </c>
      <c r="EN60" s="57">
        <f t="shared" si="65"/>
        <v>0</v>
      </c>
      <c r="EO60" s="58">
        <f t="shared" si="66"/>
        <v>0</v>
      </c>
    </row>
    <row r="61" spans="1:145" s="63" customFormat="1" x14ac:dyDescent="0.2">
      <c r="A61" s="103">
        <v>7</v>
      </c>
      <c r="B61" s="63">
        <v>6570</v>
      </c>
      <c r="C61" s="63" t="s">
        <v>125</v>
      </c>
      <c r="D61" s="63">
        <v>1070493</v>
      </c>
      <c r="E61" s="63" t="s">
        <v>195</v>
      </c>
      <c r="F61" s="63" t="s">
        <v>130</v>
      </c>
      <c r="G61" s="63" t="s">
        <v>183</v>
      </c>
      <c r="H61" s="104">
        <v>587</v>
      </c>
      <c r="I61" s="105">
        <v>43033</v>
      </c>
      <c r="J61" s="105">
        <v>43033</v>
      </c>
      <c r="K61" s="105">
        <v>44128</v>
      </c>
      <c r="L61" s="63">
        <v>65</v>
      </c>
      <c r="M61" s="63">
        <v>65</v>
      </c>
      <c r="N61" s="63">
        <v>65</v>
      </c>
      <c r="O61" s="63">
        <v>65</v>
      </c>
      <c r="P61" s="63">
        <v>65</v>
      </c>
      <c r="Q61" s="63">
        <v>65</v>
      </c>
      <c r="R61" s="63">
        <v>65</v>
      </c>
      <c r="S61" s="63">
        <v>65</v>
      </c>
      <c r="T61" s="63">
        <v>65</v>
      </c>
      <c r="U61" s="63">
        <v>65</v>
      </c>
      <c r="Y61" s="63">
        <v>49</v>
      </c>
      <c r="Z61" s="63">
        <v>47</v>
      </c>
      <c r="AA61" s="63">
        <v>46</v>
      </c>
      <c r="AB61" s="63">
        <v>50</v>
      </c>
      <c r="AC61" s="63">
        <v>53</v>
      </c>
      <c r="AD61" s="63">
        <v>49</v>
      </c>
      <c r="AE61" s="63">
        <v>47</v>
      </c>
      <c r="AF61" s="63">
        <v>45</v>
      </c>
      <c r="AG61" s="63">
        <v>43</v>
      </c>
      <c r="AH61" s="106">
        <f>AVERAGE(Y61:AG61)</f>
        <v>47.666666666666664</v>
      </c>
      <c r="AI61" s="107">
        <f>_xlfn.STDEV.P(Y61:AG61)</f>
        <v>2.7888667551135851</v>
      </c>
      <c r="AJ61" s="106">
        <f>AI61+AH61</f>
        <v>50.455533421780252</v>
      </c>
      <c r="AK61" s="63">
        <v>49</v>
      </c>
      <c r="AL61" s="63">
        <v>47</v>
      </c>
      <c r="AM61" s="63">
        <v>46</v>
      </c>
      <c r="AN61" s="63">
        <v>50</v>
      </c>
      <c r="AO61" s="63">
        <v>53</v>
      </c>
      <c r="AP61" s="63">
        <v>49</v>
      </c>
      <c r="AQ61" s="63">
        <v>47</v>
      </c>
      <c r="AR61" s="63">
        <v>45</v>
      </c>
      <c r="AS61" s="63">
        <v>43</v>
      </c>
      <c r="AT61" s="107">
        <f>AVERAGE(AK61:AS61)</f>
        <v>47.666666666666664</v>
      </c>
      <c r="AU61" s="63">
        <v>0</v>
      </c>
      <c r="AV61" s="63">
        <v>0</v>
      </c>
      <c r="AW61" s="63">
        <v>-16</v>
      </c>
      <c r="AX61" s="63">
        <v>-18</v>
      </c>
      <c r="AY61" s="63">
        <v>-19</v>
      </c>
      <c r="AZ61" s="63">
        <v>-15</v>
      </c>
      <c r="BA61" s="63">
        <v>-12</v>
      </c>
      <c r="BB61" s="63">
        <v>-16</v>
      </c>
      <c r="BC61" s="63">
        <v>-18</v>
      </c>
      <c r="BD61" s="63">
        <v>-20</v>
      </c>
      <c r="BE61" s="63">
        <v>-22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V61" s="63">
        <v>11.32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1.6739999999999999</v>
      </c>
      <c r="CE61" s="63">
        <v>10000</v>
      </c>
      <c r="CF61" s="54">
        <f>(BU61*CE61*CD61*(1+BX61/100+CB61/100+CC61/100))</f>
        <v>0</v>
      </c>
      <c r="CG61" s="55">
        <f>(BV61*CE61*CD61*(1+CC61/100+BW61/100+BZ61/100+BY61/100))</f>
        <v>189496.8</v>
      </c>
      <c r="CH61" s="56">
        <f>M61*(CF61+CG61)</f>
        <v>12317292</v>
      </c>
      <c r="CI61" s="57">
        <f>N61* (CF61+CG61)</f>
        <v>12317292</v>
      </c>
      <c r="CJ61" s="57">
        <f>O61*(CF61+CG61)</f>
        <v>12317292</v>
      </c>
      <c r="CK61" s="57">
        <f>P61*(CF61+CG61)</f>
        <v>12317292</v>
      </c>
      <c r="CL61" s="57">
        <f>Q61*(CF61+CG61)</f>
        <v>12317292</v>
      </c>
      <c r="CM61" s="57">
        <f>R61*(CF61+CG61)</f>
        <v>12317292</v>
      </c>
      <c r="CN61" s="57">
        <f>S61*(CF61+CG61)</f>
        <v>12317292</v>
      </c>
      <c r="CO61" s="57">
        <f>T61*(CF61+CG61)</f>
        <v>12317292</v>
      </c>
      <c r="CP61" s="57">
        <f>U61*(CF61+CG61)</f>
        <v>12317292</v>
      </c>
      <c r="CQ61" s="57">
        <f>V61*(CF61+CG61)</f>
        <v>0</v>
      </c>
      <c r="CR61" s="57">
        <f>W61*(CF61+CG61)</f>
        <v>0</v>
      </c>
      <c r="CS61" s="58">
        <f>X61*(CF61+CG61)</f>
        <v>0</v>
      </c>
      <c r="CT61" s="56">
        <f>Y61*(CF61+CG61)</f>
        <v>9285343.1999999993</v>
      </c>
      <c r="CU61" s="57">
        <f>Z61*(CF61+CG61)</f>
        <v>8906349.5999999996</v>
      </c>
      <c r="CV61" s="57">
        <f>AA61*(CF61+CG61)</f>
        <v>8716852.7999999989</v>
      </c>
      <c r="CW61" s="57">
        <f>AB61*(CF61+CG61)</f>
        <v>9474840</v>
      </c>
      <c r="CX61" s="57">
        <f>AC61*(CF61+CG61)</f>
        <v>10043330.399999999</v>
      </c>
      <c r="CY61" s="57">
        <f>AD61*(CF61+CG61)</f>
        <v>9285343.1999999993</v>
      </c>
      <c r="CZ61" s="57">
        <f>AE61*(CF61+CG61)</f>
        <v>8906349.5999999996</v>
      </c>
      <c r="DA61" s="157">
        <f>AF61*(CF61+CG61)</f>
        <v>8527356</v>
      </c>
      <c r="DB61" s="161">
        <f>AG61*(CF61+CG61)</f>
        <v>8148362.3999999994</v>
      </c>
      <c r="DC61" s="161">
        <f t="shared" si="0"/>
        <v>9032680.7999999989</v>
      </c>
      <c r="DD61" s="161">
        <f>AI61*(CF61+CG61)</f>
        <v>528481.325720408</v>
      </c>
      <c r="DE61" s="161">
        <f>AJ61*(CF61+CG61)</f>
        <v>9561162.1257204078</v>
      </c>
      <c r="DF61" s="59">
        <f>AK61*(CF61+CG61)</f>
        <v>9285343.1999999993</v>
      </c>
      <c r="DG61" s="57">
        <f>AL61*(CF61+CG61)</f>
        <v>8906349.5999999996</v>
      </c>
      <c r="DH61" s="57">
        <f>AM61*(CF61+CG61)</f>
        <v>8716852.7999999989</v>
      </c>
      <c r="DI61" s="57">
        <f>AN61*(CF61+CG61)</f>
        <v>9474840</v>
      </c>
      <c r="DJ61" s="57">
        <f>AO61*(CF61+CG61)</f>
        <v>10043330.399999999</v>
      </c>
      <c r="DK61" s="57">
        <f>AP61*(CF61+CG61)</f>
        <v>9285343.1999999993</v>
      </c>
      <c r="DL61" s="57">
        <f>AQ61*(CF61+CG61)</f>
        <v>8906349.5999999996</v>
      </c>
      <c r="DM61" s="57">
        <f>AR61*(CF61+CG61)</f>
        <v>8527356</v>
      </c>
      <c r="DN61" s="57">
        <f>AS61*(CF61+CG61)</f>
        <v>8148362.3999999994</v>
      </c>
      <c r="DO61" s="57">
        <f>AT61*(CF61+CG61)</f>
        <v>9032680.7999999989</v>
      </c>
      <c r="DP61" s="57">
        <f>AU61*(CF61+CG61)</f>
        <v>0</v>
      </c>
      <c r="DQ61" s="58">
        <f>AV61*(CF61+CG61)</f>
        <v>0</v>
      </c>
      <c r="DR61" s="56">
        <f>AW61*(CF61+CG61)</f>
        <v>-3031948.8</v>
      </c>
      <c r="DS61" s="57">
        <f>AX61*(CF61+CG61)</f>
        <v>-3410942.4</v>
      </c>
      <c r="DT61" s="57">
        <f>AY61*(CF61+CG61)</f>
        <v>-3600439.1999999997</v>
      </c>
      <c r="DU61" s="57">
        <f>AZ61*(CF61+CG61)</f>
        <v>-2842452</v>
      </c>
      <c r="DV61" s="57">
        <f>BA61*(CF61+CG61)</f>
        <v>-2273961.5999999996</v>
      </c>
      <c r="DW61" s="57">
        <f>BB61*(CF61+CG61)</f>
        <v>-3031948.8</v>
      </c>
      <c r="DX61" s="57">
        <f>BC61*(CF61+CG61)</f>
        <v>-3410942.4</v>
      </c>
      <c r="DY61" s="57">
        <f>BD61*(CF61+CG61)</f>
        <v>-3789936</v>
      </c>
      <c r="DZ61" s="57">
        <f>BE61*(CF61+CG61)</f>
        <v>-4168929.5999999996</v>
      </c>
      <c r="EA61" s="57">
        <f>BF61*(CF61+CG61)</f>
        <v>0</v>
      </c>
      <c r="EB61" s="57">
        <f>BG61*(CF61+CG61)</f>
        <v>0</v>
      </c>
      <c r="EC61" s="58">
        <f>BH61*(CF61+CG61)</f>
        <v>0</v>
      </c>
      <c r="ED61" s="59">
        <f>BI61*(CF61+CG61)</f>
        <v>0</v>
      </c>
      <c r="EE61" s="57">
        <f>BJ61*(CF61+CG61)</f>
        <v>0</v>
      </c>
      <c r="EF61" s="57">
        <f>BK61*(CF61+CG61)</f>
        <v>0</v>
      </c>
      <c r="EG61" s="57">
        <f>BL61*(CF61+CG61)</f>
        <v>0</v>
      </c>
      <c r="EH61" s="57">
        <f>BM61*(CF61+CG61)</f>
        <v>0</v>
      </c>
      <c r="EI61" s="57">
        <f>BN61*(CF61+CG61)</f>
        <v>0</v>
      </c>
      <c r="EJ61" s="57">
        <f>BO61*(CF61+CG61)</f>
        <v>0</v>
      </c>
      <c r="EK61" s="57">
        <f>BP61*(CF61+CG61)</f>
        <v>0</v>
      </c>
      <c r="EL61" s="57">
        <f>BQ61*(CF61+CG61)</f>
        <v>0</v>
      </c>
      <c r="EM61" s="57">
        <f>BR61*(CF61+CG61)</f>
        <v>0</v>
      </c>
      <c r="EN61" s="57">
        <f>BS61*(CF61+CG61)</f>
        <v>0</v>
      </c>
      <c r="EO61" s="58">
        <f>BT61*(CF61+CG61)</f>
        <v>0</v>
      </c>
    </row>
    <row r="62" spans="1:145" s="63" customFormat="1" x14ac:dyDescent="0.2">
      <c r="A62" s="103">
        <v>7</v>
      </c>
      <c r="B62" s="63">
        <v>6926</v>
      </c>
      <c r="C62" s="63" t="s">
        <v>181</v>
      </c>
      <c r="D62" s="63">
        <v>1070534</v>
      </c>
      <c r="E62" s="63" t="s">
        <v>198</v>
      </c>
      <c r="F62" s="63" t="s">
        <v>131</v>
      </c>
      <c r="G62" s="63" t="s">
        <v>183</v>
      </c>
      <c r="H62" s="104">
        <v>265</v>
      </c>
      <c r="I62" s="105">
        <v>44050</v>
      </c>
      <c r="J62" s="105">
        <v>43452</v>
      </c>
      <c r="K62" s="105">
        <v>44548</v>
      </c>
      <c r="L62" s="63">
        <v>75</v>
      </c>
      <c r="M62" s="63">
        <v>75</v>
      </c>
      <c r="N62" s="63">
        <v>75</v>
      </c>
      <c r="O62" s="63">
        <v>75</v>
      </c>
      <c r="P62" s="63">
        <v>75</v>
      </c>
      <c r="Q62" s="63">
        <v>75</v>
      </c>
      <c r="R62" s="63">
        <v>75</v>
      </c>
      <c r="S62" s="63">
        <v>75</v>
      </c>
      <c r="T62" s="63">
        <v>75</v>
      </c>
      <c r="U62" s="63">
        <v>75</v>
      </c>
      <c r="Y62" s="63">
        <v>36</v>
      </c>
      <c r="Z62" s="63">
        <v>44</v>
      </c>
      <c r="AA62" s="63">
        <v>41</v>
      </c>
      <c r="AB62" s="63">
        <v>42</v>
      </c>
      <c r="AC62" s="63">
        <v>41</v>
      </c>
      <c r="AD62" s="63">
        <v>41</v>
      </c>
      <c r="AE62" s="63">
        <v>39</v>
      </c>
      <c r="AF62" s="63">
        <v>39</v>
      </c>
      <c r="AG62" s="63">
        <v>34</v>
      </c>
      <c r="AH62" s="106">
        <f>AVERAGE(Y62:AG62)</f>
        <v>39.666666666666664</v>
      </c>
      <c r="AI62" s="107">
        <f>_xlfn.STDEV.P(Y62:AG62)</f>
        <v>2.9059326290271161</v>
      </c>
      <c r="AJ62" s="106">
        <f>AI62+AH62</f>
        <v>42.572599295693777</v>
      </c>
      <c r="AK62" s="63">
        <v>36</v>
      </c>
      <c r="AL62" s="63">
        <v>44</v>
      </c>
      <c r="AM62" s="63">
        <v>41</v>
      </c>
      <c r="AN62" s="63">
        <v>42</v>
      </c>
      <c r="AO62" s="63">
        <v>41</v>
      </c>
      <c r="AP62" s="63">
        <v>41</v>
      </c>
      <c r="AQ62" s="63">
        <v>39</v>
      </c>
      <c r="AR62" s="63">
        <v>39</v>
      </c>
      <c r="AS62" s="63">
        <v>34</v>
      </c>
      <c r="AT62" s="107">
        <f>AVERAGE(AK62:AS62)</f>
        <v>39.666666666666664</v>
      </c>
      <c r="AU62" s="63">
        <v>0</v>
      </c>
      <c r="AV62" s="63">
        <v>0</v>
      </c>
      <c r="AW62" s="63">
        <v>-39</v>
      </c>
      <c r="AX62" s="63">
        <v>-31</v>
      </c>
      <c r="AY62" s="63">
        <v>-34</v>
      </c>
      <c r="AZ62" s="63">
        <v>-33</v>
      </c>
      <c r="BA62" s="63">
        <v>-34</v>
      </c>
      <c r="BB62" s="63">
        <v>-34</v>
      </c>
      <c r="BC62" s="63">
        <v>-36</v>
      </c>
      <c r="BD62" s="63">
        <v>-36</v>
      </c>
      <c r="BE62" s="63">
        <v>-41</v>
      </c>
      <c r="BI62" s="63">
        <v>0</v>
      </c>
      <c r="BJ62" s="63">
        <v>0</v>
      </c>
      <c r="BK62" s="63">
        <v>0</v>
      </c>
      <c r="BL62" s="63">
        <v>0</v>
      </c>
      <c r="BM62" s="63">
        <v>0</v>
      </c>
      <c r="BN62" s="63">
        <v>0</v>
      </c>
      <c r="BO62" s="63">
        <v>0</v>
      </c>
      <c r="BP62" s="63">
        <v>0</v>
      </c>
      <c r="BQ62" s="63">
        <v>0</v>
      </c>
      <c r="BV62" s="63">
        <v>7.7</v>
      </c>
      <c r="BW62" s="63">
        <v>0</v>
      </c>
      <c r="BX62" s="63">
        <v>0</v>
      </c>
      <c r="BY62" s="63">
        <v>0</v>
      </c>
      <c r="BZ62" s="63">
        <v>0</v>
      </c>
      <c r="CA62" s="63">
        <v>0</v>
      </c>
      <c r="CB62" s="63">
        <v>0</v>
      </c>
      <c r="CC62" s="63">
        <v>0</v>
      </c>
      <c r="CD62" s="63">
        <v>1.6739999999999999</v>
      </c>
      <c r="CE62" s="63">
        <v>10000</v>
      </c>
      <c r="CF62" s="54">
        <f>(BU62*CE62*CD62*(1+BX62/100+CB62/100+CC62/100))</f>
        <v>0</v>
      </c>
      <c r="CG62" s="55">
        <f>(BV62*CE62*CD62*(1+CC62/100+BW62/100+BZ62/100+BY62/100))</f>
        <v>128898</v>
      </c>
      <c r="CH62" s="56">
        <f>M62*(CF62+CG62)</f>
        <v>9667350</v>
      </c>
      <c r="CI62" s="57">
        <f>N62* (CF62+CG62)</f>
        <v>9667350</v>
      </c>
      <c r="CJ62" s="57">
        <f>O62*(CF62+CG62)</f>
        <v>9667350</v>
      </c>
      <c r="CK62" s="57">
        <f>P62*(CF62+CG62)</f>
        <v>9667350</v>
      </c>
      <c r="CL62" s="57">
        <f>Q62*(CF62+CG62)</f>
        <v>9667350</v>
      </c>
      <c r="CM62" s="57">
        <f>R62*(CF62+CG62)</f>
        <v>9667350</v>
      </c>
      <c r="CN62" s="57">
        <f>S62*(CF62+CG62)</f>
        <v>9667350</v>
      </c>
      <c r="CO62" s="57">
        <f>T62*(CF62+CG62)</f>
        <v>9667350</v>
      </c>
      <c r="CP62" s="57">
        <f>U62*(CF62+CG62)</f>
        <v>9667350</v>
      </c>
      <c r="CQ62" s="57">
        <f>V62*(CF62+CG62)</f>
        <v>0</v>
      </c>
      <c r="CR62" s="57">
        <f>W62*(CF62+CG62)</f>
        <v>0</v>
      </c>
      <c r="CS62" s="58">
        <f>X62*(CF62+CG62)</f>
        <v>0</v>
      </c>
      <c r="CT62" s="56">
        <f>Y62*(CF62+CG62)</f>
        <v>4640328</v>
      </c>
      <c r="CU62" s="57">
        <f>Z62*(CF62+CG62)</f>
        <v>5671512</v>
      </c>
      <c r="CV62" s="57">
        <f>AA62*(CF62+CG62)</f>
        <v>5284818</v>
      </c>
      <c r="CW62" s="57">
        <f>AB62*(CF62+CG62)</f>
        <v>5413716</v>
      </c>
      <c r="CX62" s="57">
        <f>AC62*(CF62+CG62)</f>
        <v>5284818</v>
      </c>
      <c r="CY62" s="57">
        <f>AD62*(CF62+CG62)</f>
        <v>5284818</v>
      </c>
      <c r="CZ62" s="57">
        <f>AE62*(CF62+CG62)</f>
        <v>5027022</v>
      </c>
      <c r="DA62" s="157">
        <f>AF62*(CF62+CG62)</f>
        <v>5027022</v>
      </c>
      <c r="DB62" s="161">
        <f>AG62*(CF62+CG62)</f>
        <v>4382532</v>
      </c>
      <c r="DC62" s="161">
        <f t="shared" si="0"/>
        <v>5112954</v>
      </c>
      <c r="DD62" s="161">
        <f>AI62*(CF62+CG62)</f>
        <v>374568.90401633724</v>
      </c>
      <c r="DE62" s="161">
        <f>AJ62*(CF62+CG62)</f>
        <v>5487522.9040163364</v>
      </c>
      <c r="DF62" s="59">
        <f>AK62*(CF62+CG62)</f>
        <v>4640328</v>
      </c>
      <c r="DG62" s="57">
        <f>AL62*(CF62+CG62)</f>
        <v>5671512</v>
      </c>
      <c r="DH62" s="57">
        <f>AM62*(CF62+CG62)</f>
        <v>5284818</v>
      </c>
      <c r="DI62" s="57">
        <f>AN62*(CF62+CG62)</f>
        <v>5413716</v>
      </c>
      <c r="DJ62" s="57">
        <f>AO62*(CF62+CG62)</f>
        <v>5284818</v>
      </c>
      <c r="DK62" s="57">
        <f>AP62*(CF62+CG62)</f>
        <v>5284818</v>
      </c>
      <c r="DL62" s="57">
        <f>AQ62*(CF62+CG62)</f>
        <v>5027022</v>
      </c>
      <c r="DM62" s="57">
        <f>AR62*(CF62+CG62)</f>
        <v>5027022</v>
      </c>
      <c r="DN62" s="57">
        <f>AS62*(CF62+CG62)</f>
        <v>4382532</v>
      </c>
      <c r="DO62" s="57">
        <f>AT62*(CF62+CG62)</f>
        <v>5112954</v>
      </c>
      <c r="DP62" s="57">
        <f>AU62*(CF62+CG62)</f>
        <v>0</v>
      </c>
      <c r="DQ62" s="58">
        <f>AV62*(CF62+CG62)</f>
        <v>0</v>
      </c>
      <c r="DR62" s="56">
        <f>AW62*(CF62+CG62)</f>
        <v>-5027022</v>
      </c>
      <c r="DS62" s="57">
        <f>AX62*(CF62+CG62)</f>
        <v>-3995838</v>
      </c>
      <c r="DT62" s="57">
        <f>AY62*(CF62+CG62)</f>
        <v>-4382532</v>
      </c>
      <c r="DU62" s="57">
        <f>AZ62*(CF62+CG62)</f>
        <v>-4253634</v>
      </c>
      <c r="DV62" s="57">
        <f>BA62*(CF62+CG62)</f>
        <v>-4382532</v>
      </c>
      <c r="DW62" s="57">
        <f>BB62*(CF62+CG62)</f>
        <v>-4382532</v>
      </c>
      <c r="DX62" s="57">
        <f>BC62*(CF62+CG62)</f>
        <v>-4640328</v>
      </c>
      <c r="DY62" s="57">
        <f>BD62*(CF62+CG62)</f>
        <v>-4640328</v>
      </c>
      <c r="DZ62" s="57">
        <f>BE62*(CF62+CG62)</f>
        <v>-5284818</v>
      </c>
      <c r="EA62" s="57">
        <f>BF62*(CF62+CG62)</f>
        <v>0</v>
      </c>
      <c r="EB62" s="57">
        <f>BG62*(CF62+CG62)</f>
        <v>0</v>
      </c>
      <c r="EC62" s="58">
        <f>BH62*(CF62+CG62)</f>
        <v>0</v>
      </c>
      <c r="ED62" s="59">
        <f>BI62*(CF62+CG62)</f>
        <v>0</v>
      </c>
      <c r="EE62" s="57">
        <f>BJ62*(CF62+CG62)</f>
        <v>0</v>
      </c>
      <c r="EF62" s="57">
        <f>BK62*(CF62+CG62)</f>
        <v>0</v>
      </c>
      <c r="EG62" s="57">
        <f>BL62*(CF62+CG62)</f>
        <v>0</v>
      </c>
      <c r="EH62" s="57">
        <f>BM62*(CF62+CG62)</f>
        <v>0</v>
      </c>
      <c r="EI62" s="57">
        <f>BN62*(CF62+CG62)</f>
        <v>0</v>
      </c>
      <c r="EJ62" s="57">
        <f>BO62*(CF62+CG62)</f>
        <v>0</v>
      </c>
      <c r="EK62" s="57">
        <f>BP62*(CF62+CG62)</f>
        <v>0</v>
      </c>
      <c r="EL62" s="57">
        <f>BQ62*(CF62+CG62)</f>
        <v>0</v>
      </c>
      <c r="EM62" s="57">
        <f>BR62*(CF62+CG62)</f>
        <v>0</v>
      </c>
      <c r="EN62" s="57">
        <f>BS62*(CF62+CG62)</f>
        <v>0</v>
      </c>
      <c r="EO62" s="58">
        <f>BT62*(CF62+CG62)</f>
        <v>0</v>
      </c>
    </row>
    <row r="63" spans="1:145" s="63" customFormat="1" x14ac:dyDescent="0.2">
      <c r="A63" s="103">
        <v>7</v>
      </c>
      <c r="B63" s="63">
        <v>6570</v>
      </c>
      <c r="C63" s="63" t="s">
        <v>125</v>
      </c>
      <c r="D63" s="108">
        <v>1070491</v>
      </c>
      <c r="E63" s="63" t="s">
        <v>200</v>
      </c>
      <c r="F63" s="63" t="s">
        <v>132</v>
      </c>
      <c r="G63" s="63" t="s">
        <v>183</v>
      </c>
      <c r="H63" s="104" t="s">
        <v>143</v>
      </c>
      <c r="I63" s="105">
        <v>44013</v>
      </c>
      <c r="J63" s="105">
        <v>43011</v>
      </c>
      <c r="K63" s="105">
        <v>44104</v>
      </c>
      <c r="L63" s="63">
        <v>40</v>
      </c>
      <c r="M63" s="63">
        <v>40</v>
      </c>
      <c r="N63" s="63">
        <v>40</v>
      </c>
      <c r="O63" s="63">
        <v>40</v>
      </c>
      <c r="P63" s="63">
        <v>40</v>
      </c>
      <c r="Q63" s="63">
        <v>40</v>
      </c>
      <c r="R63" s="63">
        <v>40</v>
      </c>
      <c r="S63" s="63">
        <v>40</v>
      </c>
      <c r="T63" s="63">
        <v>40</v>
      </c>
      <c r="U63" s="63">
        <v>40</v>
      </c>
      <c r="Y63" s="63">
        <v>17</v>
      </c>
      <c r="Z63" s="63">
        <v>18</v>
      </c>
      <c r="AA63" s="63">
        <v>14</v>
      </c>
      <c r="AB63" s="63">
        <v>14</v>
      </c>
      <c r="AC63" s="63">
        <v>14</v>
      </c>
      <c r="AD63" s="63">
        <v>14</v>
      </c>
      <c r="AE63" s="63">
        <v>15</v>
      </c>
      <c r="AF63" s="63">
        <v>16</v>
      </c>
      <c r="AG63" s="63">
        <v>17</v>
      </c>
      <c r="AH63" s="106">
        <f>AVERAGE(Y63:AG63)</f>
        <v>15.444444444444445</v>
      </c>
      <c r="AI63" s="107">
        <f>_xlfn.STDEV.P(Y63:AG63)</f>
        <v>1.4989708403591158</v>
      </c>
      <c r="AJ63" s="106">
        <f>AI63+AH63</f>
        <v>16.94341528480356</v>
      </c>
      <c r="AK63" s="63">
        <v>17</v>
      </c>
      <c r="AL63" s="63">
        <v>18</v>
      </c>
      <c r="AM63" s="63">
        <v>14</v>
      </c>
      <c r="AN63" s="63">
        <v>14</v>
      </c>
      <c r="AO63" s="63">
        <v>14</v>
      </c>
      <c r="AP63" s="63">
        <v>14</v>
      </c>
      <c r="AQ63" s="63">
        <v>15</v>
      </c>
      <c r="AR63" s="63">
        <v>16</v>
      </c>
      <c r="AS63" s="63">
        <v>17</v>
      </c>
      <c r="AT63" s="107">
        <f>AVERAGE(AK63:AS63)</f>
        <v>15.444444444444445</v>
      </c>
      <c r="AU63" s="63">
        <v>0</v>
      </c>
      <c r="AV63" s="63">
        <v>0</v>
      </c>
      <c r="AW63" s="63">
        <v>-23</v>
      </c>
      <c r="AX63" s="63">
        <v>-22</v>
      </c>
      <c r="AY63" s="63">
        <v>-26</v>
      </c>
      <c r="AZ63" s="63">
        <v>-26</v>
      </c>
      <c r="BA63" s="63">
        <v>-26</v>
      </c>
      <c r="BB63" s="63">
        <v>-26</v>
      </c>
      <c r="BC63" s="63">
        <v>-25</v>
      </c>
      <c r="BD63" s="63">
        <v>-24</v>
      </c>
      <c r="BE63" s="63">
        <v>-23</v>
      </c>
      <c r="BI63" s="63">
        <v>0</v>
      </c>
      <c r="BJ63" s="63">
        <v>0</v>
      </c>
      <c r="BK63" s="63">
        <v>0</v>
      </c>
      <c r="BL63" s="63">
        <v>0</v>
      </c>
      <c r="BM63" s="63">
        <v>0</v>
      </c>
      <c r="BN63" s="63">
        <v>0</v>
      </c>
      <c r="BO63" s="63">
        <v>0</v>
      </c>
      <c r="BP63" s="63">
        <v>0</v>
      </c>
      <c r="BQ63" s="63">
        <v>0</v>
      </c>
      <c r="BV63" s="63">
        <v>7.7</v>
      </c>
      <c r="BW63" s="63">
        <v>0</v>
      </c>
      <c r="BX63" s="63">
        <v>0</v>
      </c>
      <c r="BY63" s="63">
        <v>0</v>
      </c>
      <c r="BZ63" s="63">
        <v>0</v>
      </c>
      <c r="CA63" s="63">
        <v>0</v>
      </c>
      <c r="CB63" s="63">
        <v>0</v>
      </c>
      <c r="CC63" s="63">
        <v>0</v>
      </c>
      <c r="CD63" s="63">
        <v>1.6739999999999999</v>
      </c>
      <c r="CE63" s="63">
        <v>10000</v>
      </c>
      <c r="CF63" s="54">
        <f>(BU63*CE63*CD63*(1+BX63/100+CB63/100+CC63/100))</f>
        <v>0</v>
      </c>
      <c r="CG63" s="55">
        <f>(BV63*CE63*CD63*(1+CC63/100+BW63/100+BZ63/100+BY63/100))</f>
        <v>128898</v>
      </c>
      <c r="CH63" s="56">
        <f>M63*(CF63+CG63)</f>
        <v>5155920</v>
      </c>
      <c r="CI63" s="57">
        <f>N63* (CF63+CG63)</f>
        <v>5155920</v>
      </c>
      <c r="CJ63" s="57">
        <f>O63*(CF63+CG63)</f>
        <v>5155920</v>
      </c>
      <c r="CK63" s="57">
        <f>P63*(CF63+CG63)</f>
        <v>5155920</v>
      </c>
      <c r="CL63" s="57">
        <f>Q63*(CF63+CG63)</f>
        <v>5155920</v>
      </c>
      <c r="CM63" s="57">
        <f>R63*(CF63+CG63)</f>
        <v>5155920</v>
      </c>
      <c r="CN63" s="57">
        <f>S63*(CF63+CG63)</f>
        <v>5155920</v>
      </c>
      <c r="CO63" s="57">
        <f>T63*(CF63+CG63)</f>
        <v>5155920</v>
      </c>
      <c r="CP63" s="57">
        <f>U63*(CF63+CG63)</f>
        <v>5155920</v>
      </c>
      <c r="CQ63" s="57">
        <f>V63*(CF63+CG63)</f>
        <v>0</v>
      </c>
      <c r="CR63" s="57">
        <f>W63*(CF63+CG63)</f>
        <v>0</v>
      </c>
      <c r="CS63" s="58">
        <f>X63*(CF63+CG63)</f>
        <v>0</v>
      </c>
      <c r="CT63" s="56">
        <f>Y63*(CF63+CG63)</f>
        <v>2191266</v>
      </c>
      <c r="CU63" s="57">
        <f>Z63*(CF63+CG63)</f>
        <v>2320164</v>
      </c>
      <c r="CV63" s="57">
        <f>AA63*(CF63+CG63)</f>
        <v>1804572</v>
      </c>
      <c r="CW63" s="57">
        <f>AB63*(CF63+CG63)</f>
        <v>1804572</v>
      </c>
      <c r="CX63" s="57">
        <f>AC63*(CF63+CG63)</f>
        <v>1804572</v>
      </c>
      <c r="CY63" s="57">
        <f>AD63*(CF63+CG63)</f>
        <v>1804572</v>
      </c>
      <c r="CZ63" s="57">
        <f>AE63*(CF63+CG63)</f>
        <v>1933470</v>
      </c>
      <c r="DA63" s="157">
        <f>AF63*(CF63+CG63)</f>
        <v>2062368</v>
      </c>
      <c r="DB63" s="161">
        <f>AG63*(CF63+CG63)</f>
        <v>2191266</v>
      </c>
      <c r="DC63" s="161">
        <f t="shared" si="0"/>
        <v>1990758</v>
      </c>
      <c r="DD63" s="161">
        <f>AI63*(CF63+CG63)</f>
        <v>193214.34338060929</v>
      </c>
      <c r="DE63" s="161">
        <f>AJ63*(CF63+CG63)</f>
        <v>2183972.3433806095</v>
      </c>
      <c r="DF63" s="59">
        <f>AK63*(CF63+CG63)</f>
        <v>2191266</v>
      </c>
      <c r="DG63" s="57">
        <f>AL63*(CF63+CG63)</f>
        <v>2320164</v>
      </c>
      <c r="DH63" s="57">
        <f>AM63*(CF63+CG63)</f>
        <v>1804572</v>
      </c>
      <c r="DI63" s="57">
        <f>AN63*(CF63+CG63)</f>
        <v>1804572</v>
      </c>
      <c r="DJ63" s="57">
        <f>AO63*(CF63+CG63)</f>
        <v>1804572</v>
      </c>
      <c r="DK63" s="57">
        <f>AP63*(CF63+CG63)</f>
        <v>1804572</v>
      </c>
      <c r="DL63" s="57">
        <f>AQ63*(CF63+CG63)</f>
        <v>1933470</v>
      </c>
      <c r="DM63" s="57">
        <f>AR63*(CF63+CG63)</f>
        <v>2062368</v>
      </c>
      <c r="DN63" s="57">
        <f>AS63*(CF63+CG63)</f>
        <v>2191266</v>
      </c>
      <c r="DO63" s="57">
        <f>AT63*(CF63+CG63)</f>
        <v>1990758</v>
      </c>
      <c r="DP63" s="57">
        <f>AU63*(CF63+CG63)</f>
        <v>0</v>
      </c>
      <c r="DQ63" s="58">
        <f>AV63*(CF63+CG63)</f>
        <v>0</v>
      </c>
      <c r="DR63" s="56">
        <f>AW63*(CF63+CG63)</f>
        <v>-2964654</v>
      </c>
      <c r="DS63" s="57">
        <f>AX63*(CF63+CG63)</f>
        <v>-2835756</v>
      </c>
      <c r="DT63" s="57">
        <f>AY63*(CF63+CG63)</f>
        <v>-3351348</v>
      </c>
      <c r="DU63" s="57">
        <f>AZ63*(CF63+CG63)</f>
        <v>-3351348</v>
      </c>
      <c r="DV63" s="57">
        <f>BA63*(CF63+CG63)</f>
        <v>-3351348</v>
      </c>
      <c r="DW63" s="57">
        <f>BB63*(CF63+CG63)</f>
        <v>-3351348</v>
      </c>
      <c r="DX63" s="57">
        <f>BC63*(CF63+CG63)</f>
        <v>-3222450</v>
      </c>
      <c r="DY63" s="57">
        <f>BD63*(CF63+CG63)</f>
        <v>-3093552</v>
      </c>
      <c r="DZ63" s="57">
        <f>BE63*(CF63+CG63)</f>
        <v>-2964654</v>
      </c>
      <c r="EA63" s="57">
        <f>BF63*(CF63+CG63)</f>
        <v>0</v>
      </c>
      <c r="EB63" s="57">
        <f>BG63*(CF63+CG63)</f>
        <v>0</v>
      </c>
      <c r="EC63" s="58">
        <f>BH63*(CF63+CG63)</f>
        <v>0</v>
      </c>
      <c r="ED63" s="59">
        <f>BI63*(CF63+CG63)</f>
        <v>0</v>
      </c>
      <c r="EE63" s="57">
        <f>BJ63*(CF63+CG63)</f>
        <v>0</v>
      </c>
      <c r="EF63" s="57">
        <f>BK63*(CF63+CG63)</f>
        <v>0</v>
      </c>
      <c r="EG63" s="57">
        <f>BL63*(CF63+CG63)</f>
        <v>0</v>
      </c>
      <c r="EH63" s="57">
        <f>BM63*(CF63+CG63)</f>
        <v>0</v>
      </c>
      <c r="EI63" s="57">
        <f>BN63*(CF63+CG63)</f>
        <v>0</v>
      </c>
      <c r="EJ63" s="57">
        <f>BO63*(CF63+CG63)</f>
        <v>0</v>
      </c>
      <c r="EK63" s="57">
        <f>BP63*(CF63+CG63)</f>
        <v>0</v>
      </c>
      <c r="EL63" s="57">
        <f>BQ63*(CF63+CG63)</f>
        <v>0</v>
      </c>
      <c r="EM63" s="57">
        <f>BR63*(CF63+CG63)</f>
        <v>0</v>
      </c>
      <c r="EN63" s="57">
        <f>BS63*(CF63+CG63)</f>
        <v>0</v>
      </c>
      <c r="EO63" s="58">
        <f>BT63*(CF63+CG63)</f>
        <v>0</v>
      </c>
    </row>
    <row r="64" spans="1:145" s="63" customFormat="1" x14ac:dyDescent="0.2">
      <c r="A64" s="103"/>
      <c r="H64" s="104"/>
      <c r="I64" s="105"/>
      <c r="J64" s="105"/>
      <c r="K64" s="105"/>
      <c r="AH64" s="106">
        <f>SUM(AH59:AH63)</f>
        <v>132</v>
      </c>
      <c r="AI64" s="107"/>
      <c r="AJ64" s="106">
        <f>SUM(AJ59:AJ63)</f>
        <v>143.13100811305983</v>
      </c>
      <c r="AT64" s="107"/>
      <c r="CF64" s="54"/>
      <c r="CG64" s="55"/>
      <c r="CH64" s="56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8"/>
      <c r="CT64" s="56"/>
      <c r="CU64" s="57"/>
      <c r="CV64" s="57"/>
      <c r="CW64" s="57"/>
      <c r="CX64" s="57"/>
      <c r="CY64" s="57"/>
      <c r="CZ64" s="57"/>
      <c r="DA64" s="157"/>
      <c r="DB64" s="161"/>
      <c r="DC64" s="161" t="e">
        <f t="shared" si="0"/>
        <v>#DIV/0!</v>
      </c>
      <c r="DD64" s="161"/>
      <c r="DE64" s="161"/>
      <c r="DF64" s="59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8"/>
      <c r="DR64" s="56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8"/>
      <c r="ED64" s="59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8"/>
    </row>
    <row r="65" spans="1:145" s="63" customFormat="1" x14ac:dyDescent="0.2">
      <c r="A65" s="103">
        <v>7</v>
      </c>
      <c r="B65" s="63">
        <v>6570</v>
      </c>
      <c r="C65" s="63" t="s">
        <v>125</v>
      </c>
      <c r="D65" s="63">
        <v>1070518</v>
      </c>
      <c r="E65" s="63" t="s">
        <v>188</v>
      </c>
      <c r="F65" s="63" t="s">
        <v>128</v>
      </c>
      <c r="G65" s="63" t="s">
        <v>189</v>
      </c>
      <c r="H65" s="104">
        <v>108</v>
      </c>
      <c r="I65" s="105">
        <v>43929</v>
      </c>
      <c r="J65" s="105">
        <v>43160</v>
      </c>
      <c r="K65" s="105">
        <v>44621</v>
      </c>
      <c r="L65" s="63">
        <v>10</v>
      </c>
      <c r="M65" s="63">
        <v>10</v>
      </c>
      <c r="N65" s="63">
        <v>10</v>
      </c>
      <c r="O65" s="63">
        <v>10</v>
      </c>
      <c r="P65" s="63">
        <v>10</v>
      </c>
      <c r="Q65" s="63">
        <v>10</v>
      </c>
      <c r="R65" s="63">
        <v>10</v>
      </c>
      <c r="S65" s="63">
        <v>10</v>
      </c>
      <c r="T65" s="63">
        <v>10</v>
      </c>
      <c r="U65" s="63">
        <v>10</v>
      </c>
      <c r="Y65" s="63">
        <v>9</v>
      </c>
      <c r="Z65" s="63">
        <v>10</v>
      </c>
      <c r="AA65" s="63">
        <v>10</v>
      </c>
      <c r="AB65" s="63">
        <v>11</v>
      </c>
      <c r="AC65" s="63">
        <v>9</v>
      </c>
      <c r="AD65" s="63">
        <v>10</v>
      </c>
      <c r="AE65" s="63">
        <v>9</v>
      </c>
      <c r="AF65" s="63">
        <v>10</v>
      </c>
      <c r="AG65" s="63">
        <v>10</v>
      </c>
      <c r="AH65" s="106">
        <f>AVERAGE(Y65:AG65)</f>
        <v>9.7777777777777786</v>
      </c>
      <c r="AI65" s="107">
        <f>_xlfn.STDEV.P(Y65:AG65)</f>
        <v>0.62853936105470898</v>
      </c>
      <c r="AJ65" s="106">
        <f>AI65+AH65</f>
        <v>10.406317138832488</v>
      </c>
      <c r="AK65" s="63">
        <v>9</v>
      </c>
      <c r="AL65" s="63">
        <v>10</v>
      </c>
      <c r="AM65" s="63">
        <v>10</v>
      </c>
      <c r="AN65" s="63">
        <v>10</v>
      </c>
      <c r="AO65" s="63">
        <v>9</v>
      </c>
      <c r="AP65" s="63">
        <v>10</v>
      </c>
      <c r="AQ65" s="63">
        <v>9</v>
      </c>
      <c r="AR65" s="63">
        <v>10</v>
      </c>
      <c r="AS65" s="63">
        <v>10</v>
      </c>
      <c r="AT65" s="107">
        <f>AVERAGE(AK65:AS65)</f>
        <v>9.6666666666666661</v>
      </c>
      <c r="AU65" s="63">
        <v>0</v>
      </c>
      <c r="AV65" s="63">
        <v>0</v>
      </c>
      <c r="AW65" s="63">
        <v>-1</v>
      </c>
      <c r="AX65" s="63">
        <v>0</v>
      </c>
      <c r="AY65" s="63">
        <v>0</v>
      </c>
      <c r="AZ65" s="63">
        <v>0</v>
      </c>
      <c r="BA65" s="63">
        <v>-1</v>
      </c>
      <c r="BB65" s="63">
        <v>0</v>
      </c>
      <c r="BC65" s="63">
        <v>-1</v>
      </c>
      <c r="BD65" s="63">
        <v>0</v>
      </c>
      <c r="BE65" s="63">
        <v>0</v>
      </c>
      <c r="BI65" s="63">
        <v>0</v>
      </c>
      <c r="BJ65" s="63">
        <v>0</v>
      </c>
      <c r="BK65" s="63">
        <v>0</v>
      </c>
      <c r="BL65" s="63">
        <v>1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V65" s="63">
        <v>8.7100000000000009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14</v>
      </c>
      <c r="CD65" s="63">
        <v>1.6739999999999999</v>
      </c>
      <c r="CE65" s="63">
        <v>10000</v>
      </c>
      <c r="CF65" s="54">
        <f>(BU65*CE65*CD65*(1+BX65/100+CB65/100+CC65/100))</f>
        <v>0</v>
      </c>
      <c r="CG65" s="55">
        <f>(BV65*CE65*CD65*(1+CC65/100+BW65/100+BZ65/100+BY65/100))</f>
        <v>166218.15600000005</v>
      </c>
      <c r="CH65" s="56">
        <f>M65*(CF65+CG65)</f>
        <v>1662181.5600000005</v>
      </c>
      <c r="CI65" s="57">
        <f>N65* (CF65+CG65)</f>
        <v>1662181.5600000005</v>
      </c>
      <c r="CJ65" s="57">
        <f>O65*(CF65+CG65)</f>
        <v>1662181.5600000005</v>
      </c>
      <c r="CK65" s="57">
        <f>P65*(CF65+CG65)</f>
        <v>1662181.5600000005</v>
      </c>
      <c r="CL65" s="57">
        <f>Q65*(CF65+CG65)</f>
        <v>1662181.5600000005</v>
      </c>
      <c r="CM65" s="57">
        <f>R65*(CF65+CG65)</f>
        <v>1662181.5600000005</v>
      </c>
      <c r="CN65" s="57">
        <f>S65*(CF65+CG65)</f>
        <v>1662181.5600000005</v>
      </c>
      <c r="CO65" s="57">
        <f>T65*(CF65+CG65)</f>
        <v>1662181.5600000005</v>
      </c>
      <c r="CP65" s="57">
        <f>U65*(CF65+CG65)</f>
        <v>1662181.5600000005</v>
      </c>
      <c r="CQ65" s="57">
        <f>V65*(CF65+CG65)</f>
        <v>0</v>
      </c>
      <c r="CR65" s="57">
        <f>W65*(CF65+CG65)</f>
        <v>0</v>
      </c>
      <c r="CS65" s="58">
        <f>X65*(CF65+CG65)</f>
        <v>0</v>
      </c>
      <c r="CT65" s="56">
        <f>Y65*(CF65+CG65)</f>
        <v>1495963.4040000003</v>
      </c>
      <c r="CU65" s="57">
        <f>Z65*(CF65+CG65)</f>
        <v>1662181.5600000005</v>
      </c>
      <c r="CV65" s="57">
        <f>AA65*(CF65+CG65)</f>
        <v>1662181.5600000005</v>
      </c>
      <c r="CW65" s="57">
        <f>AB65*(CF65+CG65)</f>
        <v>1828399.7160000005</v>
      </c>
      <c r="CX65" s="57">
        <f>AC65*(CF65+CG65)</f>
        <v>1495963.4040000003</v>
      </c>
      <c r="CY65" s="57">
        <f>AD65*(CF65+CG65)</f>
        <v>1662181.5600000005</v>
      </c>
      <c r="CZ65" s="57">
        <f>AE65*(CF65+CG65)</f>
        <v>1495963.4040000003</v>
      </c>
      <c r="DA65" s="157">
        <f>AF65*(CF65+CG65)</f>
        <v>1662181.5600000005</v>
      </c>
      <c r="DB65" s="161">
        <f>AG65*(CF65+CG65)</f>
        <v>1662181.5600000005</v>
      </c>
      <c r="DC65" s="161">
        <f t="shared" si="0"/>
        <v>1625244.1920000007</v>
      </c>
      <c r="DD65" s="161">
        <f>AI65*(CF65+CG65)</f>
        <v>104474.65356793196</v>
      </c>
      <c r="DE65" s="161">
        <f>AJ65*(CF65+CG65)</f>
        <v>1729718.8455679326</v>
      </c>
      <c r="DF65" s="59">
        <f>AK65*(CF65+CG65)</f>
        <v>1495963.4040000003</v>
      </c>
      <c r="DG65" s="57">
        <f>AL65*(CF65+CG65)</f>
        <v>1662181.5600000005</v>
      </c>
      <c r="DH65" s="57">
        <f>AM65*(CF65+CG65)</f>
        <v>1662181.5600000005</v>
      </c>
      <c r="DI65" s="57">
        <f>AN65*(CF65+CG65)</f>
        <v>1662181.5600000005</v>
      </c>
      <c r="DJ65" s="57">
        <f>AO65*(CF65+CG65)</f>
        <v>1495963.4040000003</v>
      </c>
      <c r="DK65" s="57">
        <f>AP65*(CF65+CG65)</f>
        <v>1662181.5600000005</v>
      </c>
      <c r="DL65" s="57">
        <f>AQ65*(CF65+CG65)</f>
        <v>1495963.4040000003</v>
      </c>
      <c r="DM65" s="57">
        <f>AR65*(CF65+CG65)</f>
        <v>1662181.5600000005</v>
      </c>
      <c r="DN65" s="57">
        <f>AS65*(CF65+CG65)</f>
        <v>1662181.5600000005</v>
      </c>
      <c r="DO65" s="57">
        <f>AT65*(CF65+CG65)</f>
        <v>1606775.5080000004</v>
      </c>
      <c r="DP65" s="57">
        <f>AU65*(CF65+CG65)</f>
        <v>0</v>
      </c>
      <c r="DQ65" s="58">
        <f>AV65*(CF65+CG65)</f>
        <v>0</v>
      </c>
      <c r="DR65" s="56">
        <f>AW65*(CF65+CG65)</f>
        <v>-166218.15600000005</v>
      </c>
      <c r="DS65" s="57">
        <f>AX65*(CF65+CG65)</f>
        <v>0</v>
      </c>
      <c r="DT65" s="57">
        <f>AY65*(CF65+CG65)</f>
        <v>0</v>
      </c>
      <c r="DU65" s="57">
        <f>AZ65*(CF65+CG65)</f>
        <v>0</v>
      </c>
      <c r="DV65" s="57">
        <f>BA65*(CF65+CG65)</f>
        <v>-166218.15600000005</v>
      </c>
      <c r="DW65" s="57">
        <f>BB65*(CF65+CG65)</f>
        <v>0</v>
      </c>
      <c r="DX65" s="57">
        <f>BC65*(CF65+CG65)</f>
        <v>-166218.15600000005</v>
      </c>
      <c r="DY65" s="57">
        <f>BD65*(CF65+CG65)</f>
        <v>0</v>
      </c>
      <c r="DZ65" s="57">
        <f>BE65*(CF65+CG65)</f>
        <v>0</v>
      </c>
      <c r="EA65" s="57">
        <f>BF65*(CF65+CG65)</f>
        <v>0</v>
      </c>
      <c r="EB65" s="57">
        <f>BG65*(CF65+CG65)</f>
        <v>0</v>
      </c>
      <c r="EC65" s="58">
        <f>BH65*(CF65+CG65)</f>
        <v>0</v>
      </c>
      <c r="ED65" s="59">
        <f>BI65*(CF65+CG65)</f>
        <v>0</v>
      </c>
      <c r="EE65" s="57">
        <f>BJ65*(CF65+CG65)</f>
        <v>0</v>
      </c>
      <c r="EF65" s="57">
        <f>BK65*(CF65+CG65)</f>
        <v>0</v>
      </c>
      <c r="EG65" s="57">
        <f>BL65*(CF65+CG65)</f>
        <v>166218.15600000005</v>
      </c>
      <c r="EH65" s="57">
        <f>BM65*(CF65+CG65)</f>
        <v>0</v>
      </c>
      <c r="EI65" s="57">
        <f>BN65*(CF65+CG65)</f>
        <v>0</v>
      </c>
      <c r="EJ65" s="57">
        <f>BO65*(CF65+CG65)</f>
        <v>0</v>
      </c>
      <c r="EK65" s="57">
        <f>BP65*(CF65+CG65)</f>
        <v>0</v>
      </c>
      <c r="EL65" s="57">
        <f>BQ65*(CF65+CG65)</f>
        <v>0</v>
      </c>
      <c r="EM65" s="57">
        <f>BR65*(CF65+CG65)</f>
        <v>0</v>
      </c>
      <c r="EN65" s="57">
        <f>BS65*(CF65+CG65)</f>
        <v>0</v>
      </c>
      <c r="EO65" s="58">
        <f>BT65*(CF65+CG65)</f>
        <v>0</v>
      </c>
    </row>
    <row r="66" spans="1:145" s="63" customFormat="1" x14ac:dyDescent="0.2">
      <c r="A66" s="103">
        <v>7</v>
      </c>
      <c r="B66" s="63">
        <v>6570</v>
      </c>
      <c r="C66" s="63" t="s">
        <v>125</v>
      </c>
      <c r="D66" s="63">
        <v>1070492</v>
      </c>
      <c r="E66" s="63" t="s">
        <v>194</v>
      </c>
      <c r="F66" s="63" t="s">
        <v>130</v>
      </c>
      <c r="G66" s="63" t="s">
        <v>189</v>
      </c>
      <c r="H66" s="104">
        <v>564</v>
      </c>
      <c r="I66" s="105">
        <v>43019</v>
      </c>
      <c r="J66" s="105">
        <v>43019</v>
      </c>
      <c r="K66" s="105">
        <v>44114</v>
      </c>
      <c r="L66" s="63">
        <v>20</v>
      </c>
      <c r="M66" s="63">
        <v>20</v>
      </c>
      <c r="N66" s="63">
        <v>20</v>
      </c>
      <c r="O66" s="63">
        <v>20</v>
      </c>
      <c r="P66" s="63">
        <v>20</v>
      </c>
      <c r="Q66" s="63">
        <v>20</v>
      </c>
      <c r="R66" s="63">
        <v>20</v>
      </c>
      <c r="S66" s="63">
        <v>20</v>
      </c>
      <c r="T66" s="63">
        <v>20</v>
      </c>
      <c r="U66" s="63">
        <v>20</v>
      </c>
      <c r="Y66" s="63">
        <v>7</v>
      </c>
      <c r="Z66" s="63">
        <v>7</v>
      </c>
      <c r="AA66" s="63">
        <v>7</v>
      </c>
      <c r="AB66" s="63">
        <v>5</v>
      </c>
      <c r="AC66" s="63">
        <v>5</v>
      </c>
      <c r="AD66" s="63">
        <v>5</v>
      </c>
      <c r="AE66" s="63">
        <v>5</v>
      </c>
      <c r="AF66" s="63">
        <v>6</v>
      </c>
      <c r="AG66" s="63">
        <v>7</v>
      </c>
      <c r="AH66" s="106">
        <f>AVERAGE(Y66:AG66)</f>
        <v>6</v>
      </c>
      <c r="AI66" s="107">
        <f>_xlfn.STDEV.P(Y66:AG66)</f>
        <v>0.94280904158206336</v>
      </c>
      <c r="AJ66" s="106">
        <f>AI66+AH66</f>
        <v>6.9428090415820636</v>
      </c>
      <c r="AK66" s="63">
        <v>7</v>
      </c>
      <c r="AL66" s="63">
        <v>7</v>
      </c>
      <c r="AM66" s="63">
        <v>7</v>
      </c>
      <c r="AN66" s="63">
        <v>5</v>
      </c>
      <c r="AO66" s="63">
        <v>5</v>
      </c>
      <c r="AP66" s="63">
        <v>5</v>
      </c>
      <c r="AQ66" s="63">
        <v>5</v>
      </c>
      <c r="AR66" s="63">
        <v>6</v>
      </c>
      <c r="AS66" s="63">
        <v>7</v>
      </c>
      <c r="AT66" s="107">
        <f>AVERAGE(AK66:AS66)</f>
        <v>6</v>
      </c>
      <c r="AU66" s="63">
        <v>0</v>
      </c>
      <c r="AV66" s="63">
        <v>0</v>
      </c>
      <c r="AW66" s="63">
        <v>-13</v>
      </c>
      <c r="AX66" s="63">
        <v>-13</v>
      </c>
      <c r="AY66" s="63">
        <v>-13</v>
      </c>
      <c r="AZ66" s="63">
        <v>-15</v>
      </c>
      <c r="BA66" s="63">
        <v>-15</v>
      </c>
      <c r="BB66" s="63">
        <v>-15</v>
      </c>
      <c r="BC66" s="63">
        <v>-15</v>
      </c>
      <c r="BD66" s="63">
        <v>-14</v>
      </c>
      <c r="BE66" s="63">
        <v>-13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  <c r="BV66" s="63">
        <v>11.32</v>
      </c>
      <c r="BW66" s="63">
        <v>0</v>
      </c>
      <c r="BX66" s="63">
        <v>0</v>
      </c>
      <c r="BY66" s="63">
        <v>0</v>
      </c>
      <c r="BZ66" s="63">
        <v>0</v>
      </c>
      <c r="CA66" s="63">
        <v>0</v>
      </c>
      <c r="CB66" s="63">
        <v>0</v>
      </c>
      <c r="CC66" s="63">
        <v>14</v>
      </c>
      <c r="CD66" s="63">
        <v>1.6739999999999999</v>
      </c>
      <c r="CE66" s="63">
        <v>10000</v>
      </c>
      <c r="CF66" s="54">
        <f>(BU66*CE66*CD66*(1+BX66/100+CB66/100+CC66/100))</f>
        <v>0</v>
      </c>
      <c r="CG66" s="55">
        <f>(BV66*CE66*CD66*(1+CC66/100+BW66/100+BZ66/100+BY66/100))</f>
        <v>216026.35200000001</v>
      </c>
      <c r="CH66" s="56">
        <f>M66*(CF66+CG66)</f>
        <v>4320527.04</v>
      </c>
      <c r="CI66" s="57">
        <f>N66* (CF66+CG66)</f>
        <v>4320527.04</v>
      </c>
      <c r="CJ66" s="57">
        <f>O66*(CF66+CG66)</f>
        <v>4320527.04</v>
      </c>
      <c r="CK66" s="57">
        <f>P66*(CF66+CG66)</f>
        <v>4320527.04</v>
      </c>
      <c r="CL66" s="57">
        <f>Q66*(CF66+CG66)</f>
        <v>4320527.04</v>
      </c>
      <c r="CM66" s="57">
        <f>R66*(CF66+CG66)</f>
        <v>4320527.04</v>
      </c>
      <c r="CN66" s="57">
        <f>S66*(CF66+CG66)</f>
        <v>4320527.04</v>
      </c>
      <c r="CO66" s="57">
        <f>T66*(CF66+CG66)</f>
        <v>4320527.04</v>
      </c>
      <c r="CP66" s="57">
        <f>U66*(CF66+CG66)</f>
        <v>4320527.04</v>
      </c>
      <c r="CQ66" s="57">
        <f>V66*(CF66+CG66)</f>
        <v>0</v>
      </c>
      <c r="CR66" s="57">
        <f>W66*(CF66+CG66)</f>
        <v>0</v>
      </c>
      <c r="CS66" s="58">
        <f>X66*(CF66+CG66)</f>
        <v>0</v>
      </c>
      <c r="CT66" s="56">
        <f>Y66*(CF66+CG66)</f>
        <v>1512184.4640000002</v>
      </c>
      <c r="CU66" s="57">
        <f>Z66*(CF66+CG66)</f>
        <v>1512184.4640000002</v>
      </c>
      <c r="CV66" s="57">
        <f>AA66*(CF66+CG66)</f>
        <v>1512184.4640000002</v>
      </c>
      <c r="CW66" s="57">
        <f>AB66*(CF66+CG66)</f>
        <v>1080131.76</v>
      </c>
      <c r="CX66" s="57">
        <f>AC66*(CF66+CG66)</f>
        <v>1080131.76</v>
      </c>
      <c r="CY66" s="57">
        <f>AD66*(CF66+CG66)</f>
        <v>1080131.76</v>
      </c>
      <c r="CZ66" s="57">
        <f>AE66*(CF66+CG66)</f>
        <v>1080131.76</v>
      </c>
      <c r="DA66" s="157">
        <f>AF66*(CF66+CG66)</f>
        <v>1296158.1120000002</v>
      </c>
      <c r="DB66" s="161">
        <f>AG66*(CF66+CG66)</f>
        <v>1512184.4640000002</v>
      </c>
      <c r="DC66" s="161">
        <f t="shared" si="0"/>
        <v>1296158.112</v>
      </c>
      <c r="DD66" s="161">
        <f>AI66*(CF66+CG66)</f>
        <v>203671.59788558946</v>
      </c>
      <c r="DE66" s="161">
        <f>AJ66*(CF66+CG66)</f>
        <v>1499829.7098855895</v>
      </c>
      <c r="DF66" s="59">
        <f>AK66*(CF66+CG66)</f>
        <v>1512184.4640000002</v>
      </c>
      <c r="DG66" s="57">
        <f>AL66*(CF66+CG66)</f>
        <v>1512184.4640000002</v>
      </c>
      <c r="DH66" s="57">
        <f>AM66*(CF66+CG66)</f>
        <v>1512184.4640000002</v>
      </c>
      <c r="DI66" s="57">
        <f>AN66*(CF66+CG66)</f>
        <v>1080131.76</v>
      </c>
      <c r="DJ66" s="57">
        <f>AO66*(CF66+CG66)</f>
        <v>1080131.76</v>
      </c>
      <c r="DK66" s="57">
        <f>AP66*(CF66+CG66)</f>
        <v>1080131.76</v>
      </c>
      <c r="DL66" s="57">
        <f>AQ66*(CF66+CG66)</f>
        <v>1080131.76</v>
      </c>
      <c r="DM66" s="57">
        <f>AR66*(CF66+CG66)</f>
        <v>1296158.1120000002</v>
      </c>
      <c r="DN66" s="57">
        <f>AS66*(CF66+CG66)</f>
        <v>1512184.4640000002</v>
      </c>
      <c r="DO66" s="57">
        <f>AT66*(CF66+CG66)</f>
        <v>1296158.1120000002</v>
      </c>
      <c r="DP66" s="57">
        <f>AU66*(CF66+CG66)</f>
        <v>0</v>
      </c>
      <c r="DQ66" s="58">
        <f>AV66*(CF66+CG66)</f>
        <v>0</v>
      </c>
      <c r="DR66" s="56">
        <f>AW66*(CF66+CG66)</f>
        <v>-2808342.5760000004</v>
      </c>
      <c r="DS66" s="57">
        <f>AX66*(CF66+CG66)</f>
        <v>-2808342.5760000004</v>
      </c>
      <c r="DT66" s="57">
        <f>AY66*(CF66+CG66)</f>
        <v>-2808342.5760000004</v>
      </c>
      <c r="DU66" s="57">
        <f>AZ66*(CF66+CG66)</f>
        <v>-3240395.2800000003</v>
      </c>
      <c r="DV66" s="57">
        <f>BA66*(CF66+CG66)</f>
        <v>-3240395.2800000003</v>
      </c>
      <c r="DW66" s="57">
        <f>BB66*(CF66+CG66)</f>
        <v>-3240395.2800000003</v>
      </c>
      <c r="DX66" s="57">
        <f>BC66*(CF66+CG66)</f>
        <v>-3240395.2800000003</v>
      </c>
      <c r="DY66" s="57">
        <f>BD66*(CF66+CG66)</f>
        <v>-3024368.9280000003</v>
      </c>
      <c r="DZ66" s="57">
        <f>BE66*(CF66+CG66)</f>
        <v>-2808342.5760000004</v>
      </c>
      <c r="EA66" s="57">
        <f>BF66*(CF66+CG66)</f>
        <v>0</v>
      </c>
      <c r="EB66" s="57">
        <f>BG66*(CF66+CG66)</f>
        <v>0</v>
      </c>
      <c r="EC66" s="58">
        <f>BH66*(CF66+CG66)</f>
        <v>0</v>
      </c>
      <c r="ED66" s="59">
        <f>BI66*(CF66+CG66)</f>
        <v>0</v>
      </c>
      <c r="EE66" s="57">
        <f>BJ66*(CF66+CG66)</f>
        <v>0</v>
      </c>
      <c r="EF66" s="57">
        <f>BK66*(CF66+CG66)</f>
        <v>0</v>
      </c>
      <c r="EG66" s="57">
        <f>BL66*(CF66+CG66)</f>
        <v>0</v>
      </c>
      <c r="EH66" s="57">
        <f>BM66*(CF66+CG66)</f>
        <v>0</v>
      </c>
      <c r="EI66" s="57">
        <f>BN66*(CF66+CG66)</f>
        <v>0</v>
      </c>
      <c r="EJ66" s="57">
        <f>BO66*(CF66+CG66)</f>
        <v>0</v>
      </c>
      <c r="EK66" s="57">
        <f>BP66*(CF66+CG66)</f>
        <v>0</v>
      </c>
      <c r="EL66" s="57">
        <f>BQ66*(CF66+CG66)</f>
        <v>0</v>
      </c>
      <c r="EM66" s="57">
        <f>BR66*(CF66+CG66)</f>
        <v>0</v>
      </c>
      <c r="EN66" s="57">
        <f>BS66*(CF66+CG66)</f>
        <v>0</v>
      </c>
      <c r="EO66" s="58">
        <f>BT66*(CF66+CG66)</f>
        <v>0</v>
      </c>
    </row>
    <row r="67" spans="1:145" s="63" customFormat="1" x14ac:dyDescent="0.2">
      <c r="A67" s="103"/>
      <c r="H67" s="104"/>
      <c r="I67" s="105"/>
      <c r="J67" s="105"/>
      <c r="K67" s="105"/>
      <c r="AH67" s="106"/>
      <c r="AI67" s="107"/>
      <c r="AJ67" s="106"/>
      <c r="AT67" s="107"/>
      <c r="CF67" s="54"/>
      <c r="CG67" s="55"/>
      <c r="CH67" s="56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8"/>
      <c r="CT67" s="56"/>
      <c r="CU67" s="57"/>
      <c r="CV67" s="57"/>
      <c r="CW67" s="57"/>
      <c r="CX67" s="57"/>
      <c r="CY67" s="57"/>
      <c r="CZ67" s="57"/>
      <c r="DA67" s="157"/>
      <c r="DB67" s="161"/>
      <c r="DC67" s="161" t="e">
        <f t="shared" si="0"/>
        <v>#DIV/0!</v>
      </c>
      <c r="DD67" s="161"/>
      <c r="DE67" s="161"/>
      <c r="DF67" s="59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8"/>
      <c r="DR67" s="56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8"/>
      <c r="ED67" s="59"/>
      <c r="EE67" s="57"/>
      <c r="EF67" s="57"/>
      <c r="EG67" s="57"/>
      <c r="EH67" s="57"/>
      <c r="EI67" s="57"/>
      <c r="EJ67" s="57"/>
      <c r="EK67" s="57"/>
      <c r="EL67" s="57"/>
      <c r="EM67" s="57"/>
      <c r="EN67" s="57"/>
      <c r="EO67" s="58"/>
    </row>
    <row r="68" spans="1:145" s="110" customFormat="1" ht="12" thickBot="1" x14ac:dyDescent="0.25">
      <c r="A68" s="109">
        <v>7</v>
      </c>
      <c r="B68" s="110">
        <v>6926</v>
      </c>
      <c r="C68" s="110" t="s">
        <v>181</v>
      </c>
      <c r="D68" s="127">
        <v>1070332</v>
      </c>
      <c r="E68" s="110" t="s">
        <v>192</v>
      </c>
      <c r="F68" s="110" t="s">
        <v>130</v>
      </c>
      <c r="G68" s="110" t="s">
        <v>182</v>
      </c>
      <c r="H68" s="111" t="s">
        <v>143</v>
      </c>
      <c r="I68" s="112">
        <v>44013</v>
      </c>
      <c r="J68" s="112">
        <v>41639</v>
      </c>
      <c r="K68" s="112">
        <v>44104</v>
      </c>
      <c r="L68" s="110">
        <v>140</v>
      </c>
      <c r="M68" s="110">
        <v>140</v>
      </c>
      <c r="N68" s="110">
        <v>140</v>
      </c>
      <c r="O68" s="110">
        <v>140</v>
      </c>
      <c r="P68" s="110">
        <v>140</v>
      </c>
      <c r="Q68" s="110">
        <v>140</v>
      </c>
      <c r="R68" s="110">
        <v>140</v>
      </c>
      <c r="S68" s="110">
        <v>140</v>
      </c>
      <c r="T68" s="110">
        <v>140</v>
      </c>
      <c r="U68" s="110">
        <v>140</v>
      </c>
      <c r="Y68" s="110">
        <v>76</v>
      </c>
      <c r="Z68" s="110">
        <v>81</v>
      </c>
      <c r="AA68" s="110">
        <v>78</v>
      </c>
      <c r="AB68" s="110">
        <v>80</v>
      </c>
      <c r="AC68" s="110">
        <v>80</v>
      </c>
      <c r="AD68" s="110">
        <v>80</v>
      </c>
      <c r="AE68" s="110">
        <v>77</v>
      </c>
      <c r="AF68" s="110">
        <v>78</v>
      </c>
      <c r="AG68" s="110">
        <v>77</v>
      </c>
      <c r="AH68" s="113">
        <f t="shared" si="3"/>
        <v>78.555555555555557</v>
      </c>
      <c r="AI68" s="114">
        <f t="shared" si="4"/>
        <v>1.6405358955814888</v>
      </c>
      <c r="AJ68" s="113">
        <f t="shared" si="5"/>
        <v>80.19609145113705</v>
      </c>
      <c r="AK68" s="110">
        <v>76</v>
      </c>
      <c r="AL68" s="110">
        <v>81</v>
      </c>
      <c r="AM68" s="110">
        <v>78</v>
      </c>
      <c r="AN68" s="110">
        <v>80</v>
      </c>
      <c r="AO68" s="110">
        <v>80</v>
      </c>
      <c r="AP68" s="110">
        <v>80</v>
      </c>
      <c r="AQ68" s="110">
        <v>77</v>
      </c>
      <c r="AR68" s="110">
        <v>78</v>
      </c>
      <c r="AS68" s="110">
        <v>77</v>
      </c>
      <c r="AT68" s="114">
        <f t="shared" si="131"/>
        <v>78.555555555555557</v>
      </c>
      <c r="AU68" s="110">
        <v>0</v>
      </c>
      <c r="AV68" s="110">
        <v>0</v>
      </c>
      <c r="AW68" s="110">
        <v>-64</v>
      </c>
      <c r="AX68" s="110">
        <v>-59</v>
      </c>
      <c r="AY68" s="110">
        <v>-62</v>
      </c>
      <c r="AZ68" s="110">
        <v>-60</v>
      </c>
      <c r="BA68" s="110">
        <v>-60</v>
      </c>
      <c r="BB68" s="110">
        <v>-60</v>
      </c>
      <c r="BC68" s="110">
        <v>-63</v>
      </c>
      <c r="BD68" s="110">
        <v>-62</v>
      </c>
      <c r="BE68" s="110">
        <v>-63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V68" s="110">
        <v>11.32</v>
      </c>
      <c r="BW68" s="110">
        <v>0</v>
      </c>
      <c r="BX68" s="110">
        <v>0</v>
      </c>
      <c r="BY68" s="110">
        <v>0</v>
      </c>
      <c r="BZ68" s="110">
        <v>0</v>
      </c>
      <c r="CA68" s="110">
        <v>0</v>
      </c>
      <c r="CB68" s="110">
        <v>0</v>
      </c>
      <c r="CC68" s="110">
        <v>0</v>
      </c>
      <c r="CD68" s="110">
        <v>1.6739999999999999</v>
      </c>
      <c r="CE68" s="110">
        <v>10000</v>
      </c>
      <c r="CF68" s="115">
        <f t="shared" si="6"/>
        <v>0</v>
      </c>
      <c r="CG68" s="116">
        <f t="shared" si="7"/>
        <v>189496.8</v>
      </c>
      <c r="CH68" s="117">
        <f t="shared" si="8"/>
        <v>26529552</v>
      </c>
      <c r="CI68" s="118">
        <f t="shared" si="9"/>
        <v>26529552</v>
      </c>
      <c r="CJ68" s="118">
        <f t="shared" si="10"/>
        <v>26529552</v>
      </c>
      <c r="CK68" s="118">
        <f t="shared" si="11"/>
        <v>26529552</v>
      </c>
      <c r="CL68" s="118">
        <f t="shared" si="12"/>
        <v>26529552</v>
      </c>
      <c r="CM68" s="118">
        <f t="shared" si="13"/>
        <v>26529552</v>
      </c>
      <c r="CN68" s="118">
        <f t="shared" si="14"/>
        <v>26529552</v>
      </c>
      <c r="CO68" s="118">
        <f t="shared" si="15"/>
        <v>26529552</v>
      </c>
      <c r="CP68" s="118">
        <f t="shared" si="16"/>
        <v>26529552</v>
      </c>
      <c r="CQ68" s="118">
        <f t="shared" si="17"/>
        <v>0</v>
      </c>
      <c r="CR68" s="118">
        <f t="shared" si="18"/>
        <v>0</v>
      </c>
      <c r="CS68" s="119">
        <f t="shared" si="19"/>
        <v>0</v>
      </c>
      <c r="CT68" s="117">
        <f t="shared" si="20"/>
        <v>14401756.799999999</v>
      </c>
      <c r="CU68" s="118">
        <f t="shared" si="21"/>
        <v>15349240.799999999</v>
      </c>
      <c r="CV68" s="118">
        <f t="shared" si="22"/>
        <v>14780750.399999999</v>
      </c>
      <c r="CW68" s="118">
        <f t="shared" si="23"/>
        <v>15159744</v>
      </c>
      <c r="CX68" s="118">
        <f t="shared" si="24"/>
        <v>15159744</v>
      </c>
      <c r="CY68" s="118">
        <f t="shared" si="25"/>
        <v>15159744</v>
      </c>
      <c r="CZ68" s="118">
        <f t="shared" si="26"/>
        <v>14591253.6</v>
      </c>
      <c r="DA68" s="155">
        <f t="shared" si="27"/>
        <v>14780750.399999999</v>
      </c>
      <c r="DB68" s="161">
        <f t="shared" si="28"/>
        <v>14591253.6</v>
      </c>
      <c r="DC68" s="161">
        <f t="shared" si="0"/>
        <v>14886026.399999999</v>
      </c>
      <c r="DD68" s="161">
        <f t="shared" si="29"/>
        <v>310876.30249782623</v>
      </c>
      <c r="DE68" s="161">
        <f t="shared" si="30"/>
        <v>15196902.702497827</v>
      </c>
      <c r="DF68" s="120">
        <f t="shared" si="31"/>
        <v>14401756.799999999</v>
      </c>
      <c r="DG68" s="118">
        <f t="shared" si="32"/>
        <v>15349240.799999999</v>
      </c>
      <c r="DH68" s="118">
        <f t="shared" si="33"/>
        <v>14780750.399999999</v>
      </c>
      <c r="DI68" s="118">
        <f t="shared" si="34"/>
        <v>15159744</v>
      </c>
      <c r="DJ68" s="118">
        <f t="shared" si="35"/>
        <v>15159744</v>
      </c>
      <c r="DK68" s="118">
        <f t="shared" si="36"/>
        <v>15159744</v>
      </c>
      <c r="DL68" s="118">
        <f t="shared" si="37"/>
        <v>14591253.6</v>
      </c>
      <c r="DM68" s="118">
        <f t="shared" si="38"/>
        <v>14780750.399999999</v>
      </c>
      <c r="DN68" s="118">
        <f t="shared" si="39"/>
        <v>14591253.6</v>
      </c>
      <c r="DO68" s="118">
        <f t="shared" si="40"/>
        <v>14886026.399999999</v>
      </c>
      <c r="DP68" s="118">
        <f t="shared" si="41"/>
        <v>0</v>
      </c>
      <c r="DQ68" s="119">
        <f t="shared" si="42"/>
        <v>0</v>
      </c>
      <c r="DR68" s="117">
        <f t="shared" si="43"/>
        <v>-12127795.199999999</v>
      </c>
      <c r="DS68" s="118">
        <f t="shared" si="44"/>
        <v>-11180311.199999999</v>
      </c>
      <c r="DT68" s="118">
        <f t="shared" si="45"/>
        <v>-11748801.6</v>
      </c>
      <c r="DU68" s="118">
        <f t="shared" si="46"/>
        <v>-11369808</v>
      </c>
      <c r="DV68" s="118">
        <f t="shared" si="47"/>
        <v>-11369808</v>
      </c>
      <c r="DW68" s="118">
        <f t="shared" si="48"/>
        <v>-11369808</v>
      </c>
      <c r="DX68" s="118">
        <f t="shared" si="49"/>
        <v>-11938298.399999999</v>
      </c>
      <c r="DY68" s="118">
        <f t="shared" si="50"/>
        <v>-11748801.6</v>
      </c>
      <c r="DZ68" s="118">
        <f t="shared" si="51"/>
        <v>-11938298.399999999</v>
      </c>
      <c r="EA68" s="118">
        <f t="shared" si="52"/>
        <v>0</v>
      </c>
      <c r="EB68" s="118">
        <f t="shared" si="53"/>
        <v>0</v>
      </c>
      <c r="EC68" s="119">
        <f t="shared" si="54"/>
        <v>0</v>
      </c>
      <c r="ED68" s="120">
        <f t="shared" si="55"/>
        <v>0</v>
      </c>
      <c r="EE68" s="118">
        <f t="shared" si="56"/>
        <v>0</v>
      </c>
      <c r="EF68" s="118">
        <f t="shared" si="57"/>
        <v>0</v>
      </c>
      <c r="EG68" s="118">
        <f t="shared" si="58"/>
        <v>0</v>
      </c>
      <c r="EH68" s="118">
        <f t="shared" si="59"/>
        <v>0</v>
      </c>
      <c r="EI68" s="118">
        <f t="shared" si="60"/>
        <v>0</v>
      </c>
      <c r="EJ68" s="118">
        <f t="shared" si="61"/>
        <v>0</v>
      </c>
      <c r="EK68" s="118">
        <f t="shared" si="62"/>
        <v>0</v>
      </c>
      <c r="EL68" s="118">
        <f t="shared" si="63"/>
        <v>0</v>
      </c>
      <c r="EM68" s="118">
        <f t="shared" si="64"/>
        <v>0</v>
      </c>
      <c r="EN68" s="118">
        <f t="shared" si="65"/>
        <v>0</v>
      </c>
      <c r="EO68" s="119">
        <f t="shared" si="66"/>
        <v>0</v>
      </c>
    </row>
    <row r="69" spans="1:145" s="63" customFormat="1" x14ac:dyDescent="0.2">
      <c r="D69" s="128"/>
      <c r="H69" s="104"/>
      <c r="I69" s="105"/>
      <c r="J69" s="105"/>
      <c r="K69" s="105"/>
      <c r="AH69" s="106"/>
      <c r="AI69" s="107"/>
      <c r="AJ69" s="106"/>
      <c r="AT69" s="107"/>
      <c r="CF69" s="129"/>
      <c r="CG69" s="130"/>
      <c r="CH69" s="85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7"/>
      <c r="CT69" s="85"/>
      <c r="CU69" s="86"/>
      <c r="CV69" s="86"/>
      <c r="CW69" s="86"/>
      <c r="CX69" s="86"/>
      <c r="CY69" s="86"/>
      <c r="CZ69" s="86"/>
      <c r="DA69" s="154"/>
      <c r="DB69" s="161"/>
      <c r="DC69" s="161" t="e">
        <f t="shared" si="0"/>
        <v>#DIV/0!</v>
      </c>
      <c r="DD69" s="161"/>
      <c r="DE69" s="161"/>
      <c r="DF69" s="88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7"/>
      <c r="DR69" s="85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7"/>
      <c r="ED69" s="88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7"/>
    </row>
    <row r="70" spans="1:145" x14ac:dyDescent="0.2">
      <c r="A70" s="49">
        <v>16</v>
      </c>
      <c r="B70" s="49">
        <v>6866</v>
      </c>
      <c r="C70" s="49" t="s">
        <v>304</v>
      </c>
      <c r="D70" s="49">
        <v>1080933</v>
      </c>
      <c r="E70" s="49" t="s">
        <v>306</v>
      </c>
      <c r="F70" s="49" t="s">
        <v>127</v>
      </c>
      <c r="G70" s="49" t="s">
        <v>305</v>
      </c>
      <c r="H70" s="50" t="s">
        <v>143</v>
      </c>
      <c r="I70" s="51">
        <v>44013</v>
      </c>
      <c r="J70" s="51">
        <v>43160</v>
      </c>
      <c r="K70" s="51">
        <v>44104</v>
      </c>
      <c r="L70" s="49">
        <v>30</v>
      </c>
      <c r="M70" s="49">
        <v>30</v>
      </c>
      <c r="N70" s="49">
        <v>30</v>
      </c>
      <c r="O70" s="49">
        <v>30</v>
      </c>
      <c r="P70" s="49">
        <v>30</v>
      </c>
      <c r="Q70" s="49">
        <v>30</v>
      </c>
      <c r="R70" s="49">
        <v>30</v>
      </c>
      <c r="S70" s="49">
        <v>30</v>
      </c>
      <c r="T70" s="49">
        <v>30</v>
      </c>
      <c r="U70" s="49">
        <v>30</v>
      </c>
      <c r="Y70" s="49">
        <v>22</v>
      </c>
      <c r="Z70" s="49">
        <v>21</v>
      </c>
      <c r="AA70" s="49">
        <v>21</v>
      </c>
      <c r="AB70" s="49">
        <v>21</v>
      </c>
      <c r="AC70" s="49">
        <v>22</v>
      </c>
      <c r="AD70" s="49">
        <v>24</v>
      </c>
      <c r="AE70" s="49">
        <v>24</v>
      </c>
      <c r="AF70" s="49">
        <v>24</v>
      </c>
      <c r="AG70" s="49">
        <v>25</v>
      </c>
      <c r="AH70" s="53">
        <f>AVERAGE(Y70:AG70)</f>
        <v>22.666666666666668</v>
      </c>
      <c r="AI70" s="52">
        <f>_xlfn.STDEV.P(Y70:AG70)</f>
        <v>1.4907119849998598</v>
      </c>
      <c r="AJ70" s="53">
        <f>AI70+AH70</f>
        <v>24.157378651666527</v>
      </c>
      <c r="AK70" s="49">
        <v>22</v>
      </c>
      <c r="AL70" s="49">
        <v>21</v>
      </c>
      <c r="AM70" s="49">
        <v>21</v>
      </c>
      <c r="AN70" s="49">
        <v>21</v>
      </c>
      <c r="AO70" s="49">
        <v>22</v>
      </c>
      <c r="AP70" s="49">
        <v>24</v>
      </c>
      <c r="AQ70" s="49">
        <v>24</v>
      </c>
      <c r="AR70" s="49">
        <v>24</v>
      </c>
      <c r="AS70" s="49">
        <v>25</v>
      </c>
      <c r="AT70" s="49">
        <v>0</v>
      </c>
      <c r="AU70" s="49">
        <v>0</v>
      </c>
      <c r="AV70" s="49">
        <v>0</v>
      </c>
      <c r="AW70" s="49">
        <v>-8</v>
      </c>
      <c r="AX70" s="49">
        <v>-9</v>
      </c>
      <c r="AY70" s="49">
        <v>-9</v>
      </c>
      <c r="AZ70" s="49">
        <v>-9</v>
      </c>
      <c r="BA70" s="49">
        <v>-8</v>
      </c>
      <c r="BB70" s="49">
        <v>-6</v>
      </c>
      <c r="BC70" s="49">
        <v>-6</v>
      </c>
      <c r="BD70" s="49">
        <v>-6</v>
      </c>
      <c r="BE70" s="49">
        <v>-5</v>
      </c>
      <c r="BI70" s="49">
        <v>0</v>
      </c>
      <c r="BJ70" s="49">
        <v>0</v>
      </c>
      <c r="BK70" s="49">
        <v>0</v>
      </c>
      <c r="BL70" s="49">
        <v>0</v>
      </c>
      <c r="BM70" s="49">
        <v>0</v>
      </c>
      <c r="BN70" s="49">
        <v>0</v>
      </c>
      <c r="BO70" s="49">
        <v>0</v>
      </c>
      <c r="BP70" s="49">
        <v>0</v>
      </c>
      <c r="BQ70" s="49">
        <v>0</v>
      </c>
      <c r="BV70" s="49">
        <v>5.9</v>
      </c>
      <c r="BW70" s="49">
        <v>0</v>
      </c>
      <c r="BX70" s="49">
        <v>0</v>
      </c>
      <c r="BY70" s="49">
        <v>0</v>
      </c>
      <c r="BZ70" s="49">
        <v>0</v>
      </c>
      <c r="CA70" s="49">
        <v>0</v>
      </c>
      <c r="CB70" s="49">
        <v>0</v>
      </c>
      <c r="CC70" s="49">
        <v>14</v>
      </c>
      <c r="CD70" s="49">
        <v>1.6739999999999999</v>
      </c>
      <c r="CE70" s="49">
        <v>10000</v>
      </c>
      <c r="CF70" s="89">
        <f>(BU70*CE70*CD70*(1+BX70/100+CB70/100+CC70/100))</f>
        <v>0</v>
      </c>
      <c r="CG70" s="90">
        <f>(BV70*CE70*CD70*(1+CC70/100+BW70/100+BZ70/100+BY70/100))</f>
        <v>112593.24</v>
      </c>
      <c r="CH70" s="56">
        <f>M70*(CF70+CG70)</f>
        <v>3377797.2</v>
      </c>
      <c r="CI70" s="57">
        <f>N70* (CF70+CG70)</f>
        <v>3377797.2</v>
      </c>
      <c r="CJ70" s="57">
        <f>O70*(CF70+CG70)</f>
        <v>3377797.2</v>
      </c>
      <c r="CK70" s="57">
        <f>P70*(CF70+CG70)</f>
        <v>3377797.2</v>
      </c>
      <c r="CL70" s="57">
        <f>Q70*(CF70+CG70)</f>
        <v>3377797.2</v>
      </c>
      <c r="CM70" s="57">
        <f>R70*(CF70+CG70)</f>
        <v>3377797.2</v>
      </c>
      <c r="CN70" s="57">
        <f>S70*(CF70+CG70)</f>
        <v>3377797.2</v>
      </c>
      <c r="CO70" s="57">
        <f>T70*(CF70+CG70)</f>
        <v>3377797.2</v>
      </c>
      <c r="CP70" s="57">
        <f>U70*(CF70+CG70)</f>
        <v>3377797.2</v>
      </c>
      <c r="CQ70" s="57">
        <f>V70*(CF70+CG70)</f>
        <v>0</v>
      </c>
      <c r="CR70" s="57">
        <f>W70*(CF70+CG70)</f>
        <v>0</v>
      </c>
      <c r="CS70" s="58">
        <f>X70*(CF70+CG70)</f>
        <v>0</v>
      </c>
      <c r="CT70" s="56">
        <f>Y70*(CF70+CG70)</f>
        <v>2477051.2800000003</v>
      </c>
      <c r="CU70" s="57">
        <f>Z70*(CF70+CG70)</f>
        <v>2364458.04</v>
      </c>
      <c r="CV70" s="57">
        <f>AA70*(CF70+CG70)</f>
        <v>2364458.04</v>
      </c>
      <c r="CW70" s="57">
        <f>AB70*(CF70+CG70)</f>
        <v>2364458.04</v>
      </c>
      <c r="CX70" s="57">
        <f>AC70*(CF70+CG70)</f>
        <v>2477051.2800000003</v>
      </c>
      <c r="CY70" s="57">
        <f>AD70*(CF70+CG70)</f>
        <v>2702237.7600000002</v>
      </c>
      <c r="CZ70" s="57">
        <f>AE70*(CF70+CG70)</f>
        <v>2702237.7600000002</v>
      </c>
      <c r="DA70" s="157">
        <f>AF70*(CF70+CG70)</f>
        <v>2702237.7600000002</v>
      </c>
      <c r="DB70" s="161">
        <f>AG70*(CF70+CG70)</f>
        <v>2814831</v>
      </c>
      <c r="DC70" s="161">
        <f t="shared" si="0"/>
        <v>2552113.44</v>
      </c>
      <c r="DD70" s="161">
        <f>AI70*(CF70+CG70)</f>
        <v>167844.09229796563</v>
      </c>
      <c r="DE70" s="161">
        <f>AJ70*(CF70+CG70)</f>
        <v>2719957.5322979656</v>
      </c>
      <c r="DF70" s="59">
        <f>AK70*(CF70+CG70)</f>
        <v>2477051.2800000003</v>
      </c>
      <c r="DG70" s="57">
        <f>AL70*(CF70+CG70)</f>
        <v>2364458.04</v>
      </c>
      <c r="DH70" s="57">
        <f>AM70*(CF70+CG70)</f>
        <v>2364458.04</v>
      </c>
      <c r="DI70" s="57">
        <f>AN70*(CF70+CG70)</f>
        <v>2364458.04</v>
      </c>
      <c r="DJ70" s="57">
        <f>AO70*(CF70+CG70)</f>
        <v>2477051.2800000003</v>
      </c>
      <c r="DK70" s="57">
        <f>AP70*(CF70+CG70)</f>
        <v>2702237.7600000002</v>
      </c>
      <c r="DL70" s="57">
        <f>AQ70*(CF70+CG70)</f>
        <v>2702237.7600000002</v>
      </c>
      <c r="DM70" s="57">
        <f>AR70*(CF70+CG70)</f>
        <v>2702237.7600000002</v>
      </c>
      <c r="DN70" s="57">
        <f>AS70*(CF70+CG70)</f>
        <v>2814831</v>
      </c>
      <c r="DO70" s="57">
        <f>AT70*(CF70+CG70)</f>
        <v>0</v>
      </c>
      <c r="DP70" s="57">
        <f>AU70*(CF70+CG70)</f>
        <v>0</v>
      </c>
      <c r="DQ70" s="58">
        <f>AV70*(CF70+CG70)</f>
        <v>0</v>
      </c>
      <c r="DR70" s="56">
        <f>AW70*(CF70+CG70)</f>
        <v>-900745.92</v>
      </c>
      <c r="DS70" s="57">
        <f>AX70*(CF70+CG70)</f>
        <v>-1013339.16</v>
      </c>
      <c r="DT70" s="57">
        <f>AY70*(CF70+CG70)</f>
        <v>-1013339.16</v>
      </c>
      <c r="DU70" s="57">
        <f>AZ70*(CF70+CG70)</f>
        <v>-1013339.16</v>
      </c>
      <c r="DV70" s="57">
        <f>BA70*(CF70+CG70)</f>
        <v>-900745.92</v>
      </c>
      <c r="DW70" s="57">
        <f>BB70*(CF70+CG70)</f>
        <v>-675559.44000000006</v>
      </c>
      <c r="DX70" s="57">
        <f>BC70*(CF70+CG70)</f>
        <v>-675559.44000000006</v>
      </c>
      <c r="DY70" s="57">
        <f>BD70*(CF70+CG70)</f>
        <v>-675559.44000000006</v>
      </c>
      <c r="DZ70" s="57">
        <f>BE70*(CF70+CG70)</f>
        <v>-562966.20000000007</v>
      </c>
      <c r="EA70" s="57">
        <f>BF70*(CF70+CG70)</f>
        <v>0</v>
      </c>
      <c r="EB70" s="57">
        <f>BG70*(CF70+CG70)</f>
        <v>0</v>
      </c>
      <c r="EC70" s="58">
        <f>BH70*(CF70+CG70)</f>
        <v>0</v>
      </c>
      <c r="ED70" s="59">
        <f>BI70*(CF70+CG70)</f>
        <v>0</v>
      </c>
      <c r="EE70" s="57">
        <f>BJ70*(CF70+CG70)</f>
        <v>0</v>
      </c>
      <c r="EF70" s="57">
        <f>BK70*(CF70+CG70)</f>
        <v>0</v>
      </c>
      <c r="EG70" s="57">
        <f>BL70*(CF70+CG70)</f>
        <v>0</v>
      </c>
      <c r="EH70" s="57">
        <f>BM70*(CF70+CG70)</f>
        <v>0</v>
      </c>
      <c r="EI70" s="57">
        <f>BN70*(CF70+CG70)</f>
        <v>0</v>
      </c>
      <c r="EJ70" s="57">
        <f>BO70*(CF70+CG70)</f>
        <v>0</v>
      </c>
      <c r="EK70" s="57">
        <f>BP70*(CF70+CG70)</f>
        <v>0</v>
      </c>
      <c r="EL70" s="57">
        <f>BQ70*(CF70+CG70)</f>
        <v>0</v>
      </c>
      <c r="EM70" s="57">
        <f>BR70*(CF70+CG70)</f>
        <v>0</v>
      </c>
      <c r="EN70" s="57">
        <f>BS70*(CF70+CG70)</f>
        <v>0</v>
      </c>
      <c r="EO70" s="58">
        <f>BT70*(CF70+CG70)</f>
        <v>0</v>
      </c>
    </row>
    <row r="71" spans="1:145" x14ac:dyDescent="0.2">
      <c r="A71" s="49">
        <v>16</v>
      </c>
      <c r="B71" s="49">
        <v>6866</v>
      </c>
      <c r="C71" s="49" t="s">
        <v>304</v>
      </c>
      <c r="D71" s="49">
        <v>1080941</v>
      </c>
      <c r="E71" s="49" t="s">
        <v>307</v>
      </c>
      <c r="F71" s="49" t="s">
        <v>128</v>
      </c>
      <c r="G71" s="49" t="s">
        <v>305</v>
      </c>
      <c r="H71" s="50" t="s">
        <v>143</v>
      </c>
      <c r="I71" s="51">
        <v>44013</v>
      </c>
      <c r="J71" s="51">
        <v>43160</v>
      </c>
      <c r="K71" s="51">
        <v>44104</v>
      </c>
      <c r="L71" s="49">
        <v>20</v>
      </c>
      <c r="M71" s="49">
        <v>20</v>
      </c>
      <c r="N71" s="49">
        <v>20</v>
      </c>
      <c r="O71" s="49">
        <v>20</v>
      </c>
      <c r="P71" s="49">
        <v>20</v>
      </c>
      <c r="Q71" s="49">
        <v>20</v>
      </c>
      <c r="R71" s="49">
        <v>20</v>
      </c>
      <c r="S71" s="49">
        <v>20</v>
      </c>
      <c r="T71" s="49">
        <v>20</v>
      </c>
      <c r="U71" s="49">
        <v>20</v>
      </c>
      <c r="Y71" s="49">
        <v>23</v>
      </c>
      <c r="Z71" s="49">
        <v>25</v>
      </c>
      <c r="AA71" s="49">
        <v>26</v>
      </c>
      <c r="AB71" s="49">
        <v>27</v>
      </c>
      <c r="AC71" s="49">
        <v>25</v>
      </c>
      <c r="AD71" s="49">
        <v>26</v>
      </c>
      <c r="AE71" s="49">
        <v>24</v>
      </c>
      <c r="AF71" s="49">
        <v>23</v>
      </c>
      <c r="AG71" s="49">
        <v>26</v>
      </c>
      <c r="AH71" s="53">
        <f>AVERAGE(Y71:AG71)</f>
        <v>25</v>
      </c>
      <c r="AI71" s="52">
        <f>_xlfn.STDEV.P(Y71:AG71)</f>
        <v>1.3333333333333333</v>
      </c>
      <c r="AJ71" s="53">
        <f>AI71+AH71</f>
        <v>26.333333333333332</v>
      </c>
      <c r="AK71" s="49">
        <v>20</v>
      </c>
      <c r="AL71" s="49">
        <v>20</v>
      </c>
      <c r="AM71" s="49">
        <v>20</v>
      </c>
      <c r="AN71" s="49">
        <v>20</v>
      </c>
      <c r="AO71" s="49">
        <v>20</v>
      </c>
      <c r="AP71" s="49">
        <v>20</v>
      </c>
      <c r="AQ71" s="49">
        <v>20</v>
      </c>
      <c r="AR71" s="49">
        <v>20</v>
      </c>
      <c r="AS71" s="49">
        <v>20</v>
      </c>
      <c r="AT71" s="49">
        <v>0</v>
      </c>
      <c r="AU71" s="49">
        <v>0</v>
      </c>
      <c r="AV71" s="49">
        <v>0</v>
      </c>
      <c r="AW71" s="49">
        <v>0</v>
      </c>
      <c r="AX71" s="49">
        <v>0</v>
      </c>
      <c r="AY71" s="49">
        <v>0</v>
      </c>
      <c r="AZ71" s="49">
        <v>0</v>
      </c>
      <c r="BA71" s="49">
        <v>0</v>
      </c>
      <c r="BB71" s="49">
        <v>0</v>
      </c>
      <c r="BC71" s="49">
        <v>0</v>
      </c>
      <c r="BD71" s="49">
        <v>0</v>
      </c>
      <c r="BE71" s="49">
        <v>0</v>
      </c>
      <c r="BI71" s="49">
        <v>3</v>
      </c>
      <c r="BJ71" s="49">
        <v>5</v>
      </c>
      <c r="BK71" s="49">
        <v>6</v>
      </c>
      <c r="BL71" s="49">
        <v>7</v>
      </c>
      <c r="BM71" s="49">
        <v>5</v>
      </c>
      <c r="BN71" s="49">
        <v>6</v>
      </c>
      <c r="BO71" s="49">
        <v>4</v>
      </c>
      <c r="BP71" s="49">
        <v>3</v>
      </c>
      <c r="BQ71" s="49">
        <v>6</v>
      </c>
      <c r="BV71" s="49">
        <v>8.7100000000000009</v>
      </c>
      <c r="BW71" s="49">
        <v>0</v>
      </c>
      <c r="BX71" s="49">
        <v>0</v>
      </c>
      <c r="BY71" s="49">
        <v>0</v>
      </c>
      <c r="BZ71" s="49">
        <v>0</v>
      </c>
      <c r="CA71" s="49">
        <v>0</v>
      </c>
      <c r="CB71" s="49">
        <v>0</v>
      </c>
      <c r="CC71" s="49">
        <v>14</v>
      </c>
      <c r="CD71" s="49">
        <v>1.6739999999999999</v>
      </c>
      <c r="CE71" s="49">
        <v>10000</v>
      </c>
      <c r="CF71" s="54">
        <f>(BU71*CE71*CD71*(1+BX71/100+CB71/100+CC71/100))</f>
        <v>0</v>
      </c>
      <c r="CG71" s="55">
        <f>(BV71*CE71*CD71*(1+CC71/100+BW71/100+BZ71/100+BY71/100))</f>
        <v>166218.15600000005</v>
      </c>
      <c r="CH71" s="56">
        <f>M71*(CF71+CG71)</f>
        <v>3324363.120000001</v>
      </c>
      <c r="CI71" s="57">
        <f>N71* (CF71+CG71)</f>
        <v>3324363.120000001</v>
      </c>
      <c r="CJ71" s="57">
        <f>O71*(CF71+CG71)</f>
        <v>3324363.120000001</v>
      </c>
      <c r="CK71" s="57">
        <f>P71*(CF71+CG71)</f>
        <v>3324363.120000001</v>
      </c>
      <c r="CL71" s="57">
        <f>Q71*(CF71+CG71)</f>
        <v>3324363.120000001</v>
      </c>
      <c r="CM71" s="57">
        <f>R71*(CF71+CG71)</f>
        <v>3324363.120000001</v>
      </c>
      <c r="CN71" s="57">
        <f>S71*(CF71+CG71)</f>
        <v>3324363.120000001</v>
      </c>
      <c r="CO71" s="57">
        <f>T71*(CF71+CG71)</f>
        <v>3324363.120000001</v>
      </c>
      <c r="CP71" s="57">
        <f>U71*(CF71+CG71)</f>
        <v>3324363.120000001</v>
      </c>
      <c r="CQ71" s="57">
        <f>V71*(CF71+CG71)</f>
        <v>0</v>
      </c>
      <c r="CR71" s="57">
        <f>W71*(CF71+CG71)</f>
        <v>0</v>
      </c>
      <c r="CS71" s="58">
        <f>X71*(CF71+CG71)</f>
        <v>0</v>
      </c>
      <c r="CT71" s="56">
        <f>Y71*(CF71+CG71)</f>
        <v>3823017.5880000009</v>
      </c>
      <c r="CU71" s="57">
        <f>Z71*(CF71+CG71)</f>
        <v>4155453.9000000013</v>
      </c>
      <c r="CV71" s="57">
        <f>AA71*(CF71+CG71)</f>
        <v>4321672.0560000008</v>
      </c>
      <c r="CW71" s="57">
        <f>AB71*(CF71+CG71)</f>
        <v>4487890.2120000012</v>
      </c>
      <c r="CX71" s="57">
        <f>AC71*(CF71+CG71)</f>
        <v>4155453.9000000013</v>
      </c>
      <c r="CY71" s="57">
        <f>AD71*(CF71+CG71)</f>
        <v>4321672.0560000008</v>
      </c>
      <c r="CZ71" s="57">
        <f>AE71*(CF71+CG71)</f>
        <v>3989235.7440000009</v>
      </c>
      <c r="DA71" s="157">
        <f>AF71*(CF71+CG71)</f>
        <v>3823017.5880000009</v>
      </c>
      <c r="DB71" s="161">
        <f>AG71*(CF71+CG71)</f>
        <v>4321672.0560000008</v>
      </c>
      <c r="DC71" s="161">
        <f t="shared" ref="DC71:DC134" si="132">AVERAGE(CT71:DB71)</f>
        <v>4155453.9000000008</v>
      </c>
      <c r="DD71" s="161">
        <f>AI71*(CF71+CG71)</f>
        <v>221624.20800000004</v>
      </c>
      <c r="DE71" s="161">
        <f>AJ71*(CF71+CG71)</f>
        <v>4377078.1080000009</v>
      </c>
      <c r="DF71" s="59">
        <f>AK71*(CF71+CG71)</f>
        <v>3324363.120000001</v>
      </c>
      <c r="DG71" s="57">
        <f>AL71*(CF71+CG71)</f>
        <v>3324363.120000001</v>
      </c>
      <c r="DH71" s="57">
        <f>AM71*(CF71+CG71)</f>
        <v>3324363.120000001</v>
      </c>
      <c r="DI71" s="57">
        <f>AN71*(CF71+CG71)</f>
        <v>3324363.120000001</v>
      </c>
      <c r="DJ71" s="57">
        <f>AO71*(CF71+CG71)</f>
        <v>3324363.120000001</v>
      </c>
      <c r="DK71" s="57">
        <f>AP71*(CF71+CG71)</f>
        <v>3324363.120000001</v>
      </c>
      <c r="DL71" s="57">
        <f>AQ71*(CF71+CG71)</f>
        <v>3324363.120000001</v>
      </c>
      <c r="DM71" s="57">
        <f>AR71*(CF71+CG71)</f>
        <v>3324363.120000001</v>
      </c>
      <c r="DN71" s="57">
        <f>AS71*(CF71+CG71)</f>
        <v>3324363.120000001</v>
      </c>
      <c r="DO71" s="57">
        <f>AT71*(CF71+CG71)</f>
        <v>0</v>
      </c>
      <c r="DP71" s="57">
        <f>AU71*(CF71+CG71)</f>
        <v>0</v>
      </c>
      <c r="DQ71" s="58">
        <f>AV71*(CF71+CG71)</f>
        <v>0</v>
      </c>
      <c r="DR71" s="56">
        <f>AW71*(CF71+CG71)</f>
        <v>0</v>
      </c>
      <c r="DS71" s="57">
        <f>AX71*(CF71+CG71)</f>
        <v>0</v>
      </c>
      <c r="DT71" s="57">
        <f>AY71*(CF71+CG71)</f>
        <v>0</v>
      </c>
      <c r="DU71" s="57">
        <f>AZ71*(CF71+CG71)</f>
        <v>0</v>
      </c>
      <c r="DV71" s="57">
        <f>BA71*(CF71+CG71)</f>
        <v>0</v>
      </c>
      <c r="DW71" s="57">
        <f>BB71*(CF71+CG71)</f>
        <v>0</v>
      </c>
      <c r="DX71" s="57">
        <f>BC71*(CF71+CG71)</f>
        <v>0</v>
      </c>
      <c r="DY71" s="57">
        <f>BD71*(CF71+CG71)</f>
        <v>0</v>
      </c>
      <c r="DZ71" s="57">
        <f>BE71*(CF71+CG71)</f>
        <v>0</v>
      </c>
      <c r="EA71" s="57">
        <f>BF71*(CF71+CG71)</f>
        <v>0</v>
      </c>
      <c r="EB71" s="57">
        <f>BG71*(CF71+CG71)</f>
        <v>0</v>
      </c>
      <c r="EC71" s="58">
        <f>BH71*(CF71+CG71)</f>
        <v>0</v>
      </c>
      <c r="ED71" s="59">
        <f>BI71*(CF71+CG71)</f>
        <v>498654.46800000011</v>
      </c>
      <c r="EE71" s="57">
        <f>BJ71*(CF71+CG71)</f>
        <v>831090.78000000026</v>
      </c>
      <c r="EF71" s="57">
        <f>BK71*(CF71+CG71)</f>
        <v>997308.93600000022</v>
      </c>
      <c r="EG71" s="57">
        <f>BL71*(CF71+CG71)</f>
        <v>1163527.0920000004</v>
      </c>
      <c r="EH71" s="57">
        <f>BM71*(CF71+CG71)</f>
        <v>831090.78000000026</v>
      </c>
      <c r="EI71" s="57">
        <f>BN71*(CF71+CG71)</f>
        <v>997308.93600000022</v>
      </c>
      <c r="EJ71" s="57">
        <f>BO71*(CF71+CG71)</f>
        <v>664872.62400000019</v>
      </c>
      <c r="EK71" s="57">
        <f>BP71*(CF71+CG71)</f>
        <v>498654.46800000011</v>
      </c>
      <c r="EL71" s="57">
        <f>BQ71*(CF71+CG71)</f>
        <v>997308.93600000022</v>
      </c>
      <c r="EM71" s="57">
        <f>BR71*(CF71+CG71)</f>
        <v>0</v>
      </c>
      <c r="EN71" s="57">
        <f>BS71*(CF71+CG71)</f>
        <v>0</v>
      </c>
      <c r="EO71" s="58">
        <f>BT71*(CF71+CG71)</f>
        <v>0</v>
      </c>
    </row>
    <row r="72" spans="1:145" x14ac:dyDescent="0.2">
      <c r="A72" s="49">
        <v>16</v>
      </c>
      <c r="B72" s="49">
        <v>6866</v>
      </c>
      <c r="C72" s="49" t="s">
        <v>304</v>
      </c>
      <c r="D72" s="49">
        <v>1080622</v>
      </c>
      <c r="E72" s="49" t="s">
        <v>308</v>
      </c>
      <c r="F72" s="49" t="s">
        <v>130</v>
      </c>
      <c r="G72" s="49" t="s">
        <v>305</v>
      </c>
      <c r="H72" s="50" t="s">
        <v>133</v>
      </c>
      <c r="I72" s="51">
        <v>44050</v>
      </c>
      <c r="J72" s="51">
        <v>41640</v>
      </c>
      <c r="K72" s="51">
        <v>44135</v>
      </c>
      <c r="L72" s="49">
        <v>100</v>
      </c>
      <c r="M72" s="49">
        <v>100</v>
      </c>
      <c r="N72" s="49">
        <v>100</v>
      </c>
      <c r="O72" s="49">
        <v>100</v>
      </c>
      <c r="P72" s="49">
        <v>100</v>
      </c>
      <c r="Q72" s="49">
        <v>100</v>
      </c>
      <c r="R72" s="49">
        <v>100</v>
      </c>
      <c r="S72" s="49">
        <v>100</v>
      </c>
      <c r="T72" s="49">
        <v>100</v>
      </c>
      <c r="U72" s="49">
        <v>100</v>
      </c>
      <c r="Y72" s="49">
        <v>54</v>
      </c>
      <c r="Z72" s="49">
        <v>53</v>
      </c>
      <c r="AA72" s="49">
        <v>53</v>
      </c>
      <c r="AB72" s="49">
        <v>54</v>
      </c>
      <c r="AC72" s="49">
        <v>53</v>
      </c>
      <c r="AD72" s="49">
        <v>53</v>
      </c>
      <c r="AE72" s="49">
        <v>52</v>
      </c>
      <c r="AF72" s="49">
        <v>53</v>
      </c>
      <c r="AG72" s="49">
        <v>51</v>
      </c>
      <c r="AH72" s="53">
        <f>AVERAGE(Y72:AG72)</f>
        <v>52.888888888888886</v>
      </c>
      <c r="AI72" s="52">
        <f>_xlfn.STDEV.P(Y72:AG72)</f>
        <v>0.87488976377909011</v>
      </c>
      <c r="AJ72" s="53">
        <f>AI72+AH72</f>
        <v>53.763778652667973</v>
      </c>
      <c r="AK72" s="49">
        <v>54</v>
      </c>
      <c r="AL72" s="49">
        <v>53</v>
      </c>
      <c r="AM72" s="49">
        <v>53</v>
      </c>
      <c r="AN72" s="49">
        <v>54</v>
      </c>
      <c r="AO72" s="49">
        <v>53</v>
      </c>
      <c r="AP72" s="49">
        <v>53</v>
      </c>
      <c r="AQ72" s="49">
        <v>52</v>
      </c>
      <c r="AR72" s="49">
        <v>53</v>
      </c>
      <c r="AS72" s="49">
        <v>51</v>
      </c>
      <c r="AT72" s="49">
        <v>0</v>
      </c>
      <c r="AU72" s="49">
        <v>0</v>
      </c>
      <c r="AV72" s="49">
        <v>0</v>
      </c>
      <c r="AW72" s="49">
        <v>-46</v>
      </c>
      <c r="AX72" s="49">
        <v>-47</v>
      </c>
      <c r="AY72" s="49">
        <v>-47</v>
      </c>
      <c r="AZ72" s="49">
        <v>-46</v>
      </c>
      <c r="BA72" s="49">
        <v>-47</v>
      </c>
      <c r="BB72" s="49">
        <v>-47</v>
      </c>
      <c r="BC72" s="49">
        <v>-48</v>
      </c>
      <c r="BD72" s="49">
        <v>-47</v>
      </c>
      <c r="BE72" s="49">
        <v>-49</v>
      </c>
      <c r="BI72" s="49">
        <v>0</v>
      </c>
      <c r="BJ72" s="49">
        <v>0</v>
      </c>
      <c r="BK72" s="49">
        <v>0</v>
      </c>
      <c r="BL72" s="49">
        <v>0</v>
      </c>
      <c r="BM72" s="49">
        <v>0</v>
      </c>
      <c r="BN72" s="49">
        <v>0</v>
      </c>
      <c r="BO72" s="49">
        <v>0</v>
      </c>
      <c r="BP72" s="49">
        <v>0</v>
      </c>
      <c r="BQ72" s="49">
        <v>0</v>
      </c>
      <c r="BV72" s="49">
        <v>11.32</v>
      </c>
      <c r="BW72" s="49">
        <v>0</v>
      </c>
      <c r="BX72" s="49">
        <v>0</v>
      </c>
      <c r="BY72" s="49">
        <v>0</v>
      </c>
      <c r="BZ72" s="49">
        <v>0</v>
      </c>
      <c r="CA72" s="49">
        <v>0</v>
      </c>
      <c r="CB72" s="49">
        <v>0</v>
      </c>
      <c r="CC72" s="49">
        <v>14</v>
      </c>
      <c r="CD72" s="49">
        <v>1.6739999999999999</v>
      </c>
      <c r="CE72" s="49">
        <v>10000</v>
      </c>
      <c r="CF72" s="54">
        <f>(BU72*CE72*CD72*(1+BX72/100+CB72/100+CC72/100))</f>
        <v>0</v>
      </c>
      <c r="CG72" s="55">
        <f>(BV72*CE72*CD72*(1+CC72/100+BW72/100+BZ72/100+BY72/100))</f>
        <v>216026.35200000001</v>
      </c>
      <c r="CH72" s="56">
        <f>M72*(CF72+CG72)</f>
        <v>21602635.200000003</v>
      </c>
      <c r="CI72" s="57">
        <f>N72* (CF72+CG72)</f>
        <v>21602635.200000003</v>
      </c>
      <c r="CJ72" s="57">
        <f>O72*(CF72+CG72)</f>
        <v>21602635.200000003</v>
      </c>
      <c r="CK72" s="57">
        <f>P72*(CF72+CG72)</f>
        <v>21602635.200000003</v>
      </c>
      <c r="CL72" s="57">
        <f>Q72*(CF72+CG72)</f>
        <v>21602635.200000003</v>
      </c>
      <c r="CM72" s="57">
        <f>R72*(CF72+CG72)</f>
        <v>21602635.200000003</v>
      </c>
      <c r="CN72" s="57">
        <f>S72*(CF72+CG72)</f>
        <v>21602635.200000003</v>
      </c>
      <c r="CO72" s="57">
        <f>T72*(CF72+CG72)</f>
        <v>21602635.200000003</v>
      </c>
      <c r="CP72" s="57">
        <f>U72*(CF72+CG72)</f>
        <v>21602635.200000003</v>
      </c>
      <c r="CQ72" s="57">
        <f>V72*(CF72+CG72)</f>
        <v>0</v>
      </c>
      <c r="CR72" s="57">
        <f>W72*(CF72+CG72)</f>
        <v>0</v>
      </c>
      <c r="CS72" s="58">
        <f>X72*(CF72+CG72)</f>
        <v>0</v>
      </c>
      <c r="CT72" s="56">
        <f>Y72*(CF72+CG72)</f>
        <v>11665423.008000001</v>
      </c>
      <c r="CU72" s="57">
        <f>Z72*(CF72+CG72)</f>
        <v>11449396.656000001</v>
      </c>
      <c r="CV72" s="57">
        <f>AA72*(CF72+CG72)</f>
        <v>11449396.656000001</v>
      </c>
      <c r="CW72" s="57">
        <f>AB72*(CF72+CG72)</f>
        <v>11665423.008000001</v>
      </c>
      <c r="CX72" s="57">
        <f>AC72*(CF72+CG72)</f>
        <v>11449396.656000001</v>
      </c>
      <c r="CY72" s="57">
        <f>AD72*(CF72+CG72)</f>
        <v>11449396.656000001</v>
      </c>
      <c r="CZ72" s="57">
        <f>AE72*(CF72+CG72)</f>
        <v>11233370.304000001</v>
      </c>
      <c r="DA72" s="157">
        <f>AF72*(CF72+CG72)</f>
        <v>11449396.656000001</v>
      </c>
      <c r="DB72" s="161">
        <f>AG72*(CF72+CG72)</f>
        <v>11017343.952000001</v>
      </c>
      <c r="DC72" s="161">
        <f t="shared" si="132"/>
        <v>11425393.728000004</v>
      </c>
      <c r="DD72" s="161">
        <f>AI72*(CF72+CG72)</f>
        <v>188999.24407133859</v>
      </c>
      <c r="DE72" s="161">
        <f>AJ72*(CF72+CG72)</f>
        <v>11614392.972071338</v>
      </c>
      <c r="DF72" s="59">
        <f>AK72*(CF72+CG72)</f>
        <v>11665423.008000001</v>
      </c>
      <c r="DG72" s="57">
        <f>AL72*(CF72+CG72)</f>
        <v>11449396.656000001</v>
      </c>
      <c r="DH72" s="57">
        <f>AM72*(CF72+CG72)</f>
        <v>11449396.656000001</v>
      </c>
      <c r="DI72" s="57">
        <f>AN72*(CF72+CG72)</f>
        <v>11665423.008000001</v>
      </c>
      <c r="DJ72" s="57">
        <f>AO72*(CF72+CG72)</f>
        <v>11449396.656000001</v>
      </c>
      <c r="DK72" s="57">
        <f>AP72*(CF72+CG72)</f>
        <v>11449396.656000001</v>
      </c>
      <c r="DL72" s="57">
        <f>AQ72*(CF72+CG72)</f>
        <v>11233370.304000001</v>
      </c>
      <c r="DM72" s="57">
        <f>AR72*(CF72+CG72)</f>
        <v>11449396.656000001</v>
      </c>
      <c r="DN72" s="57">
        <f>AS72*(CF72+CG72)</f>
        <v>11017343.952000001</v>
      </c>
      <c r="DO72" s="57">
        <f>AT72*(CF72+CG72)</f>
        <v>0</v>
      </c>
      <c r="DP72" s="57">
        <f>AU72*(CF72+CG72)</f>
        <v>0</v>
      </c>
      <c r="DQ72" s="58">
        <f>AV72*(CF72+CG72)</f>
        <v>0</v>
      </c>
      <c r="DR72" s="56">
        <f>AW72*(CF72+CG72)</f>
        <v>-9937212.1919999998</v>
      </c>
      <c r="DS72" s="57">
        <f>AX72*(CF72+CG72)</f>
        <v>-10153238.544</v>
      </c>
      <c r="DT72" s="57">
        <f>AY72*(CF72+CG72)</f>
        <v>-10153238.544</v>
      </c>
      <c r="DU72" s="57">
        <f>AZ72*(CF72+CG72)</f>
        <v>-9937212.1919999998</v>
      </c>
      <c r="DV72" s="57">
        <f>BA72*(CF72+CG72)</f>
        <v>-10153238.544</v>
      </c>
      <c r="DW72" s="57">
        <f>BB72*(CF72+CG72)</f>
        <v>-10153238.544</v>
      </c>
      <c r="DX72" s="57">
        <f>BC72*(CF72+CG72)</f>
        <v>-10369264.896000002</v>
      </c>
      <c r="DY72" s="57">
        <f>BD72*(CF72+CG72)</f>
        <v>-10153238.544</v>
      </c>
      <c r="DZ72" s="57">
        <f>BE72*(CF72+CG72)</f>
        <v>-10585291.248000002</v>
      </c>
      <c r="EA72" s="57">
        <f>BF72*(CF72+CG72)</f>
        <v>0</v>
      </c>
      <c r="EB72" s="57">
        <f>BG72*(CF72+CG72)</f>
        <v>0</v>
      </c>
      <c r="EC72" s="58">
        <f>BH72*(CF72+CG72)</f>
        <v>0</v>
      </c>
      <c r="ED72" s="59">
        <f>BI72*(CF72+CG72)</f>
        <v>0</v>
      </c>
      <c r="EE72" s="57">
        <f>BJ72*(CF72+CG72)</f>
        <v>0</v>
      </c>
      <c r="EF72" s="57">
        <f>BK72*(CF72+CG72)</f>
        <v>0</v>
      </c>
      <c r="EG72" s="57">
        <f>BL72*(CF72+CG72)</f>
        <v>0</v>
      </c>
      <c r="EH72" s="57">
        <f>BM72*(CF72+CG72)</f>
        <v>0</v>
      </c>
      <c r="EI72" s="57">
        <f>BN72*(CF72+CG72)</f>
        <v>0</v>
      </c>
      <c r="EJ72" s="57">
        <f>BO72*(CF72+CG72)</f>
        <v>0</v>
      </c>
      <c r="EK72" s="57">
        <f>BP72*(CF72+CG72)</f>
        <v>0</v>
      </c>
      <c r="EL72" s="57">
        <f>BQ72*(CF72+CG72)</f>
        <v>0</v>
      </c>
      <c r="EM72" s="57">
        <f>BR72*(CF72+CG72)</f>
        <v>0</v>
      </c>
      <c r="EN72" s="57">
        <f>BS72*(CF72+CG72)</f>
        <v>0</v>
      </c>
      <c r="EO72" s="58">
        <f>BT72*(CF72+CG72)</f>
        <v>0</v>
      </c>
    </row>
    <row r="73" spans="1:145" x14ac:dyDescent="0.2">
      <c r="A73" s="49">
        <v>16</v>
      </c>
      <c r="B73" s="49">
        <v>6866</v>
      </c>
      <c r="C73" s="49" t="s">
        <v>304</v>
      </c>
      <c r="D73" s="66">
        <v>1080680</v>
      </c>
      <c r="E73" s="49" t="s">
        <v>309</v>
      </c>
      <c r="F73" s="49" t="s">
        <v>131</v>
      </c>
      <c r="G73" s="49" t="s">
        <v>305</v>
      </c>
      <c r="H73" s="50" t="s">
        <v>154</v>
      </c>
      <c r="I73" s="51">
        <v>43977</v>
      </c>
      <c r="J73" s="51">
        <v>41791</v>
      </c>
      <c r="K73" s="51">
        <v>44104</v>
      </c>
      <c r="L73" s="49">
        <v>35</v>
      </c>
      <c r="M73" s="49">
        <v>35</v>
      </c>
      <c r="N73" s="49">
        <v>35</v>
      </c>
      <c r="O73" s="49">
        <v>35</v>
      </c>
      <c r="P73" s="49">
        <v>35</v>
      </c>
      <c r="Q73" s="49">
        <v>35</v>
      </c>
      <c r="R73" s="49">
        <v>35</v>
      </c>
      <c r="S73" s="49">
        <v>35</v>
      </c>
      <c r="T73" s="49">
        <v>35</v>
      </c>
      <c r="U73" s="49">
        <v>35</v>
      </c>
      <c r="Y73" s="49">
        <v>41</v>
      </c>
      <c r="Z73" s="49">
        <v>41</v>
      </c>
      <c r="AA73" s="49">
        <v>45</v>
      </c>
      <c r="AB73" s="49">
        <v>44</v>
      </c>
      <c r="AC73" s="49">
        <v>42</v>
      </c>
      <c r="AD73" s="49">
        <v>39</v>
      </c>
      <c r="AE73" s="49">
        <v>38</v>
      </c>
      <c r="AF73" s="49">
        <v>40</v>
      </c>
      <c r="AG73" s="49">
        <v>42</v>
      </c>
      <c r="AH73" s="53">
        <f>AVERAGE(Y73:AG73)</f>
        <v>41.333333333333336</v>
      </c>
      <c r="AI73" s="52">
        <f>_xlfn.STDEV.P(Y73:AG73)</f>
        <v>2.1081851067789197</v>
      </c>
      <c r="AJ73" s="53">
        <f>AI73+AH73</f>
        <v>43.441518440112254</v>
      </c>
      <c r="AK73" s="49">
        <v>35</v>
      </c>
      <c r="AL73" s="49">
        <v>35</v>
      </c>
      <c r="AM73" s="49">
        <v>35</v>
      </c>
      <c r="AN73" s="49">
        <v>35</v>
      </c>
      <c r="AO73" s="49">
        <v>35</v>
      </c>
      <c r="AP73" s="49">
        <v>35</v>
      </c>
      <c r="AQ73" s="49">
        <v>35</v>
      </c>
      <c r="AR73" s="49">
        <v>35</v>
      </c>
      <c r="AS73" s="49">
        <v>35</v>
      </c>
      <c r="AT73" s="49">
        <v>0</v>
      </c>
      <c r="AU73" s="49">
        <v>0</v>
      </c>
      <c r="AV73" s="49">
        <v>0</v>
      </c>
      <c r="AW73" s="49">
        <v>0</v>
      </c>
      <c r="AX73" s="49">
        <v>0</v>
      </c>
      <c r="AY73" s="49">
        <v>0</v>
      </c>
      <c r="AZ73" s="49">
        <v>0</v>
      </c>
      <c r="BA73" s="49">
        <v>0</v>
      </c>
      <c r="BB73" s="49">
        <v>0</v>
      </c>
      <c r="BC73" s="49">
        <v>0</v>
      </c>
      <c r="BD73" s="49">
        <v>0</v>
      </c>
      <c r="BE73" s="49">
        <v>0</v>
      </c>
      <c r="BI73" s="49">
        <v>6</v>
      </c>
      <c r="BJ73" s="49">
        <v>6</v>
      </c>
      <c r="BK73" s="49">
        <v>10</v>
      </c>
      <c r="BL73" s="49">
        <v>9</v>
      </c>
      <c r="BM73" s="49">
        <v>7</v>
      </c>
      <c r="BN73" s="49">
        <v>4</v>
      </c>
      <c r="BO73" s="49">
        <v>3</v>
      </c>
      <c r="BP73" s="49">
        <v>5</v>
      </c>
      <c r="BQ73" s="49">
        <v>7</v>
      </c>
      <c r="BV73" s="49">
        <v>7.7</v>
      </c>
      <c r="BW73" s="49">
        <v>0</v>
      </c>
      <c r="BX73" s="49">
        <v>0</v>
      </c>
      <c r="BY73" s="49">
        <v>0</v>
      </c>
      <c r="BZ73" s="49">
        <v>0</v>
      </c>
      <c r="CA73" s="49">
        <v>0</v>
      </c>
      <c r="CB73" s="49">
        <v>0</v>
      </c>
      <c r="CC73" s="49">
        <v>14</v>
      </c>
      <c r="CD73" s="49">
        <v>1.6739999999999999</v>
      </c>
      <c r="CE73" s="49">
        <v>10000</v>
      </c>
      <c r="CF73" s="54">
        <f>(BU73*CE73*CD73*(1+BX73/100+CB73/100+CC73/100))</f>
        <v>0</v>
      </c>
      <c r="CG73" s="55">
        <f>(BV73*CE73*CD73*(1+CC73/100+BW73/100+BZ73/100+BY73/100))</f>
        <v>146943.72000000003</v>
      </c>
      <c r="CH73" s="56">
        <f>M73*(CF73+CG73)</f>
        <v>5143030.2000000011</v>
      </c>
      <c r="CI73" s="57">
        <f>N73* (CF73+CG73)</f>
        <v>5143030.2000000011</v>
      </c>
      <c r="CJ73" s="57">
        <f>O73*(CF73+CG73)</f>
        <v>5143030.2000000011</v>
      </c>
      <c r="CK73" s="57">
        <f>P73*(CF73+CG73)</f>
        <v>5143030.2000000011</v>
      </c>
      <c r="CL73" s="57">
        <f>Q73*(CF73+CG73)</f>
        <v>5143030.2000000011</v>
      </c>
      <c r="CM73" s="57">
        <f>R73*(CF73+CG73)</f>
        <v>5143030.2000000011</v>
      </c>
      <c r="CN73" s="57">
        <f>S73*(CF73+CG73)</f>
        <v>5143030.2000000011</v>
      </c>
      <c r="CO73" s="57">
        <f>T73*(CF73+CG73)</f>
        <v>5143030.2000000011</v>
      </c>
      <c r="CP73" s="57">
        <f>U73*(CF73+CG73)</f>
        <v>5143030.2000000011</v>
      </c>
      <c r="CQ73" s="57">
        <f>V73*(CF73+CG73)</f>
        <v>0</v>
      </c>
      <c r="CR73" s="57">
        <f>W73*(CF73+CG73)</f>
        <v>0</v>
      </c>
      <c r="CS73" s="58">
        <f>X73*(CF73+CG73)</f>
        <v>0</v>
      </c>
      <c r="CT73" s="56">
        <f>Y73*(CF73+CG73)</f>
        <v>6024692.5200000014</v>
      </c>
      <c r="CU73" s="57">
        <f>Z73*(CF73+CG73)</f>
        <v>6024692.5200000014</v>
      </c>
      <c r="CV73" s="57">
        <f>AA73*(CF73+CG73)</f>
        <v>6612467.4000000013</v>
      </c>
      <c r="CW73" s="57">
        <f>AB73*(CF73+CG73)</f>
        <v>6465523.6800000016</v>
      </c>
      <c r="CX73" s="57">
        <f>AC73*(CF73+CG73)</f>
        <v>6171636.2400000012</v>
      </c>
      <c r="CY73" s="57">
        <f>AD73*(CF73+CG73)</f>
        <v>5730805.080000001</v>
      </c>
      <c r="CZ73" s="57">
        <f>AE73*(CF73+CG73)</f>
        <v>5583861.3600000013</v>
      </c>
      <c r="DA73" s="157">
        <f>AF73*(CF73+CG73)</f>
        <v>5877748.8000000007</v>
      </c>
      <c r="DB73" s="161">
        <f>AG73*(CF73+CG73)</f>
        <v>6171636.2400000012</v>
      </c>
      <c r="DC73" s="161">
        <f t="shared" si="132"/>
        <v>6073673.7600000016</v>
      </c>
      <c r="DD73" s="161">
        <f>AI73*(CF73+CG73)</f>
        <v>309784.56203869171</v>
      </c>
      <c r="DE73" s="161">
        <f>AJ73*(CF73+CG73)</f>
        <v>6383458.3220386934</v>
      </c>
      <c r="DF73" s="59">
        <f>AK73*(CF73+CG73)</f>
        <v>5143030.2000000011</v>
      </c>
      <c r="DG73" s="57">
        <f>AL73*(CF73+CG73)</f>
        <v>5143030.2000000011</v>
      </c>
      <c r="DH73" s="57">
        <f>AM73*(CF73+CG73)</f>
        <v>5143030.2000000011</v>
      </c>
      <c r="DI73" s="57">
        <f>AN73*(CF73+CG73)</f>
        <v>5143030.2000000011</v>
      </c>
      <c r="DJ73" s="57">
        <f>AO73*(CF73+CG73)</f>
        <v>5143030.2000000011</v>
      </c>
      <c r="DK73" s="57">
        <f>AP73*(CF73+CG73)</f>
        <v>5143030.2000000011</v>
      </c>
      <c r="DL73" s="57">
        <f>AQ73*(CF73+CG73)</f>
        <v>5143030.2000000011</v>
      </c>
      <c r="DM73" s="57">
        <f>AR73*(CF73+CG73)</f>
        <v>5143030.2000000011</v>
      </c>
      <c r="DN73" s="57">
        <f>AS73*(CF73+CG73)</f>
        <v>5143030.2000000011</v>
      </c>
      <c r="DO73" s="57">
        <f>AT73*(CF73+CG73)</f>
        <v>0</v>
      </c>
      <c r="DP73" s="57">
        <f>AU73*(CF73+CG73)</f>
        <v>0</v>
      </c>
      <c r="DQ73" s="58">
        <f>AV73*(CF73+CG73)</f>
        <v>0</v>
      </c>
      <c r="DR73" s="56">
        <f>AW73*(CF73+CG73)</f>
        <v>0</v>
      </c>
      <c r="DS73" s="57">
        <f>AX73*(CF73+CG73)</f>
        <v>0</v>
      </c>
      <c r="DT73" s="57">
        <f>AY73*(CF73+CG73)</f>
        <v>0</v>
      </c>
      <c r="DU73" s="57">
        <f>AZ73*(CF73+CG73)</f>
        <v>0</v>
      </c>
      <c r="DV73" s="57">
        <f>BA73*(CF73+CG73)</f>
        <v>0</v>
      </c>
      <c r="DW73" s="57">
        <f>BB73*(CF73+CG73)</f>
        <v>0</v>
      </c>
      <c r="DX73" s="57">
        <f>BC73*(CF73+CG73)</f>
        <v>0</v>
      </c>
      <c r="DY73" s="57">
        <f>BD73*(CF73+CG73)</f>
        <v>0</v>
      </c>
      <c r="DZ73" s="57">
        <f>BE73*(CF73+CG73)</f>
        <v>0</v>
      </c>
      <c r="EA73" s="57">
        <f>BF73*(CF73+CG73)</f>
        <v>0</v>
      </c>
      <c r="EB73" s="57">
        <f>BG73*(CF73+CG73)</f>
        <v>0</v>
      </c>
      <c r="EC73" s="58">
        <f>BH73*(CF73+CG73)</f>
        <v>0</v>
      </c>
      <c r="ED73" s="59">
        <f>BI73*(CF73+CG73)</f>
        <v>881662.32000000018</v>
      </c>
      <c r="EE73" s="57">
        <f>BJ73*(CF73+CG73)</f>
        <v>881662.32000000018</v>
      </c>
      <c r="EF73" s="57">
        <f>BK73*(CF73+CG73)</f>
        <v>1469437.2000000002</v>
      </c>
      <c r="EG73" s="57">
        <f>BL73*(CF73+CG73)</f>
        <v>1322493.4800000002</v>
      </c>
      <c r="EH73" s="57">
        <f>BM73*(CF73+CG73)</f>
        <v>1028606.0400000003</v>
      </c>
      <c r="EI73" s="57">
        <f>BN73*(CF73+CG73)</f>
        <v>587774.88000000012</v>
      </c>
      <c r="EJ73" s="57">
        <f>BO73*(CF73+CG73)</f>
        <v>440831.16000000009</v>
      </c>
      <c r="EK73" s="57">
        <f>BP73*(CF73+CG73)</f>
        <v>734718.60000000009</v>
      </c>
      <c r="EL73" s="57">
        <f>BQ73*(CF73+CG73)</f>
        <v>1028606.0400000003</v>
      </c>
      <c r="EM73" s="57">
        <f>BR73*(CF73+CG73)</f>
        <v>0</v>
      </c>
      <c r="EN73" s="57">
        <f>BS73*(CF73+CG73)</f>
        <v>0</v>
      </c>
      <c r="EO73" s="58">
        <f>BT73*(CF73+CG73)</f>
        <v>0</v>
      </c>
    </row>
    <row r="74" spans="1:145" s="64" customFormat="1" x14ac:dyDescent="0.2">
      <c r="H74" s="76"/>
      <c r="I74" s="77"/>
      <c r="J74" s="77"/>
      <c r="K74" s="77"/>
      <c r="AH74" s="78">
        <f>SUM(AH70:AH73)</f>
        <v>141.88888888888889</v>
      </c>
      <c r="AI74" s="78"/>
      <c r="AJ74" s="78">
        <f>SUM(AJ70:AJ73)</f>
        <v>147.69600907778008</v>
      </c>
      <c r="AT74" s="78"/>
      <c r="CF74" s="125"/>
      <c r="CG74" s="126"/>
      <c r="CH74" s="79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1"/>
      <c r="CT74" s="79"/>
      <c r="CU74" s="80"/>
      <c r="CV74" s="80"/>
      <c r="CW74" s="80"/>
      <c r="CX74" s="80"/>
      <c r="CY74" s="80"/>
      <c r="CZ74" s="80"/>
      <c r="DA74" s="158"/>
      <c r="DB74" s="163"/>
      <c r="DC74" s="161" t="e">
        <f t="shared" si="132"/>
        <v>#DIV/0!</v>
      </c>
      <c r="DD74" s="161"/>
      <c r="DE74" s="161"/>
      <c r="DF74" s="82"/>
      <c r="DG74" s="80"/>
      <c r="DH74" s="80"/>
      <c r="DI74" s="80"/>
      <c r="DJ74" s="80"/>
      <c r="DK74" s="80"/>
      <c r="DL74" s="80"/>
      <c r="DM74" s="80"/>
      <c r="DN74" s="80"/>
      <c r="DO74" s="80"/>
      <c r="DP74" s="80"/>
      <c r="DQ74" s="81"/>
      <c r="DR74" s="79"/>
      <c r="DS74" s="80"/>
      <c r="DT74" s="80"/>
      <c r="DU74" s="80"/>
      <c r="DV74" s="80"/>
      <c r="DW74" s="80"/>
      <c r="DX74" s="80"/>
      <c r="DY74" s="80"/>
      <c r="DZ74" s="80"/>
      <c r="EA74" s="80"/>
      <c r="EB74" s="80"/>
      <c r="EC74" s="81"/>
      <c r="ED74" s="82"/>
      <c r="EE74" s="80"/>
      <c r="EF74" s="80"/>
      <c r="EG74" s="80"/>
      <c r="EH74" s="80"/>
      <c r="EI74" s="80"/>
      <c r="EJ74" s="80"/>
      <c r="EK74" s="80"/>
      <c r="EL74" s="80"/>
      <c r="EM74" s="80"/>
      <c r="EN74" s="80"/>
      <c r="EO74" s="81"/>
    </row>
    <row r="75" spans="1:145" x14ac:dyDescent="0.2">
      <c r="A75" s="49">
        <v>8</v>
      </c>
      <c r="B75" s="49">
        <v>6911</v>
      </c>
      <c r="C75" s="49" t="s">
        <v>201</v>
      </c>
      <c r="D75" s="49">
        <v>1080907</v>
      </c>
      <c r="E75" s="49" t="s">
        <v>228</v>
      </c>
      <c r="F75" s="49" t="s">
        <v>130</v>
      </c>
      <c r="G75" s="49" t="s">
        <v>211</v>
      </c>
      <c r="H75" s="50" t="s">
        <v>229</v>
      </c>
      <c r="I75" s="51">
        <v>43014</v>
      </c>
      <c r="J75" s="51">
        <v>43019</v>
      </c>
      <c r="K75" s="51">
        <v>44114</v>
      </c>
      <c r="L75" s="49">
        <v>25</v>
      </c>
      <c r="M75" s="49">
        <v>25</v>
      </c>
      <c r="N75" s="49">
        <v>25</v>
      </c>
      <c r="O75" s="49">
        <v>25</v>
      </c>
      <c r="P75" s="49">
        <v>25</v>
      </c>
      <c r="Q75" s="49">
        <v>25</v>
      </c>
      <c r="R75" s="49">
        <v>25</v>
      </c>
      <c r="S75" s="49">
        <v>25</v>
      </c>
      <c r="T75" s="49">
        <v>25</v>
      </c>
      <c r="U75" s="49">
        <v>25</v>
      </c>
      <c r="Y75" s="49">
        <v>14</v>
      </c>
      <c r="Z75" s="49">
        <v>13</v>
      </c>
      <c r="AA75" s="49">
        <v>13</v>
      </c>
      <c r="AB75" s="49">
        <v>14</v>
      </c>
      <c r="AC75" s="49">
        <v>12</v>
      </c>
      <c r="AD75" s="49">
        <v>11</v>
      </c>
      <c r="AE75" s="49">
        <v>10</v>
      </c>
      <c r="AF75" s="49">
        <v>10</v>
      </c>
      <c r="AG75" s="49">
        <v>10</v>
      </c>
      <c r="AH75" s="53">
        <f>AVERAGE(Y75:AG75)</f>
        <v>11.888888888888889</v>
      </c>
      <c r="AI75" s="52">
        <f>_xlfn.STDEV.P(Y75:AG75)</f>
        <v>1.5947444549341472</v>
      </c>
      <c r="AJ75" s="53">
        <f>AI75+AH75</f>
        <v>13.483633343823037</v>
      </c>
      <c r="AK75" s="49">
        <v>14</v>
      </c>
      <c r="AL75" s="49">
        <v>13</v>
      </c>
      <c r="AM75" s="49">
        <v>13</v>
      </c>
      <c r="AN75" s="49">
        <v>14</v>
      </c>
      <c r="AO75" s="49">
        <v>12</v>
      </c>
      <c r="AP75" s="49">
        <v>11</v>
      </c>
      <c r="AQ75" s="49">
        <v>10</v>
      </c>
      <c r="AR75" s="49">
        <v>10</v>
      </c>
      <c r="AS75" s="49">
        <v>10</v>
      </c>
      <c r="AT75" s="49">
        <v>0</v>
      </c>
      <c r="AU75" s="49">
        <v>0</v>
      </c>
      <c r="AV75" s="49">
        <v>0</v>
      </c>
      <c r="AW75" s="49">
        <v>-11</v>
      </c>
      <c r="AX75" s="49">
        <v>-12</v>
      </c>
      <c r="AY75" s="49">
        <v>-12</v>
      </c>
      <c r="AZ75" s="49">
        <v>-11</v>
      </c>
      <c r="BA75" s="49">
        <v>-13</v>
      </c>
      <c r="BB75" s="49">
        <v>-14</v>
      </c>
      <c r="BC75" s="49">
        <v>-15</v>
      </c>
      <c r="BD75" s="49">
        <v>-15</v>
      </c>
      <c r="BE75" s="49">
        <v>-15</v>
      </c>
      <c r="BI75" s="49">
        <v>0</v>
      </c>
      <c r="BJ75" s="49">
        <v>0</v>
      </c>
      <c r="BK75" s="49">
        <v>0</v>
      </c>
      <c r="BL75" s="49">
        <v>0</v>
      </c>
      <c r="BM75" s="49">
        <v>0</v>
      </c>
      <c r="BN75" s="49">
        <v>0</v>
      </c>
      <c r="BO75" s="49">
        <v>0</v>
      </c>
      <c r="BP75" s="49">
        <v>0</v>
      </c>
      <c r="BQ75" s="49">
        <v>0</v>
      </c>
      <c r="BV75" s="49">
        <v>11.32</v>
      </c>
      <c r="BW75" s="49">
        <v>0</v>
      </c>
      <c r="BX75" s="49">
        <v>0</v>
      </c>
      <c r="BY75" s="49">
        <v>0</v>
      </c>
      <c r="BZ75" s="49">
        <v>0</v>
      </c>
      <c r="CA75" s="49">
        <v>0</v>
      </c>
      <c r="CB75" s="49">
        <v>0</v>
      </c>
      <c r="CC75" s="49">
        <v>14</v>
      </c>
      <c r="CD75" s="49">
        <v>1.6739999999999999</v>
      </c>
      <c r="CE75" s="49">
        <v>10000</v>
      </c>
      <c r="CF75" s="54">
        <f>(BU75*CE75*CD75*(1+BX75/100+CB75/100+CC75/100))</f>
        <v>0</v>
      </c>
      <c r="CG75" s="55">
        <f>(BV75*CE75*CD75*(1+CC75/100+BW75/100+BZ75/100+BY75/100))</f>
        <v>216026.35200000001</v>
      </c>
      <c r="CH75" s="56">
        <f>M75*(CF75+CG75)</f>
        <v>5400658.8000000007</v>
      </c>
      <c r="CI75" s="57">
        <f>N75* (CF75+CG75)</f>
        <v>5400658.8000000007</v>
      </c>
      <c r="CJ75" s="57">
        <f>O75*(CF75+CG75)</f>
        <v>5400658.8000000007</v>
      </c>
      <c r="CK75" s="57">
        <f>P75*(CF75+CG75)</f>
        <v>5400658.8000000007</v>
      </c>
      <c r="CL75" s="57">
        <f>Q75*(CF75+CG75)</f>
        <v>5400658.8000000007</v>
      </c>
      <c r="CM75" s="57">
        <f>R75*(CF75+CG75)</f>
        <v>5400658.8000000007</v>
      </c>
      <c r="CN75" s="57">
        <f>S75*(CF75+CG75)</f>
        <v>5400658.8000000007</v>
      </c>
      <c r="CO75" s="57">
        <f>T75*(CF75+CG75)</f>
        <v>5400658.8000000007</v>
      </c>
      <c r="CP75" s="57">
        <f>U75*(CF75+CG75)</f>
        <v>5400658.8000000007</v>
      </c>
      <c r="CQ75" s="57">
        <f>V75*(CF75+CG75)</f>
        <v>0</v>
      </c>
      <c r="CR75" s="57">
        <f>W75*(CF75+CG75)</f>
        <v>0</v>
      </c>
      <c r="CS75" s="58">
        <f>X75*(CF75+CG75)</f>
        <v>0</v>
      </c>
      <c r="CT75" s="56">
        <f>Y75*(CF75+CG75)</f>
        <v>3024368.9280000003</v>
      </c>
      <c r="CU75" s="57">
        <f>Z75*(CF75+CG75)</f>
        <v>2808342.5760000004</v>
      </c>
      <c r="CV75" s="57">
        <f>AA75*(CF75+CG75)</f>
        <v>2808342.5760000004</v>
      </c>
      <c r="CW75" s="57">
        <f>AB75*(CF75+CG75)</f>
        <v>3024368.9280000003</v>
      </c>
      <c r="CX75" s="57">
        <f>AC75*(CF75+CG75)</f>
        <v>2592316.2240000004</v>
      </c>
      <c r="CY75" s="57">
        <f>AD75*(CF75+CG75)</f>
        <v>2376289.872</v>
      </c>
      <c r="CZ75" s="57">
        <f>AE75*(CF75+CG75)</f>
        <v>2160263.52</v>
      </c>
      <c r="DA75" s="157">
        <f>AF75*(CF75+CG75)</f>
        <v>2160263.52</v>
      </c>
      <c r="DB75" s="161">
        <f>AG75*(CF75+CG75)</f>
        <v>2160263.52</v>
      </c>
      <c r="DC75" s="161">
        <f t="shared" si="132"/>
        <v>2568313.2960000001</v>
      </c>
      <c r="DD75" s="161">
        <f>AI75*(CF75+CG75)</f>
        <v>344506.82697165222</v>
      </c>
      <c r="DE75" s="161">
        <f>AJ75*(CF75+CG75)</f>
        <v>2912820.1229716525</v>
      </c>
      <c r="DF75" s="59">
        <f>AK75*(CF75+CG75)</f>
        <v>3024368.9280000003</v>
      </c>
      <c r="DG75" s="57">
        <f>AL75*(CF75+CG75)</f>
        <v>2808342.5760000004</v>
      </c>
      <c r="DH75" s="57">
        <f>AM75*(CF75+CG75)</f>
        <v>2808342.5760000004</v>
      </c>
      <c r="DI75" s="57">
        <f>AN75*(CF75+CG75)</f>
        <v>3024368.9280000003</v>
      </c>
      <c r="DJ75" s="57">
        <f>AO75*(CF75+CG75)</f>
        <v>2592316.2240000004</v>
      </c>
      <c r="DK75" s="57">
        <f>AP75*(CF75+CG75)</f>
        <v>2376289.872</v>
      </c>
      <c r="DL75" s="57">
        <f>AQ75*(CF75+CG75)</f>
        <v>2160263.52</v>
      </c>
      <c r="DM75" s="57">
        <f>AR75*(CF75+CG75)</f>
        <v>2160263.52</v>
      </c>
      <c r="DN75" s="57">
        <f>AS75*(CF75+CG75)</f>
        <v>2160263.52</v>
      </c>
      <c r="DO75" s="57">
        <f>AT75*(CF75+CG75)</f>
        <v>0</v>
      </c>
      <c r="DP75" s="57">
        <f>AU75*(CF75+CG75)</f>
        <v>0</v>
      </c>
      <c r="DQ75" s="58">
        <f>AV75*(CF75+CG75)</f>
        <v>0</v>
      </c>
      <c r="DR75" s="56">
        <f>AW75*(CF75+CG75)</f>
        <v>-2376289.872</v>
      </c>
      <c r="DS75" s="57">
        <f>AX75*(CF75+CG75)</f>
        <v>-2592316.2240000004</v>
      </c>
      <c r="DT75" s="57">
        <f>AY75*(CF75+CG75)</f>
        <v>-2592316.2240000004</v>
      </c>
      <c r="DU75" s="57">
        <f>AZ75*(CF75+CG75)</f>
        <v>-2376289.872</v>
      </c>
      <c r="DV75" s="57">
        <f>BA75*(CF75+CG75)</f>
        <v>-2808342.5760000004</v>
      </c>
      <c r="DW75" s="57">
        <f>BB75*(CF75+CG75)</f>
        <v>-3024368.9280000003</v>
      </c>
      <c r="DX75" s="57">
        <f>BC75*(CF75+CG75)</f>
        <v>-3240395.2800000003</v>
      </c>
      <c r="DY75" s="57">
        <f>BD75*(CF75+CG75)</f>
        <v>-3240395.2800000003</v>
      </c>
      <c r="DZ75" s="57">
        <f>BE75*(CF75+CG75)</f>
        <v>-3240395.2800000003</v>
      </c>
      <c r="EA75" s="57">
        <f>BF75*(CF75+CG75)</f>
        <v>0</v>
      </c>
      <c r="EB75" s="57">
        <f>BG75*(CF75+CG75)</f>
        <v>0</v>
      </c>
      <c r="EC75" s="58">
        <f>BH75*(CF75+CG75)</f>
        <v>0</v>
      </c>
      <c r="ED75" s="59">
        <f>BI75*(CF75+CG75)</f>
        <v>0</v>
      </c>
      <c r="EE75" s="57">
        <f>BJ75*(CF75+CG75)</f>
        <v>0</v>
      </c>
      <c r="EF75" s="57">
        <f>BK75*(CF75+CG75)</f>
        <v>0</v>
      </c>
      <c r="EG75" s="57">
        <f>BL75*(CF75+CG75)</f>
        <v>0</v>
      </c>
      <c r="EH75" s="57">
        <f>BM75*(CF75+CG75)</f>
        <v>0</v>
      </c>
      <c r="EI75" s="57">
        <f>BN75*(CF75+CG75)</f>
        <v>0</v>
      </c>
      <c r="EJ75" s="57">
        <f>BO75*(CF75+CG75)</f>
        <v>0</v>
      </c>
      <c r="EK75" s="57">
        <f>BP75*(CF75+CG75)</f>
        <v>0</v>
      </c>
      <c r="EL75" s="57">
        <f>BQ75*(CF75+CG75)</f>
        <v>0</v>
      </c>
      <c r="EM75" s="57">
        <f>BR75*(CF75+CG75)</f>
        <v>0</v>
      </c>
      <c r="EN75" s="57">
        <f>BS75*(CF75+CG75)</f>
        <v>0</v>
      </c>
      <c r="EO75" s="58">
        <f>BT75*(CF75+CG75)</f>
        <v>0</v>
      </c>
    </row>
    <row r="76" spans="1:145" x14ac:dyDescent="0.2">
      <c r="A76" s="49">
        <v>8</v>
      </c>
      <c r="B76" s="49">
        <v>7141</v>
      </c>
      <c r="C76" s="49" t="s">
        <v>230</v>
      </c>
      <c r="D76" s="66">
        <v>1080901</v>
      </c>
      <c r="E76" s="65" t="s">
        <v>231</v>
      </c>
      <c r="F76" s="49" t="s">
        <v>132</v>
      </c>
      <c r="G76" s="49" t="s">
        <v>205</v>
      </c>
      <c r="H76" s="50" t="s">
        <v>133</v>
      </c>
      <c r="I76" s="51">
        <v>44050</v>
      </c>
      <c r="J76" s="51">
        <v>43011</v>
      </c>
      <c r="K76" s="51">
        <v>44135</v>
      </c>
      <c r="L76" s="49">
        <v>40</v>
      </c>
      <c r="M76" s="49">
        <v>40</v>
      </c>
      <c r="N76" s="49">
        <v>40</v>
      </c>
      <c r="O76" s="49">
        <v>40</v>
      </c>
      <c r="P76" s="49">
        <v>40</v>
      </c>
      <c r="Q76" s="49">
        <v>40</v>
      </c>
      <c r="R76" s="49">
        <v>40</v>
      </c>
      <c r="S76" s="49">
        <v>40</v>
      </c>
      <c r="T76" s="49">
        <v>40</v>
      </c>
      <c r="U76" s="49">
        <v>40</v>
      </c>
      <c r="Y76" s="49">
        <v>27</v>
      </c>
      <c r="Z76" s="49">
        <v>23</v>
      </c>
      <c r="AA76" s="49">
        <v>21</v>
      </c>
      <c r="AB76" s="49">
        <v>20</v>
      </c>
      <c r="AC76" s="49">
        <v>18</v>
      </c>
      <c r="AD76" s="49">
        <v>19</v>
      </c>
      <c r="AE76" s="49">
        <v>18</v>
      </c>
      <c r="AF76" s="49">
        <v>20</v>
      </c>
      <c r="AG76" s="49">
        <v>18</v>
      </c>
      <c r="AH76" s="53">
        <f>AVERAGE(Y76:AG76)</f>
        <v>20.444444444444443</v>
      </c>
      <c r="AI76" s="52">
        <f>_xlfn.STDEV.P(Y76:AG76)</f>
        <v>2.7932900199947857</v>
      </c>
      <c r="AJ76" s="53">
        <f>AI76+AH76</f>
        <v>23.237734464439228</v>
      </c>
      <c r="AK76" s="49">
        <v>27</v>
      </c>
      <c r="AL76" s="49">
        <v>23</v>
      </c>
      <c r="AM76" s="49">
        <v>21</v>
      </c>
      <c r="AN76" s="49">
        <v>20</v>
      </c>
      <c r="AO76" s="49">
        <v>18</v>
      </c>
      <c r="AP76" s="49">
        <v>19</v>
      </c>
      <c r="AQ76" s="49">
        <v>18</v>
      </c>
      <c r="AR76" s="49">
        <v>20</v>
      </c>
      <c r="AS76" s="49">
        <v>18</v>
      </c>
      <c r="AT76" s="49">
        <v>0</v>
      </c>
      <c r="AU76" s="49">
        <v>0</v>
      </c>
      <c r="AV76" s="49">
        <v>0</v>
      </c>
      <c r="AW76" s="49">
        <v>-13</v>
      </c>
      <c r="AX76" s="49">
        <v>-17</v>
      </c>
      <c r="AY76" s="49">
        <v>-19</v>
      </c>
      <c r="AZ76" s="49">
        <v>-20</v>
      </c>
      <c r="BA76" s="49">
        <v>-22</v>
      </c>
      <c r="BB76" s="49">
        <v>-21</v>
      </c>
      <c r="BC76" s="49">
        <v>-22</v>
      </c>
      <c r="BD76" s="49">
        <v>-20</v>
      </c>
      <c r="BE76" s="49">
        <v>-22</v>
      </c>
      <c r="BI76" s="49">
        <v>0</v>
      </c>
      <c r="BJ76" s="49">
        <v>0</v>
      </c>
      <c r="BK76" s="49">
        <v>0</v>
      </c>
      <c r="BL76" s="49">
        <v>0</v>
      </c>
      <c r="BM76" s="49">
        <v>0</v>
      </c>
      <c r="BN76" s="49">
        <v>0</v>
      </c>
      <c r="BO76" s="49">
        <v>0</v>
      </c>
      <c r="BP76" s="49">
        <v>0</v>
      </c>
      <c r="BQ76" s="49">
        <v>0</v>
      </c>
      <c r="BV76" s="49">
        <v>7.7</v>
      </c>
      <c r="BW76" s="49">
        <v>0</v>
      </c>
      <c r="BX76" s="49">
        <v>0</v>
      </c>
      <c r="BY76" s="49">
        <v>0</v>
      </c>
      <c r="BZ76" s="49">
        <v>0</v>
      </c>
      <c r="CA76" s="49">
        <v>0</v>
      </c>
      <c r="CB76" s="49">
        <v>0</v>
      </c>
      <c r="CC76" s="49">
        <v>14</v>
      </c>
      <c r="CD76" s="49">
        <v>1.6739999999999999</v>
      </c>
      <c r="CE76" s="49">
        <v>10000</v>
      </c>
      <c r="CF76" s="54">
        <f>(BU76*CE76*CD76*(1+BX76/100+CB76/100+CC76/100))</f>
        <v>0</v>
      </c>
      <c r="CG76" s="55">
        <f>(BV76*CE76*CD76*(1+CC76/100+BW76/100+BZ76/100+BY76/100))</f>
        <v>146943.72000000003</v>
      </c>
      <c r="CH76" s="56">
        <f>M76*(CF76+CG76)</f>
        <v>5877748.8000000007</v>
      </c>
      <c r="CI76" s="57">
        <f>N76* (CF76+CG76)</f>
        <v>5877748.8000000007</v>
      </c>
      <c r="CJ76" s="57">
        <f>O76*(CF76+CG76)</f>
        <v>5877748.8000000007</v>
      </c>
      <c r="CK76" s="57">
        <f>P76*(CF76+CG76)</f>
        <v>5877748.8000000007</v>
      </c>
      <c r="CL76" s="57">
        <f>Q76*(CF76+CG76)</f>
        <v>5877748.8000000007</v>
      </c>
      <c r="CM76" s="57">
        <f>R76*(CF76+CG76)</f>
        <v>5877748.8000000007</v>
      </c>
      <c r="CN76" s="57">
        <f>S76*(CF76+CG76)</f>
        <v>5877748.8000000007</v>
      </c>
      <c r="CO76" s="57">
        <f>T76*(CF76+CG76)</f>
        <v>5877748.8000000007</v>
      </c>
      <c r="CP76" s="57">
        <f>U76*(CF76+CG76)</f>
        <v>5877748.8000000007</v>
      </c>
      <c r="CQ76" s="57">
        <f>V76*(CF76+CG76)</f>
        <v>0</v>
      </c>
      <c r="CR76" s="57">
        <f>W76*(CF76+CG76)</f>
        <v>0</v>
      </c>
      <c r="CS76" s="58">
        <f>X76*(CF76+CG76)</f>
        <v>0</v>
      </c>
      <c r="CT76" s="56">
        <f>Y76*(CF76+CG76)</f>
        <v>3967480.4400000009</v>
      </c>
      <c r="CU76" s="57">
        <f>Z76*(CF76+CG76)</f>
        <v>3379705.5600000005</v>
      </c>
      <c r="CV76" s="57">
        <f>AA76*(CF76+CG76)</f>
        <v>3085818.1200000006</v>
      </c>
      <c r="CW76" s="57">
        <f>AB76*(CF76+CG76)</f>
        <v>2938874.4000000004</v>
      </c>
      <c r="CX76" s="57">
        <f>AC76*(CF76+CG76)</f>
        <v>2644986.9600000004</v>
      </c>
      <c r="CY76" s="57">
        <f>AD76*(CF76+CG76)</f>
        <v>2791930.6800000006</v>
      </c>
      <c r="CZ76" s="57">
        <f>AE76*(CF76+CG76)</f>
        <v>2644986.9600000004</v>
      </c>
      <c r="DA76" s="157">
        <f>AF76*(CF76+CG76)</f>
        <v>2938874.4000000004</v>
      </c>
      <c r="DB76" s="161">
        <f>AG76*(CF76+CG76)</f>
        <v>2644986.9600000004</v>
      </c>
      <c r="DC76" s="161">
        <f t="shared" si="132"/>
        <v>3004182.7200000007</v>
      </c>
      <c r="DD76" s="161">
        <f>AI76*(CF76+CG76)</f>
        <v>410456.42657690827</v>
      </c>
      <c r="DE76" s="161">
        <f>AJ76*(CF76+CG76)</f>
        <v>3414639.1465769084</v>
      </c>
      <c r="DF76" s="59">
        <f>AK76*(CF76+CG76)</f>
        <v>3967480.4400000009</v>
      </c>
      <c r="DG76" s="57">
        <f>AL76*(CF76+CG76)</f>
        <v>3379705.5600000005</v>
      </c>
      <c r="DH76" s="57">
        <f>AM76*(CF76+CG76)</f>
        <v>3085818.1200000006</v>
      </c>
      <c r="DI76" s="57">
        <f>AN76*(CF76+CG76)</f>
        <v>2938874.4000000004</v>
      </c>
      <c r="DJ76" s="57">
        <f>AO76*(CF76+CG76)</f>
        <v>2644986.9600000004</v>
      </c>
      <c r="DK76" s="57">
        <f>AP76*(CF76+CG76)</f>
        <v>2791930.6800000006</v>
      </c>
      <c r="DL76" s="57">
        <f>AQ76*(CF76+CG76)</f>
        <v>2644986.9600000004</v>
      </c>
      <c r="DM76" s="57">
        <f>AR76*(CF76+CG76)</f>
        <v>2938874.4000000004</v>
      </c>
      <c r="DN76" s="57">
        <f>AS76*(CF76+CG76)</f>
        <v>2644986.9600000004</v>
      </c>
      <c r="DO76" s="57">
        <f>AT76*(CF76+CG76)</f>
        <v>0</v>
      </c>
      <c r="DP76" s="57">
        <f>AU76*(CF76+CG76)</f>
        <v>0</v>
      </c>
      <c r="DQ76" s="58">
        <f>AV76*(CF76+CG76)</f>
        <v>0</v>
      </c>
      <c r="DR76" s="56">
        <f>AW76*(CF76+CG76)</f>
        <v>-1910268.3600000003</v>
      </c>
      <c r="DS76" s="57">
        <f>AX76*(CF76+CG76)</f>
        <v>-2498043.2400000007</v>
      </c>
      <c r="DT76" s="57">
        <f>AY76*(CF76+CG76)</f>
        <v>-2791930.6800000006</v>
      </c>
      <c r="DU76" s="57">
        <f>AZ76*(CF76+CG76)</f>
        <v>-2938874.4000000004</v>
      </c>
      <c r="DV76" s="57">
        <f>BA76*(CF76+CG76)</f>
        <v>-3232761.8400000008</v>
      </c>
      <c r="DW76" s="57">
        <f>BB76*(CF76+CG76)</f>
        <v>-3085818.1200000006</v>
      </c>
      <c r="DX76" s="57">
        <f>BC76*(CF76+CG76)</f>
        <v>-3232761.8400000008</v>
      </c>
      <c r="DY76" s="57">
        <f>BD76*(CF76+CG76)</f>
        <v>-2938874.4000000004</v>
      </c>
      <c r="DZ76" s="57">
        <f>BE76*(CF76+CG76)</f>
        <v>-3232761.8400000008</v>
      </c>
      <c r="EA76" s="57">
        <f>BF76*(CF76+CG76)</f>
        <v>0</v>
      </c>
      <c r="EB76" s="57">
        <f>BG76*(CF76+CG76)</f>
        <v>0</v>
      </c>
      <c r="EC76" s="58">
        <f>BH76*(CF76+CG76)</f>
        <v>0</v>
      </c>
      <c r="ED76" s="59">
        <f>BI76*(CF76+CG76)</f>
        <v>0</v>
      </c>
      <c r="EE76" s="57">
        <f>BJ76*(CF76+CG76)</f>
        <v>0</v>
      </c>
      <c r="EF76" s="57">
        <f>BK76*(CF76+CG76)</f>
        <v>0</v>
      </c>
      <c r="EG76" s="57">
        <f>BL76*(CF76+CG76)</f>
        <v>0</v>
      </c>
      <c r="EH76" s="57">
        <f>BM76*(CF76+CG76)</f>
        <v>0</v>
      </c>
      <c r="EI76" s="57">
        <f>BN76*(CF76+CG76)</f>
        <v>0</v>
      </c>
      <c r="EJ76" s="57">
        <f>BO76*(CF76+CG76)</f>
        <v>0</v>
      </c>
      <c r="EK76" s="57">
        <f>BP76*(CF76+CG76)</f>
        <v>0</v>
      </c>
      <c r="EL76" s="57">
        <f>BQ76*(CF76+CG76)</f>
        <v>0</v>
      </c>
      <c r="EM76" s="57">
        <f>BR76*(CF76+CG76)</f>
        <v>0</v>
      </c>
      <c r="EN76" s="57">
        <f>BS76*(CF76+CG76)</f>
        <v>0</v>
      </c>
      <c r="EO76" s="58">
        <f>BT76*(CF76+CG76)</f>
        <v>0</v>
      </c>
    </row>
    <row r="77" spans="1:145" x14ac:dyDescent="0.2">
      <c r="A77" s="49">
        <v>8</v>
      </c>
      <c r="B77" s="49">
        <v>6911</v>
      </c>
      <c r="C77" s="49" t="s">
        <v>201</v>
      </c>
      <c r="D77" s="49">
        <v>1080936</v>
      </c>
      <c r="E77" s="49" t="s">
        <v>210</v>
      </c>
      <c r="F77" s="49" t="s">
        <v>128</v>
      </c>
      <c r="G77" s="49" t="s">
        <v>211</v>
      </c>
      <c r="H77" s="50" t="s">
        <v>143</v>
      </c>
      <c r="I77" s="51">
        <v>44013</v>
      </c>
      <c r="J77" s="51">
        <v>43160</v>
      </c>
      <c r="K77" s="51">
        <v>44104</v>
      </c>
      <c r="L77" s="49">
        <v>20</v>
      </c>
      <c r="M77" s="49">
        <v>20</v>
      </c>
      <c r="N77" s="49">
        <v>20</v>
      </c>
      <c r="O77" s="49">
        <v>20</v>
      </c>
      <c r="P77" s="49">
        <v>20</v>
      </c>
      <c r="Q77" s="49">
        <v>20</v>
      </c>
      <c r="R77" s="49">
        <v>20</v>
      </c>
      <c r="S77" s="49">
        <v>20</v>
      </c>
      <c r="T77" s="49">
        <v>20</v>
      </c>
      <c r="U77" s="49">
        <v>20</v>
      </c>
      <c r="Y77" s="49">
        <v>23</v>
      </c>
      <c r="Z77" s="49">
        <v>22</v>
      </c>
      <c r="AA77" s="49">
        <v>24</v>
      </c>
      <c r="AB77" s="49">
        <v>28</v>
      </c>
      <c r="AC77" s="49">
        <v>28</v>
      </c>
      <c r="AD77" s="49">
        <v>25</v>
      </c>
      <c r="AE77" s="49">
        <v>26</v>
      </c>
      <c r="AF77" s="49">
        <v>23</v>
      </c>
      <c r="AG77" s="49">
        <v>22</v>
      </c>
      <c r="AH77" s="53">
        <f>AVERAGE(Y77:AG77)</f>
        <v>24.555555555555557</v>
      </c>
      <c r="AI77" s="52">
        <f>_xlfn.STDEV.P(Y77:AG77)</f>
        <v>2.2166597048066672</v>
      </c>
      <c r="AJ77" s="53">
        <f>AI77+AH77</f>
        <v>26.772215260362223</v>
      </c>
      <c r="AK77" s="49">
        <v>20</v>
      </c>
      <c r="AL77" s="49">
        <v>20</v>
      </c>
      <c r="AM77" s="49">
        <v>20</v>
      </c>
      <c r="AN77" s="49">
        <v>20</v>
      </c>
      <c r="AO77" s="49">
        <v>20</v>
      </c>
      <c r="AP77" s="49">
        <v>20</v>
      </c>
      <c r="AQ77" s="49">
        <v>20</v>
      </c>
      <c r="AR77" s="49">
        <v>20</v>
      </c>
      <c r="AS77" s="49">
        <v>20</v>
      </c>
      <c r="AT77" s="49">
        <v>0</v>
      </c>
      <c r="AU77" s="49">
        <v>0</v>
      </c>
      <c r="AV77" s="49">
        <v>0</v>
      </c>
      <c r="AW77" s="49">
        <v>0</v>
      </c>
      <c r="AX77" s="49">
        <v>0</v>
      </c>
      <c r="AY77" s="49">
        <v>0</v>
      </c>
      <c r="AZ77" s="49">
        <v>0</v>
      </c>
      <c r="BA77" s="49">
        <v>0</v>
      </c>
      <c r="BB77" s="49">
        <v>0</v>
      </c>
      <c r="BC77" s="49">
        <v>0</v>
      </c>
      <c r="BD77" s="49">
        <v>0</v>
      </c>
      <c r="BE77" s="49">
        <v>0</v>
      </c>
      <c r="BI77" s="49">
        <v>3</v>
      </c>
      <c r="BJ77" s="49">
        <v>2</v>
      </c>
      <c r="BK77" s="49">
        <v>4</v>
      </c>
      <c r="BL77" s="49">
        <v>8</v>
      </c>
      <c r="BM77" s="49">
        <v>8</v>
      </c>
      <c r="BN77" s="49">
        <v>5</v>
      </c>
      <c r="BO77" s="49">
        <v>6</v>
      </c>
      <c r="BP77" s="49">
        <v>3</v>
      </c>
      <c r="BQ77" s="49">
        <v>2</v>
      </c>
      <c r="BV77" s="49">
        <v>8.7100000000000009</v>
      </c>
      <c r="BW77" s="49">
        <v>0</v>
      </c>
      <c r="BX77" s="49">
        <v>0</v>
      </c>
      <c r="BY77" s="49">
        <v>0</v>
      </c>
      <c r="BZ77" s="49">
        <v>0</v>
      </c>
      <c r="CA77" s="49">
        <v>0</v>
      </c>
      <c r="CB77" s="49">
        <v>0</v>
      </c>
      <c r="CC77" s="49">
        <v>14</v>
      </c>
      <c r="CD77" s="49">
        <v>1.6739999999999999</v>
      </c>
      <c r="CE77" s="49">
        <v>10000</v>
      </c>
      <c r="CF77" s="54">
        <f>(BU77*CE77*CD77*(1+BX77/100+CB77/100+CC77/100))</f>
        <v>0</v>
      </c>
      <c r="CG77" s="55">
        <f>(BV77*CE77*CD77*(1+CC77/100+BW77/100+BZ77/100+BY77/100))</f>
        <v>166218.15600000005</v>
      </c>
      <c r="CH77" s="56">
        <f>M77*(CF77+CG77)</f>
        <v>3324363.120000001</v>
      </c>
      <c r="CI77" s="57">
        <f>N77* (CF77+CG77)</f>
        <v>3324363.120000001</v>
      </c>
      <c r="CJ77" s="57">
        <f>O77*(CF77+CG77)</f>
        <v>3324363.120000001</v>
      </c>
      <c r="CK77" s="57">
        <f>P77*(CF77+CG77)</f>
        <v>3324363.120000001</v>
      </c>
      <c r="CL77" s="57">
        <f>Q77*(CF77+CG77)</f>
        <v>3324363.120000001</v>
      </c>
      <c r="CM77" s="57">
        <f>R77*(CF77+CG77)</f>
        <v>3324363.120000001</v>
      </c>
      <c r="CN77" s="57">
        <f>S77*(CF77+CG77)</f>
        <v>3324363.120000001</v>
      </c>
      <c r="CO77" s="57">
        <f>T77*(CF77+CG77)</f>
        <v>3324363.120000001</v>
      </c>
      <c r="CP77" s="57">
        <f>U77*(CF77+CG77)</f>
        <v>3324363.120000001</v>
      </c>
      <c r="CQ77" s="57">
        <f>V77*(CF77+CG77)</f>
        <v>0</v>
      </c>
      <c r="CR77" s="57">
        <f>W77*(CF77+CG77)</f>
        <v>0</v>
      </c>
      <c r="CS77" s="58">
        <f>X77*(CF77+CG77)</f>
        <v>0</v>
      </c>
      <c r="CT77" s="56">
        <f>Y77*(CF77+CG77)</f>
        <v>3823017.5880000009</v>
      </c>
      <c r="CU77" s="57">
        <f>Z77*(CF77+CG77)</f>
        <v>3656799.432000001</v>
      </c>
      <c r="CV77" s="57">
        <f>AA77*(CF77+CG77)</f>
        <v>3989235.7440000009</v>
      </c>
      <c r="CW77" s="57">
        <f>AB77*(CF77+CG77)</f>
        <v>4654108.3680000016</v>
      </c>
      <c r="CX77" s="57">
        <f>AC77*(CF77+CG77)</f>
        <v>4654108.3680000016</v>
      </c>
      <c r="CY77" s="57">
        <f>AD77*(CF77+CG77)</f>
        <v>4155453.9000000013</v>
      </c>
      <c r="CZ77" s="57">
        <f>AE77*(CF77+CG77)</f>
        <v>4321672.0560000008</v>
      </c>
      <c r="DA77" s="157">
        <f>AF77*(CF77+CG77)</f>
        <v>3823017.5880000009</v>
      </c>
      <c r="DB77" s="161">
        <f>AG77*(CF77+CG77)</f>
        <v>3656799.432000001</v>
      </c>
      <c r="DC77" s="161">
        <f t="shared" si="132"/>
        <v>4081579.1640000013</v>
      </c>
      <c r="DD77" s="161">
        <f>AI77*(CF77+CG77)</f>
        <v>368449.08861246868</v>
      </c>
      <c r="DE77" s="161">
        <f>AJ77*(CF77+CG77)</f>
        <v>4450028.2526124697</v>
      </c>
      <c r="DF77" s="59">
        <f>AK77*(CF77+CG77)</f>
        <v>3324363.120000001</v>
      </c>
      <c r="DG77" s="57">
        <f>AL77*(CF77+CG77)</f>
        <v>3324363.120000001</v>
      </c>
      <c r="DH77" s="57">
        <f>AM77*(CF77+CG77)</f>
        <v>3324363.120000001</v>
      </c>
      <c r="DI77" s="57">
        <f>AN77*(CF77+CG77)</f>
        <v>3324363.120000001</v>
      </c>
      <c r="DJ77" s="57">
        <f>AO77*(CF77+CG77)</f>
        <v>3324363.120000001</v>
      </c>
      <c r="DK77" s="57">
        <f>AP77*(CF77+CG77)</f>
        <v>3324363.120000001</v>
      </c>
      <c r="DL77" s="57">
        <f>AQ77*(CF77+CG77)</f>
        <v>3324363.120000001</v>
      </c>
      <c r="DM77" s="57">
        <f>AR77*(CF77+CG77)</f>
        <v>3324363.120000001</v>
      </c>
      <c r="DN77" s="57">
        <f>AS77*(CF77+CG77)</f>
        <v>3324363.120000001</v>
      </c>
      <c r="DO77" s="57">
        <f>AT77*(CF77+CG77)</f>
        <v>0</v>
      </c>
      <c r="DP77" s="57">
        <f>AU77*(CF77+CG77)</f>
        <v>0</v>
      </c>
      <c r="DQ77" s="58">
        <f>AV77*(CF77+CG77)</f>
        <v>0</v>
      </c>
      <c r="DR77" s="56">
        <f>AW77*(CF77+CG77)</f>
        <v>0</v>
      </c>
      <c r="DS77" s="57">
        <f>AX77*(CF77+CG77)</f>
        <v>0</v>
      </c>
      <c r="DT77" s="57">
        <f>AY77*(CF77+CG77)</f>
        <v>0</v>
      </c>
      <c r="DU77" s="57">
        <f>AZ77*(CF77+CG77)</f>
        <v>0</v>
      </c>
      <c r="DV77" s="57">
        <f>BA77*(CF77+CG77)</f>
        <v>0</v>
      </c>
      <c r="DW77" s="57">
        <f>BB77*(CF77+CG77)</f>
        <v>0</v>
      </c>
      <c r="DX77" s="57">
        <f>BC77*(CF77+CG77)</f>
        <v>0</v>
      </c>
      <c r="DY77" s="57">
        <f>BD77*(CF77+CG77)</f>
        <v>0</v>
      </c>
      <c r="DZ77" s="57">
        <f>BE77*(CF77+CG77)</f>
        <v>0</v>
      </c>
      <c r="EA77" s="57">
        <f>BF77*(CF77+CG77)</f>
        <v>0</v>
      </c>
      <c r="EB77" s="57">
        <f>BG77*(CF77+CG77)</f>
        <v>0</v>
      </c>
      <c r="EC77" s="58">
        <f>BH77*(CF77+CG77)</f>
        <v>0</v>
      </c>
      <c r="ED77" s="59">
        <f>BI77*(CF77+CG77)</f>
        <v>498654.46800000011</v>
      </c>
      <c r="EE77" s="57">
        <f>BJ77*(CF77+CG77)</f>
        <v>332436.31200000009</v>
      </c>
      <c r="EF77" s="57">
        <f>BK77*(CF77+CG77)</f>
        <v>664872.62400000019</v>
      </c>
      <c r="EG77" s="57">
        <f>BL77*(CF77+CG77)</f>
        <v>1329745.2480000004</v>
      </c>
      <c r="EH77" s="57">
        <f>BM77*(CF77+CG77)</f>
        <v>1329745.2480000004</v>
      </c>
      <c r="EI77" s="57">
        <f>BN77*(CF77+CG77)</f>
        <v>831090.78000000026</v>
      </c>
      <c r="EJ77" s="57">
        <f>BO77*(CF77+CG77)</f>
        <v>997308.93600000022</v>
      </c>
      <c r="EK77" s="57">
        <f>BP77*(CF77+CG77)</f>
        <v>498654.46800000011</v>
      </c>
      <c r="EL77" s="57">
        <f>BQ77*(CF77+CG77)</f>
        <v>332436.31200000009</v>
      </c>
      <c r="EM77" s="57">
        <f>BR77*(CF77+CG77)</f>
        <v>0</v>
      </c>
      <c r="EN77" s="57">
        <f>BS77*(CF77+CG77)</f>
        <v>0</v>
      </c>
      <c r="EO77" s="58">
        <f>BT77*(CF77+CG77)</f>
        <v>0</v>
      </c>
    </row>
    <row r="78" spans="1:145" x14ac:dyDescent="0.2">
      <c r="A78" s="49">
        <v>8</v>
      </c>
      <c r="B78" s="49">
        <v>6911</v>
      </c>
      <c r="C78" s="49" t="s">
        <v>201</v>
      </c>
      <c r="D78" s="49">
        <v>1080938</v>
      </c>
      <c r="E78" s="49" t="s">
        <v>208</v>
      </c>
      <c r="F78" s="49" t="s">
        <v>127</v>
      </c>
      <c r="G78" s="49" t="s">
        <v>209</v>
      </c>
      <c r="H78" s="50" t="s">
        <v>143</v>
      </c>
      <c r="I78" s="51">
        <v>44013</v>
      </c>
      <c r="J78" s="51">
        <v>43160</v>
      </c>
      <c r="K78" s="51">
        <v>44104</v>
      </c>
      <c r="L78" s="49">
        <v>55</v>
      </c>
      <c r="M78" s="49">
        <v>55</v>
      </c>
      <c r="N78" s="49">
        <v>55</v>
      </c>
      <c r="O78" s="49">
        <v>55</v>
      </c>
      <c r="P78" s="49">
        <v>55</v>
      </c>
      <c r="Q78" s="49">
        <v>55</v>
      </c>
      <c r="R78" s="49">
        <v>55</v>
      </c>
      <c r="S78" s="49">
        <v>55</v>
      </c>
      <c r="T78" s="49">
        <v>55</v>
      </c>
      <c r="U78" s="49">
        <v>55</v>
      </c>
      <c r="Y78" s="49">
        <v>36</v>
      </c>
      <c r="Z78" s="49">
        <v>33</v>
      </c>
      <c r="AA78" s="49">
        <v>33</v>
      </c>
      <c r="AB78" s="49">
        <v>37</v>
      </c>
      <c r="AC78" s="49">
        <v>38</v>
      </c>
      <c r="AD78" s="49">
        <v>41</v>
      </c>
      <c r="AE78" s="49">
        <v>40</v>
      </c>
      <c r="AF78" s="49">
        <v>42</v>
      </c>
      <c r="AG78" s="49">
        <v>41</v>
      </c>
      <c r="AH78" s="53">
        <f>AVERAGE(Y78:AG78)</f>
        <v>37.888888888888886</v>
      </c>
      <c r="AI78" s="52">
        <f>_xlfn.STDEV.P(Y78:AG78)</f>
        <v>3.2126293988446579</v>
      </c>
      <c r="AJ78" s="53">
        <f>AI78+AH78</f>
        <v>41.101518287733541</v>
      </c>
      <c r="AK78" s="49">
        <v>36</v>
      </c>
      <c r="AL78" s="49">
        <v>33</v>
      </c>
      <c r="AM78" s="49">
        <v>33</v>
      </c>
      <c r="AN78" s="49">
        <v>37</v>
      </c>
      <c r="AO78" s="49">
        <v>38</v>
      </c>
      <c r="AP78" s="49">
        <v>41</v>
      </c>
      <c r="AQ78" s="49">
        <v>40</v>
      </c>
      <c r="AR78" s="49">
        <v>42</v>
      </c>
      <c r="AS78" s="49">
        <v>41</v>
      </c>
      <c r="AT78" s="49">
        <v>0</v>
      </c>
      <c r="AU78" s="49">
        <v>0</v>
      </c>
      <c r="AV78" s="49">
        <v>0</v>
      </c>
      <c r="AW78" s="49">
        <v>-19</v>
      </c>
      <c r="AX78" s="49">
        <v>-22</v>
      </c>
      <c r="AY78" s="49">
        <v>-22</v>
      </c>
      <c r="AZ78" s="49">
        <v>-18</v>
      </c>
      <c r="BA78" s="49">
        <v>-17</v>
      </c>
      <c r="BB78" s="49">
        <v>-14</v>
      </c>
      <c r="BC78" s="49">
        <v>-15</v>
      </c>
      <c r="BD78" s="49">
        <v>-13</v>
      </c>
      <c r="BE78" s="49">
        <v>-14</v>
      </c>
      <c r="BI78" s="49">
        <v>0</v>
      </c>
      <c r="BJ78" s="49">
        <v>0</v>
      </c>
      <c r="BK78" s="49">
        <v>0</v>
      </c>
      <c r="BL78" s="49">
        <v>0</v>
      </c>
      <c r="BM78" s="49">
        <v>0</v>
      </c>
      <c r="BN78" s="49">
        <v>0</v>
      </c>
      <c r="BO78" s="49">
        <v>0</v>
      </c>
      <c r="BP78" s="49">
        <v>0</v>
      </c>
      <c r="BQ78" s="49">
        <v>0</v>
      </c>
      <c r="BV78" s="49">
        <v>5.9</v>
      </c>
      <c r="BW78" s="49">
        <v>0</v>
      </c>
      <c r="BX78" s="49">
        <v>0</v>
      </c>
      <c r="BY78" s="49">
        <v>0</v>
      </c>
      <c r="BZ78" s="49">
        <v>0</v>
      </c>
      <c r="CA78" s="49">
        <v>0</v>
      </c>
      <c r="CB78" s="49">
        <v>0</v>
      </c>
      <c r="CC78" s="49">
        <v>28</v>
      </c>
      <c r="CD78" s="49">
        <v>1.6739999999999999</v>
      </c>
      <c r="CE78" s="49">
        <v>10000</v>
      </c>
      <c r="CF78" s="54">
        <f>(BU78*CE78*CD78*(1+BX78/100+CB78/100+CC78/100))</f>
        <v>0</v>
      </c>
      <c r="CG78" s="55">
        <f>(BV78*CE78*CD78*(1+CC78/100+BW78/100+BZ78/100+BY78/100))</f>
        <v>126420.48</v>
      </c>
      <c r="CH78" s="56">
        <f>M78*(CF78+CG78)</f>
        <v>6953126.3999999994</v>
      </c>
      <c r="CI78" s="57">
        <f>N78* (CF78+CG78)</f>
        <v>6953126.3999999994</v>
      </c>
      <c r="CJ78" s="57">
        <f>O78*(CF78+CG78)</f>
        <v>6953126.3999999994</v>
      </c>
      <c r="CK78" s="57">
        <f>P78*(CF78+CG78)</f>
        <v>6953126.3999999994</v>
      </c>
      <c r="CL78" s="57">
        <f>Q78*(CF78+CG78)</f>
        <v>6953126.3999999994</v>
      </c>
      <c r="CM78" s="57">
        <f>R78*(CF78+CG78)</f>
        <v>6953126.3999999994</v>
      </c>
      <c r="CN78" s="57">
        <f>S78*(CF78+CG78)</f>
        <v>6953126.3999999994</v>
      </c>
      <c r="CO78" s="57">
        <f>T78*(CF78+CG78)</f>
        <v>6953126.3999999994</v>
      </c>
      <c r="CP78" s="57">
        <f>U78*(CF78+CG78)</f>
        <v>6953126.3999999994</v>
      </c>
      <c r="CQ78" s="57">
        <f>V78*(CF78+CG78)</f>
        <v>0</v>
      </c>
      <c r="CR78" s="57">
        <f>W78*(CF78+CG78)</f>
        <v>0</v>
      </c>
      <c r="CS78" s="58">
        <f>X78*(CF78+CG78)</f>
        <v>0</v>
      </c>
      <c r="CT78" s="56">
        <f>Y78*(CF78+CG78)</f>
        <v>4551137.2800000003</v>
      </c>
      <c r="CU78" s="57">
        <f>Z78*(CF78+CG78)</f>
        <v>4171875.84</v>
      </c>
      <c r="CV78" s="57">
        <f>AA78*(CF78+CG78)</f>
        <v>4171875.84</v>
      </c>
      <c r="CW78" s="57">
        <f>AB78*(CF78+CG78)</f>
        <v>4677557.76</v>
      </c>
      <c r="CX78" s="57">
        <f>AC78*(CF78+CG78)</f>
        <v>4803978.24</v>
      </c>
      <c r="CY78" s="57">
        <f>AD78*(CF78+CG78)</f>
        <v>5183239.68</v>
      </c>
      <c r="CZ78" s="57">
        <f>AE78*(CF78+CG78)</f>
        <v>5056819.2000000002</v>
      </c>
      <c r="DA78" s="157">
        <f>AF78*(CF78+CG78)</f>
        <v>5309660.16</v>
      </c>
      <c r="DB78" s="161">
        <f>AG78*(CF78+CG78)</f>
        <v>5183239.68</v>
      </c>
      <c r="DC78" s="161">
        <f t="shared" si="132"/>
        <v>4789931.5199999996</v>
      </c>
      <c r="DD78" s="161">
        <f>AI78*(CF78+CG78)</f>
        <v>406142.1506640531</v>
      </c>
      <c r="DE78" s="161">
        <f>AJ78*(CF78+CG78)</f>
        <v>5196073.6706640525</v>
      </c>
      <c r="DF78" s="59">
        <f>AK78*(CF78+CG78)</f>
        <v>4551137.2800000003</v>
      </c>
      <c r="DG78" s="57">
        <f>AL78*(CF78+CG78)</f>
        <v>4171875.84</v>
      </c>
      <c r="DH78" s="57">
        <f>AM78*(CF78+CG78)</f>
        <v>4171875.84</v>
      </c>
      <c r="DI78" s="57">
        <f>AN78*(CF78+CG78)</f>
        <v>4677557.76</v>
      </c>
      <c r="DJ78" s="57">
        <f>AO78*(CF78+CG78)</f>
        <v>4803978.24</v>
      </c>
      <c r="DK78" s="57">
        <f>AP78*(CF78+CG78)</f>
        <v>5183239.68</v>
      </c>
      <c r="DL78" s="57">
        <f>AQ78*(CF78+CG78)</f>
        <v>5056819.2000000002</v>
      </c>
      <c r="DM78" s="57">
        <f>AR78*(CF78+CG78)</f>
        <v>5309660.16</v>
      </c>
      <c r="DN78" s="57">
        <f>AS78*(CF78+CG78)</f>
        <v>5183239.68</v>
      </c>
      <c r="DO78" s="57">
        <f>AT78*(CF78+CG78)</f>
        <v>0</v>
      </c>
      <c r="DP78" s="57">
        <f>AU78*(CF78+CG78)</f>
        <v>0</v>
      </c>
      <c r="DQ78" s="58">
        <f>AV78*(CF78+CG78)</f>
        <v>0</v>
      </c>
      <c r="DR78" s="56">
        <f>AW78*(CF78+CG78)</f>
        <v>-2401989.12</v>
      </c>
      <c r="DS78" s="57">
        <f>AX78*(CF78+CG78)</f>
        <v>-2781250.56</v>
      </c>
      <c r="DT78" s="57">
        <f>AY78*(CF78+CG78)</f>
        <v>-2781250.56</v>
      </c>
      <c r="DU78" s="57">
        <f>AZ78*(CF78+CG78)</f>
        <v>-2275568.6400000001</v>
      </c>
      <c r="DV78" s="57">
        <f>BA78*(CF78+CG78)</f>
        <v>-2149148.16</v>
      </c>
      <c r="DW78" s="57">
        <f>BB78*(CF78+CG78)</f>
        <v>-1769886.72</v>
      </c>
      <c r="DX78" s="57">
        <f>BC78*(CF78+CG78)</f>
        <v>-1896307.2</v>
      </c>
      <c r="DY78" s="57">
        <f>BD78*(CF78+CG78)</f>
        <v>-1643466.24</v>
      </c>
      <c r="DZ78" s="57">
        <f>BE78*(CF78+CG78)</f>
        <v>-1769886.72</v>
      </c>
      <c r="EA78" s="57">
        <f>BF78*(CF78+CG78)</f>
        <v>0</v>
      </c>
      <c r="EB78" s="57">
        <f>BG78*(CF78+CG78)</f>
        <v>0</v>
      </c>
      <c r="EC78" s="58">
        <f>BH78*(CF78+CG78)</f>
        <v>0</v>
      </c>
      <c r="ED78" s="59">
        <f>BI78*(CF78+CG78)</f>
        <v>0</v>
      </c>
      <c r="EE78" s="57">
        <f>BJ78*(CF78+CG78)</f>
        <v>0</v>
      </c>
      <c r="EF78" s="57">
        <f>BK78*(CF78+CG78)</f>
        <v>0</v>
      </c>
      <c r="EG78" s="57">
        <f>BL78*(CF78+CG78)</f>
        <v>0</v>
      </c>
      <c r="EH78" s="57">
        <f>BM78*(CF78+CG78)</f>
        <v>0</v>
      </c>
      <c r="EI78" s="57">
        <f>BN78*(CF78+CG78)</f>
        <v>0</v>
      </c>
      <c r="EJ78" s="57">
        <f>BO78*(CF78+CG78)</f>
        <v>0</v>
      </c>
      <c r="EK78" s="57">
        <f>BP78*(CF78+CG78)</f>
        <v>0</v>
      </c>
      <c r="EL78" s="57">
        <f>BQ78*(CF78+CG78)</f>
        <v>0</v>
      </c>
      <c r="EM78" s="57">
        <f>BR78*(CF78+CG78)</f>
        <v>0</v>
      </c>
      <c r="EN78" s="57">
        <f>BS78*(CF78+CG78)</f>
        <v>0</v>
      </c>
      <c r="EO78" s="58">
        <f>BT78*(CF78+CG78)</f>
        <v>0</v>
      </c>
    </row>
    <row r="79" spans="1:145" x14ac:dyDescent="0.2">
      <c r="A79" s="49">
        <v>8</v>
      </c>
      <c r="B79" s="49">
        <v>3846</v>
      </c>
      <c r="C79" s="49" t="s">
        <v>219</v>
      </c>
      <c r="D79" s="49">
        <v>1080621</v>
      </c>
      <c r="E79" s="49" t="s">
        <v>220</v>
      </c>
      <c r="F79" s="49" t="s">
        <v>130</v>
      </c>
      <c r="G79" s="49" t="s">
        <v>204</v>
      </c>
      <c r="H79" s="50" t="s">
        <v>133</v>
      </c>
      <c r="I79" s="51">
        <v>44050</v>
      </c>
      <c r="J79" s="51">
        <v>41640</v>
      </c>
      <c r="K79" s="51">
        <v>44135</v>
      </c>
      <c r="L79" s="49">
        <v>30</v>
      </c>
      <c r="M79" s="49">
        <v>30</v>
      </c>
      <c r="N79" s="49">
        <v>30</v>
      </c>
      <c r="O79" s="49">
        <v>30</v>
      </c>
      <c r="P79" s="49">
        <v>30</v>
      </c>
      <c r="Q79" s="49">
        <v>30</v>
      </c>
      <c r="R79" s="49">
        <v>30</v>
      </c>
      <c r="S79" s="49">
        <v>30</v>
      </c>
      <c r="T79" s="49">
        <v>30</v>
      </c>
      <c r="U79" s="49">
        <v>30</v>
      </c>
      <c r="Y79" s="49">
        <v>18</v>
      </c>
      <c r="Z79" s="49">
        <v>18</v>
      </c>
      <c r="AA79" s="49">
        <v>18</v>
      </c>
      <c r="AB79" s="49">
        <v>20</v>
      </c>
      <c r="AC79" s="49">
        <v>19</v>
      </c>
      <c r="AD79" s="49">
        <v>19</v>
      </c>
      <c r="AE79" s="49">
        <v>18</v>
      </c>
      <c r="AF79" s="49">
        <v>17</v>
      </c>
      <c r="AG79" s="49">
        <v>16</v>
      </c>
      <c r="AH79" s="53">
        <f>AVERAGE(Y79:AG79)</f>
        <v>18.111111111111111</v>
      </c>
      <c r="AI79" s="52">
        <f>_xlfn.STDEV.P(Y79:AG79)</f>
        <v>1.0999438818457405</v>
      </c>
      <c r="AJ79" s="53">
        <f>AI79+AH79</f>
        <v>19.21105499295685</v>
      </c>
      <c r="AK79" s="49">
        <v>18</v>
      </c>
      <c r="AL79" s="49">
        <v>18</v>
      </c>
      <c r="AM79" s="49">
        <v>18</v>
      </c>
      <c r="AN79" s="49">
        <v>20</v>
      </c>
      <c r="AO79" s="49">
        <v>19</v>
      </c>
      <c r="AP79" s="49">
        <v>19</v>
      </c>
      <c r="AQ79" s="49">
        <v>18</v>
      </c>
      <c r="AR79" s="49">
        <v>17</v>
      </c>
      <c r="AS79" s="49">
        <v>16</v>
      </c>
      <c r="AT79" s="49">
        <v>0</v>
      </c>
      <c r="AU79" s="49">
        <v>0</v>
      </c>
      <c r="AV79" s="49">
        <v>0</v>
      </c>
      <c r="AW79" s="49">
        <v>-12</v>
      </c>
      <c r="AX79" s="49">
        <v>-12</v>
      </c>
      <c r="AY79" s="49">
        <v>-12</v>
      </c>
      <c r="AZ79" s="49">
        <v>-10</v>
      </c>
      <c r="BA79" s="49">
        <v>-11</v>
      </c>
      <c r="BB79" s="49">
        <v>-11</v>
      </c>
      <c r="BC79" s="49">
        <v>-12</v>
      </c>
      <c r="BD79" s="49">
        <v>-13</v>
      </c>
      <c r="BE79" s="49">
        <v>-14</v>
      </c>
      <c r="BI79" s="49">
        <v>0</v>
      </c>
      <c r="BJ79" s="49">
        <v>0</v>
      </c>
      <c r="BK79" s="49">
        <v>0</v>
      </c>
      <c r="BL79" s="49">
        <v>0</v>
      </c>
      <c r="BM79" s="49">
        <v>0</v>
      </c>
      <c r="BN79" s="49">
        <v>0</v>
      </c>
      <c r="BO79" s="49">
        <v>0</v>
      </c>
      <c r="BP79" s="49">
        <v>0</v>
      </c>
      <c r="BQ79" s="49">
        <v>0</v>
      </c>
      <c r="BV79" s="49">
        <v>11.32</v>
      </c>
      <c r="BW79" s="49">
        <v>0</v>
      </c>
      <c r="BX79" s="49">
        <v>0</v>
      </c>
      <c r="BY79" s="49">
        <v>0</v>
      </c>
      <c r="BZ79" s="49">
        <v>0</v>
      </c>
      <c r="CA79" s="49">
        <v>0</v>
      </c>
      <c r="CB79" s="49">
        <v>0</v>
      </c>
      <c r="CC79" s="49">
        <v>14</v>
      </c>
      <c r="CD79" s="49">
        <v>1.6739999999999999</v>
      </c>
      <c r="CE79" s="49">
        <v>10000</v>
      </c>
      <c r="CF79" s="54">
        <f>(BU79*CE79*CD79*(1+BX79/100+CB79/100+CC79/100))</f>
        <v>0</v>
      </c>
      <c r="CG79" s="55">
        <f>(BV79*CE79*CD79*(1+CC79/100+BW79/100+BZ79/100+BY79/100))</f>
        <v>216026.35200000001</v>
      </c>
      <c r="CH79" s="56">
        <f>M79*(CF79+CG79)</f>
        <v>6480790.5600000005</v>
      </c>
      <c r="CI79" s="57">
        <f>N79* (CF79+CG79)</f>
        <v>6480790.5600000005</v>
      </c>
      <c r="CJ79" s="57">
        <f>O79*(CF79+CG79)</f>
        <v>6480790.5600000005</v>
      </c>
      <c r="CK79" s="57">
        <f>P79*(CF79+CG79)</f>
        <v>6480790.5600000005</v>
      </c>
      <c r="CL79" s="57">
        <f>Q79*(CF79+CG79)</f>
        <v>6480790.5600000005</v>
      </c>
      <c r="CM79" s="57">
        <f>R79*(CF79+CG79)</f>
        <v>6480790.5600000005</v>
      </c>
      <c r="CN79" s="57">
        <f>S79*(CF79+CG79)</f>
        <v>6480790.5600000005</v>
      </c>
      <c r="CO79" s="57">
        <f>T79*(CF79+CG79)</f>
        <v>6480790.5600000005</v>
      </c>
      <c r="CP79" s="57">
        <f>U79*(CF79+CG79)</f>
        <v>6480790.5600000005</v>
      </c>
      <c r="CQ79" s="57">
        <f>V79*(CF79+CG79)</f>
        <v>0</v>
      </c>
      <c r="CR79" s="57">
        <f>W79*(CF79+CG79)</f>
        <v>0</v>
      </c>
      <c r="CS79" s="58">
        <f>X79*(CF79+CG79)</f>
        <v>0</v>
      </c>
      <c r="CT79" s="56">
        <f>Y79*(CF79+CG79)</f>
        <v>3888474.3360000001</v>
      </c>
      <c r="CU79" s="57">
        <f>Z79*(CF79+CG79)</f>
        <v>3888474.3360000001</v>
      </c>
      <c r="CV79" s="57">
        <f>AA79*(CF79+CG79)</f>
        <v>3888474.3360000001</v>
      </c>
      <c r="CW79" s="57">
        <f>AB79*(CF79+CG79)</f>
        <v>4320527.04</v>
      </c>
      <c r="CX79" s="57">
        <f>AC79*(CF79+CG79)</f>
        <v>4104500.6880000001</v>
      </c>
      <c r="CY79" s="57">
        <f>AD79*(CF79+CG79)</f>
        <v>4104500.6880000001</v>
      </c>
      <c r="CZ79" s="57">
        <f>AE79*(CF79+CG79)</f>
        <v>3888474.3360000001</v>
      </c>
      <c r="DA79" s="157">
        <f>AF79*(CF79+CG79)</f>
        <v>3672447.9840000002</v>
      </c>
      <c r="DB79" s="161">
        <f>AG79*(CF79+CG79)</f>
        <v>3456421.6320000002</v>
      </c>
      <c r="DC79" s="161">
        <f t="shared" si="132"/>
        <v>3912477.2640000004</v>
      </c>
      <c r="DD79" s="161">
        <f>AI79*(CF79+CG79)</f>
        <v>237616.86419985438</v>
      </c>
      <c r="DE79" s="161">
        <f>AJ79*(CF79+CG79)</f>
        <v>4150094.1281998544</v>
      </c>
      <c r="DF79" s="59">
        <f>AK79*(CF79+CG79)</f>
        <v>3888474.3360000001</v>
      </c>
      <c r="DG79" s="57">
        <f>AL79*(CF79+CG79)</f>
        <v>3888474.3360000001</v>
      </c>
      <c r="DH79" s="57">
        <f>AM79*(CF79+CG79)</f>
        <v>3888474.3360000001</v>
      </c>
      <c r="DI79" s="57">
        <f>AN79*(CF79+CG79)</f>
        <v>4320527.04</v>
      </c>
      <c r="DJ79" s="57">
        <f>AO79*(CF79+CG79)</f>
        <v>4104500.6880000001</v>
      </c>
      <c r="DK79" s="57">
        <f>AP79*(CF79+CG79)</f>
        <v>4104500.6880000001</v>
      </c>
      <c r="DL79" s="57">
        <f>AQ79*(CF79+CG79)</f>
        <v>3888474.3360000001</v>
      </c>
      <c r="DM79" s="57">
        <f>AR79*(CF79+CG79)</f>
        <v>3672447.9840000002</v>
      </c>
      <c r="DN79" s="57">
        <f>AS79*(CF79+CG79)</f>
        <v>3456421.6320000002</v>
      </c>
      <c r="DO79" s="57">
        <f>AT79*(CF79+CG79)</f>
        <v>0</v>
      </c>
      <c r="DP79" s="57">
        <f>AU79*(CF79+CG79)</f>
        <v>0</v>
      </c>
      <c r="DQ79" s="58">
        <f>AV79*(CF79+CG79)</f>
        <v>0</v>
      </c>
      <c r="DR79" s="56">
        <f>AW79*(CF79+CG79)</f>
        <v>-2592316.2240000004</v>
      </c>
      <c r="DS79" s="57">
        <f>AX79*(CF79+CG79)</f>
        <v>-2592316.2240000004</v>
      </c>
      <c r="DT79" s="57">
        <f>AY79*(CF79+CG79)</f>
        <v>-2592316.2240000004</v>
      </c>
      <c r="DU79" s="57">
        <f>AZ79*(CF79+CG79)</f>
        <v>-2160263.52</v>
      </c>
      <c r="DV79" s="57">
        <f>BA79*(CF79+CG79)</f>
        <v>-2376289.872</v>
      </c>
      <c r="DW79" s="57">
        <f>BB79*(CF79+CG79)</f>
        <v>-2376289.872</v>
      </c>
      <c r="DX79" s="57">
        <f>BC79*(CF79+CG79)</f>
        <v>-2592316.2240000004</v>
      </c>
      <c r="DY79" s="57">
        <f>BD79*(CF79+CG79)</f>
        <v>-2808342.5760000004</v>
      </c>
      <c r="DZ79" s="57">
        <f>BE79*(CF79+CG79)</f>
        <v>-3024368.9280000003</v>
      </c>
      <c r="EA79" s="57">
        <f>BF79*(CF79+CG79)</f>
        <v>0</v>
      </c>
      <c r="EB79" s="57">
        <f>BG79*(CF79+CG79)</f>
        <v>0</v>
      </c>
      <c r="EC79" s="58">
        <f>BH79*(CF79+CG79)</f>
        <v>0</v>
      </c>
      <c r="ED79" s="59">
        <f>BI79*(CF79+CG79)</f>
        <v>0</v>
      </c>
      <c r="EE79" s="57">
        <f>BJ79*(CF79+CG79)</f>
        <v>0</v>
      </c>
      <c r="EF79" s="57">
        <f>BK79*(CF79+CG79)</f>
        <v>0</v>
      </c>
      <c r="EG79" s="57">
        <f>BL79*(CF79+CG79)</f>
        <v>0</v>
      </c>
      <c r="EH79" s="57">
        <f>BM79*(CF79+CG79)</f>
        <v>0</v>
      </c>
      <c r="EI79" s="57">
        <f>BN79*(CF79+CG79)</f>
        <v>0</v>
      </c>
      <c r="EJ79" s="57">
        <f>BO79*(CF79+CG79)</f>
        <v>0</v>
      </c>
      <c r="EK79" s="57">
        <f>BP79*(CF79+CG79)</f>
        <v>0</v>
      </c>
      <c r="EL79" s="57">
        <f>BQ79*(CF79+CG79)</f>
        <v>0</v>
      </c>
      <c r="EM79" s="57">
        <f>BR79*(CF79+CG79)</f>
        <v>0</v>
      </c>
      <c r="EN79" s="57">
        <f>BS79*(CF79+CG79)</f>
        <v>0</v>
      </c>
      <c r="EO79" s="58">
        <f>BT79*(CF79+CG79)</f>
        <v>0</v>
      </c>
    </row>
    <row r="80" spans="1:145" x14ac:dyDescent="0.2">
      <c r="I80" s="51"/>
      <c r="J80" s="51"/>
      <c r="K80" s="51"/>
      <c r="AH80" s="53">
        <f>SUM(AH75:AH79)</f>
        <v>112.88888888888889</v>
      </c>
      <c r="AI80" s="52"/>
      <c r="AJ80" s="53">
        <f>SUM(AJ75:AJ79)</f>
        <v>123.80615634931488</v>
      </c>
      <c r="CF80" s="54"/>
      <c r="CG80" s="55"/>
      <c r="CH80" s="56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8"/>
      <c r="CT80" s="56"/>
      <c r="CU80" s="57"/>
      <c r="CV80" s="57"/>
      <c r="CW80" s="57"/>
      <c r="CX80" s="57"/>
      <c r="CY80" s="57"/>
      <c r="CZ80" s="57"/>
      <c r="DA80" s="157"/>
      <c r="DB80" s="161"/>
      <c r="DC80" s="161" t="e">
        <f t="shared" si="132"/>
        <v>#DIV/0!</v>
      </c>
      <c r="DD80" s="161"/>
      <c r="DE80" s="161"/>
      <c r="DF80" s="59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8"/>
      <c r="DR80" s="56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8"/>
      <c r="ED80" s="59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8"/>
    </row>
    <row r="81" spans="1:145" x14ac:dyDescent="0.2">
      <c r="A81" s="49">
        <v>8</v>
      </c>
      <c r="B81" s="49">
        <v>6911</v>
      </c>
      <c r="C81" s="49" t="s">
        <v>201</v>
      </c>
      <c r="D81" s="49">
        <v>1080620</v>
      </c>
      <c r="E81" s="49" t="s">
        <v>218</v>
      </c>
      <c r="F81" s="49" t="s">
        <v>130</v>
      </c>
      <c r="G81" s="49" t="s">
        <v>203</v>
      </c>
      <c r="H81" s="50" t="s">
        <v>143</v>
      </c>
      <c r="I81" s="51">
        <v>44013</v>
      </c>
      <c r="J81" s="51">
        <v>41640</v>
      </c>
      <c r="K81" s="51">
        <v>44104</v>
      </c>
      <c r="L81" s="49">
        <v>90</v>
      </c>
      <c r="M81" s="49">
        <v>90</v>
      </c>
      <c r="N81" s="49">
        <v>90</v>
      </c>
      <c r="O81" s="49">
        <v>90</v>
      </c>
      <c r="P81" s="49">
        <v>90</v>
      </c>
      <c r="Q81" s="49">
        <v>90</v>
      </c>
      <c r="R81" s="49">
        <v>90</v>
      </c>
      <c r="S81" s="49">
        <v>90</v>
      </c>
      <c r="T81" s="49">
        <v>90</v>
      </c>
      <c r="U81" s="49">
        <v>90</v>
      </c>
      <c r="Y81" s="49">
        <v>43</v>
      </c>
      <c r="Z81" s="49">
        <v>39</v>
      </c>
      <c r="AA81" s="49">
        <v>36</v>
      </c>
      <c r="AB81" s="49">
        <v>31</v>
      </c>
      <c r="AC81" s="49">
        <v>31</v>
      </c>
      <c r="AD81" s="49">
        <v>32</v>
      </c>
      <c r="AE81" s="49">
        <v>32</v>
      </c>
      <c r="AF81" s="49">
        <v>31</v>
      </c>
      <c r="AG81" s="49">
        <v>34</v>
      </c>
      <c r="AH81" s="53">
        <f>AVERAGE(Y81:AG81)</f>
        <v>34.333333333333336</v>
      </c>
      <c r="AI81" s="52">
        <f>_xlfn.STDEV.P(Y81:AG81)</f>
        <v>4</v>
      </c>
      <c r="AJ81" s="53">
        <f>AI81+AH81</f>
        <v>38.333333333333336</v>
      </c>
      <c r="AK81" s="49">
        <v>43</v>
      </c>
      <c r="AL81" s="49">
        <v>39</v>
      </c>
      <c r="AM81" s="49">
        <v>36</v>
      </c>
      <c r="AN81" s="49">
        <v>31</v>
      </c>
      <c r="AO81" s="49">
        <v>31</v>
      </c>
      <c r="AP81" s="49">
        <v>32</v>
      </c>
      <c r="AQ81" s="49">
        <v>32</v>
      </c>
      <c r="AR81" s="49">
        <v>31</v>
      </c>
      <c r="AS81" s="49">
        <v>34</v>
      </c>
      <c r="AT81" s="49">
        <v>0</v>
      </c>
      <c r="AU81" s="49">
        <v>0</v>
      </c>
      <c r="AV81" s="49">
        <v>0</v>
      </c>
      <c r="AW81" s="49">
        <v>-47</v>
      </c>
      <c r="AX81" s="49">
        <v>-51</v>
      </c>
      <c r="AY81" s="49">
        <v>-54</v>
      </c>
      <c r="AZ81" s="49">
        <v>-59</v>
      </c>
      <c r="BA81" s="49">
        <v>-59</v>
      </c>
      <c r="BB81" s="49">
        <v>-58</v>
      </c>
      <c r="BC81" s="49">
        <v>-58</v>
      </c>
      <c r="BD81" s="49">
        <v>-59</v>
      </c>
      <c r="BE81" s="49">
        <v>-56</v>
      </c>
      <c r="BI81" s="49">
        <v>0</v>
      </c>
      <c r="BJ81" s="49">
        <v>0</v>
      </c>
      <c r="BK81" s="49">
        <v>0</v>
      </c>
      <c r="BL81" s="49">
        <v>0</v>
      </c>
      <c r="BM81" s="49">
        <v>0</v>
      </c>
      <c r="BN81" s="49">
        <v>0</v>
      </c>
      <c r="BO81" s="49">
        <v>0</v>
      </c>
      <c r="BP81" s="49">
        <v>0</v>
      </c>
      <c r="BQ81" s="49">
        <v>0</v>
      </c>
      <c r="BV81" s="49">
        <v>11.32</v>
      </c>
      <c r="BW81" s="49">
        <v>0</v>
      </c>
      <c r="BX81" s="49">
        <v>0</v>
      </c>
      <c r="BY81" s="49">
        <v>0</v>
      </c>
      <c r="BZ81" s="49">
        <v>0</v>
      </c>
      <c r="CA81" s="49">
        <v>0</v>
      </c>
      <c r="CB81" s="49">
        <v>0</v>
      </c>
      <c r="CC81" s="49">
        <v>14</v>
      </c>
      <c r="CD81" s="49">
        <v>1.6739999999999999</v>
      </c>
      <c r="CE81" s="49">
        <v>10000</v>
      </c>
      <c r="CF81" s="54">
        <f>(BU81*CE81*CD81*(1+BX81/100+CB81/100+CC81/100))</f>
        <v>0</v>
      </c>
      <c r="CG81" s="55">
        <f>(BV81*CE81*CD81*(1+CC81/100+BW81/100+BZ81/100+BY81/100))</f>
        <v>216026.35200000001</v>
      </c>
      <c r="CH81" s="56">
        <f>M81*(CF81+CG81)</f>
        <v>19442371.68</v>
      </c>
      <c r="CI81" s="57">
        <f>N81* (CF81+CG81)</f>
        <v>19442371.68</v>
      </c>
      <c r="CJ81" s="57">
        <f>O81*(CF81+CG81)</f>
        <v>19442371.68</v>
      </c>
      <c r="CK81" s="57">
        <f>P81*(CF81+CG81)</f>
        <v>19442371.68</v>
      </c>
      <c r="CL81" s="57">
        <f>Q81*(CF81+CG81)</f>
        <v>19442371.68</v>
      </c>
      <c r="CM81" s="57">
        <f>R81*(CF81+CG81)</f>
        <v>19442371.68</v>
      </c>
      <c r="CN81" s="57">
        <f>S81*(CF81+CG81)</f>
        <v>19442371.68</v>
      </c>
      <c r="CO81" s="57">
        <f>T81*(CF81+CG81)</f>
        <v>19442371.68</v>
      </c>
      <c r="CP81" s="57">
        <f>U81*(CF81+CG81)</f>
        <v>19442371.68</v>
      </c>
      <c r="CQ81" s="57">
        <f>V81*(CF81+CG81)</f>
        <v>0</v>
      </c>
      <c r="CR81" s="57">
        <f>W81*(CF81+CG81)</f>
        <v>0</v>
      </c>
      <c r="CS81" s="58">
        <f>X81*(CF81+CG81)</f>
        <v>0</v>
      </c>
      <c r="CT81" s="56">
        <f>Y81*(CF81+CG81)</f>
        <v>9289133.1359999999</v>
      </c>
      <c r="CU81" s="57">
        <f>Z81*(CF81+CG81)</f>
        <v>8425027.7280000001</v>
      </c>
      <c r="CV81" s="57">
        <f>AA81*(CF81+CG81)</f>
        <v>7776948.6720000003</v>
      </c>
      <c r="CW81" s="57">
        <f>AB81*(CF81+CG81)</f>
        <v>6696816.9120000005</v>
      </c>
      <c r="CX81" s="57">
        <f>AC81*(CF81+CG81)</f>
        <v>6696816.9120000005</v>
      </c>
      <c r="CY81" s="57">
        <f>AD81*(CF81+CG81)</f>
        <v>6912843.2640000004</v>
      </c>
      <c r="CZ81" s="57">
        <f>AE81*(CF81+CG81)</f>
        <v>6912843.2640000004</v>
      </c>
      <c r="DA81" s="157">
        <f>AF81*(CF81+CG81)</f>
        <v>6696816.9120000005</v>
      </c>
      <c r="DB81" s="161">
        <f>AG81*(CF81+CG81)</f>
        <v>7344895.9680000003</v>
      </c>
      <c r="DC81" s="161">
        <f t="shared" si="132"/>
        <v>7416904.7520000003</v>
      </c>
      <c r="DD81" s="161">
        <f>AI81*(CF81+CG81)</f>
        <v>864105.40800000005</v>
      </c>
      <c r="DE81" s="161">
        <f>AJ81*(CF81+CG81)</f>
        <v>8281010.1600000011</v>
      </c>
      <c r="DF81" s="59">
        <f>AK81*(CF81+CG81)</f>
        <v>9289133.1359999999</v>
      </c>
      <c r="DG81" s="57">
        <f>AL81*(CF81+CG81)</f>
        <v>8425027.7280000001</v>
      </c>
      <c r="DH81" s="57">
        <f>AM81*(CF81+CG81)</f>
        <v>7776948.6720000003</v>
      </c>
      <c r="DI81" s="57">
        <f>AN81*(CF81+CG81)</f>
        <v>6696816.9120000005</v>
      </c>
      <c r="DJ81" s="57">
        <f>AO81*(CF81+CG81)</f>
        <v>6696816.9120000005</v>
      </c>
      <c r="DK81" s="57">
        <f>AP81*(CF81+CG81)</f>
        <v>6912843.2640000004</v>
      </c>
      <c r="DL81" s="57">
        <f>AQ81*(CF81+CG81)</f>
        <v>6912843.2640000004</v>
      </c>
      <c r="DM81" s="57">
        <f>AR81*(CF81+CG81)</f>
        <v>6696816.9120000005</v>
      </c>
      <c r="DN81" s="57">
        <f>AS81*(CF81+CG81)</f>
        <v>7344895.9680000003</v>
      </c>
      <c r="DO81" s="57">
        <f>AT81*(CF81+CG81)</f>
        <v>0</v>
      </c>
      <c r="DP81" s="57">
        <f>AU81*(CF81+CG81)</f>
        <v>0</v>
      </c>
      <c r="DQ81" s="58">
        <f>AV81*(CF81+CG81)</f>
        <v>0</v>
      </c>
      <c r="DR81" s="56">
        <f>AW81*(CF81+CG81)</f>
        <v>-10153238.544</v>
      </c>
      <c r="DS81" s="57">
        <f>AX81*(CF81+CG81)</f>
        <v>-11017343.952000001</v>
      </c>
      <c r="DT81" s="57">
        <f>AY81*(CF81+CG81)</f>
        <v>-11665423.008000001</v>
      </c>
      <c r="DU81" s="57">
        <f>AZ81*(CF81+CG81)</f>
        <v>-12745554.768000001</v>
      </c>
      <c r="DV81" s="57">
        <f>BA81*(CF81+CG81)</f>
        <v>-12745554.768000001</v>
      </c>
      <c r="DW81" s="57">
        <f>BB81*(CF81+CG81)</f>
        <v>-12529528.416000001</v>
      </c>
      <c r="DX81" s="57">
        <f>BC81*(CF81+CG81)</f>
        <v>-12529528.416000001</v>
      </c>
      <c r="DY81" s="57">
        <f>BD81*(CF81+CG81)</f>
        <v>-12745554.768000001</v>
      </c>
      <c r="DZ81" s="57">
        <f>BE81*(CF81+CG81)</f>
        <v>-12097475.712000001</v>
      </c>
      <c r="EA81" s="57">
        <f>BF81*(CF81+CG81)</f>
        <v>0</v>
      </c>
      <c r="EB81" s="57">
        <f>BG81*(CF81+CG81)</f>
        <v>0</v>
      </c>
      <c r="EC81" s="58">
        <f>BH81*(CF81+CG81)</f>
        <v>0</v>
      </c>
      <c r="ED81" s="59">
        <f>BI81*(CF81+CG81)</f>
        <v>0</v>
      </c>
      <c r="EE81" s="57">
        <f>BJ81*(CF81+CG81)</f>
        <v>0</v>
      </c>
      <c r="EF81" s="57">
        <f>BK81*(CF81+CG81)</f>
        <v>0</v>
      </c>
      <c r="EG81" s="57">
        <f>BL81*(CF81+CG81)</f>
        <v>0</v>
      </c>
      <c r="EH81" s="57">
        <f>BM81*(CF81+CG81)</f>
        <v>0</v>
      </c>
      <c r="EI81" s="57">
        <f>BN81*(CF81+CG81)</f>
        <v>0</v>
      </c>
      <c r="EJ81" s="57">
        <f>BO81*(CF81+CG81)</f>
        <v>0</v>
      </c>
      <c r="EK81" s="57">
        <f>BP81*(CF81+CG81)</f>
        <v>0</v>
      </c>
      <c r="EL81" s="57">
        <f>BQ81*(CF81+CG81)</f>
        <v>0</v>
      </c>
      <c r="EM81" s="57">
        <f>BR81*(CF81+CG81)</f>
        <v>0</v>
      </c>
      <c r="EN81" s="57">
        <f>BS81*(CF81+CG81)</f>
        <v>0</v>
      </c>
      <c r="EO81" s="58">
        <f>BT81*(CF81+CG81)</f>
        <v>0</v>
      </c>
    </row>
    <row r="82" spans="1:145" x14ac:dyDescent="0.2">
      <c r="A82" s="49">
        <v>8</v>
      </c>
      <c r="B82" s="49">
        <v>6911</v>
      </c>
      <c r="C82" s="49" t="s">
        <v>201</v>
      </c>
      <c r="D82" s="49">
        <v>1080906</v>
      </c>
      <c r="E82" s="49" t="s">
        <v>232</v>
      </c>
      <c r="F82" s="49" t="s">
        <v>132</v>
      </c>
      <c r="G82" s="49" t="s">
        <v>203</v>
      </c>
      <c r="H82" s="50" t="s">
        <v>133</v>
      </c>
      <c r="I82" s="51">
        <v>44050</v>
      </c>
      <c r="J82" s="51">
        <v>43011</v>
      </c>
      <c r="K82" s="51">
        <v>44135</v>
      </c>
      <c r="L82" s="49">
        <v>30</v>
      </c>
      <c r="M82" s="49">
        <v>30</v>
      </c>
      <c r="N82" s="49">
        <v>30</v>
      </c>
      <c r="O82" s="49">
        <v>30</v>
      </c>
      <c r="P82" s="49">
        <v>30</v>
      </c>
      <c r="Q82" s="49">
        <v>30</v>
      </c>
      <c r="R82" s="49">
        <v>30</v>
      </c>
      <c r="S82" s="49">
        <v>30</v>
      </c>
      <c r="T82" s="49">
        <v>30</v>
      </c>
      <c r="U82" s="49">
        <v>30</v>
      </c>
      <c r="Y82" s="49">
        <v>18</v>
      </c>
      <c r="Z82" s="49">
        <v>15</v>
      </c>
      <c r="AA82" s="49">
        <v>16</v>
      </c>
      <c r="AB82" s="49">
        <v>15</v>
      </c>
      <c r="AC82" s="49">
        <v>16</v>
      </c>
      <c r="AD82" s="49">
        <v>16</v>
      </c>
      <c r="AE82" s="49">
        <v>16</v>
      </c>
      <c r="AF82" s="49">
        <v>16</v>
      </c>
      <c r="AG82" s="49">
        <v>15</v>
      </c>
      <c r="AH82" s="53">
        <f>AVERAGE(Y82:AG82)</f>
        <v>15.888888888888889</v>
      </c>
      <c r="AI82" s="52">
        <f>_xlfn.STDEV.P(Y82:AG82)</f>
        <v>0.87488976377909022</v>
      </c>
      <c r="AJ82" s="53">
        <f>AI82+AH82</f>
        <v>16.76377865266798</v>
      </c>
      <c r="AK82" s="49">
        <v>18</v>
      </c>
      <c r="AL82" s="49">
        <v>15</v>
      </c>
      <c r="AM82" s="49">
        <v>16</v>
      </c>
      <c r="AN82" s="49">
        <v>15</v>
      </c>
      <c r="AO82" s="49">
        <v>16</v>
      </c>
      <c r="AP82" s="49">
        <v>16</v>
      </c>
      <c r="AQ82" s="49">
        <v>16</v>
      </c>
      <c r="AR82" s="49">
        <v>16</v>
      </c>
      <c r="AS82" s="49">
        <v>15</v>
      </c>
      <c r="AT82" s="49">
        <v>0</v>
      </c>
      <c r="AU82" s="49">
        <v>0</v>
      </c>
      <c r="AV82" s="49">
        <v>0</v>
      </c>
      <c r="AW82" s="49">
        <v>-12</v>
      </c>
      <c r="AX82" s="49">
        <v>-15</v>
      </c>
      <c r="AY82" s="49">
        <v>-14</v>
      </c>
      <c r="AZ82" s="49">
        <v>-15</v>
      </c>
      <c r="BA82" s="49">
        <v>-14</v>
      </c>
      <c r="BB82" s="49">
        <v>-14</v>
      </c>
      <c r="BC82" s="49">
        <v>-14</v>
      </c>
      <c r="BD82" s="49">
        <v>-14</v>
      </c>
      <c r="BE82" s="49">
        <v>-15</v>
      </c>
      <c r="BI82" s="49">
        <v>0</v>
      </c>
      <c r="BJ82" s="49">
        <v>0</v>
      </c>
      <c r="BK82" s="49">
        <v>0</v>
      </c>
      <c r="BL82" s="49">
        <v>0</v>
      </c>
      <c r="BM82" s="49">
        <v>0</v>
      </c>
      <c r="BN82" s="49">
        <v>0</v>
      </c>
      <c r="BO82" s="49">
        <v>0</v>
      </c>
      <c r="BP82" s="49">
        <v>0</v>
      </c>
      <c r="BQ82" s="49">
        <v>0</v>
      </c>
      <c r="BV82" s="49">
        <v>7.7</v>
      </c>
      <c r="BW82" s="49">
        <v>0</v>
      </c>
      <c r="BX82" s="49">
        <v>0</v>
      </c>
      <c r="BY82" s="49">
        <v>0</v>
      </c>
      <c r="BZ82" s="49">
        <v>0</v>
      </c>
      <c r="CA82" s="49">
        <v>0</v>
      </c>
      <c r="CB82" s="49">
        <v>0</v>
      </c>
      <c r="CC82" s="49">
        <v>14</v>
      </c>
      <c r="CD82" s="49">
        <v>1.6739999999999999</v>
      </c>
      <c r="CE82" s="49">
        <v>10000</v>
      </c>
      <c r="CF82" s="54">
        <f>(BU82*CE82*CD82*(1+BX82/100+CB82/100+CC82/100))</f>
        <v>0</v>
      </c>
      <c r="CG82" s="55">
        <f>(BV82*CE82*CD82*(1+CC82/100+BW82/100+BZ82/100+BY82/100))</f>
        <v>146943.72000000003</v>
      </c>
      <c r="CH82" s="56">
        <f>M82*(CF82+CG82)</f>
        <v>4408311.6000000006</v>
      </c>
      <c r="CI82" s="57">
        <f>N82* (CF82+CG82)</f>
        <v>4408311.6000000006</v>
      </c>
      <c r="CJ82" s="57">
        <f>O82*(CF82+CG82)</f>
        <v>4408311.6000000006</v>
      </c>
      <c r="CK82" s="57">
        <f>P82*(CF82+CG82)</f>
        <v>4408311.6000000006</v>
      </c>
      <c r="CL82" s="57">
        <f>Q82*(CF82+CG82)</f>
        <v>4408311.6000000006</v>
      </c>
      <c r="CM82" s="57">
        <f>R82*(CF82+CG82)</f>
        <v>4408311.6000000006</v>
      </c>
      <c r="CN82" s="57">
        <f>S82*(CF82+CG82)</f>
        <v>4408311.6000000006</v>
      </c>
      <c r="CO82" s="57">
        <f>T82*(CF82+CG82)</f>
        <v>4408311.6000000006</v>
      </c>
      <c r="CP82" s="57">
        <f>U82*(CF82+CG82)</f>
        <v>4408311.6000000006</v>
      </c>
      <c r="CQ82" s="57">
        <f>V82*(CF82+CG82)</f>
        <v>0</v>
      </c>
      <c r="CR82" s="57">
        <f>W82*(CF82+CG82)</f>
        <v>0</v>
      </c>
      <c r="CS82" s="58">
        <f>X82*(CF82+CG82)</f>
        <v>0</v>
      </c>
      <c r="CT82" s="56">
        <f>Y82*(CF82+CG82)</f>
        <v>2644986.9600000004</v>
      </c>
      <c r="CU82" s="57">
        <f>Z82*(CF82+CG82)</f>
        <v>2204155.8000000003</v>
      </c>
      <c r="CV82" s="57">
        <f>AA82*(CF82+CG82)</f>
        <v>2351099.5200000005</v>
      </c>
      <c r="CW82" s="57">
        <f>AB82*(CF82+CG82)</f>
        <v>2204155.8000000003</v>
      </c>
      <c r="CX82" s="57">
        <f>AC82*(CF82+CG82)</f>
        <v>2351099.5200000005</v>
      </c>
      <c r="CY82" s="57">
        <f>AD82*(CF82+CG82)</f>
        <v>2351099.5200000005</v>
      </c>
      <c r="CZ82" s="57">
        <f>AE82*(CF82+CG82)</f>
        <v>2351099.5200000005</v>
      </c>
      <c r="DA82" s="157">
        <f>AF82*(CF82+CG82)</f>
        <v>2351099.5200000005</v>
      </c>
      <c r="DB82" s="161">
        <f>AG82*(CF82+CG82)</f>
        <v>2204155.8000000003</v>
      </c>
      <c r="DC82" s="161">
        <f t="shared" si="132"/>
        <v>2334772.44</v>
      </c>
      <c r="DD82" s="161">
        <f>AI82*(CF82+CG82)</f>
        <v>128559.55647962081</v>
      </c>
      <c r="DE82" s="161">
        <f>AJ82*(CF82+CG82)</f>
        <v>2463331.9964796216</v>
      </c>
      <c r="DF82" s="59">
        <f>AK82*(CF82+CG82)</f>
        <v>2644986.9600000004</v>
      </c>
      <c r="DG82" s="57">
        <f>AL82*(CF82+CG82)</f>
        <v>2204155.8000000003</v>
      </c>
      <c r="DH82" s="57">
        <f>AM82*(CF82+CG82)</f>
        <v>2351099.5200000005</v>
      </c>
      <c r="DI82" s="57">
        <f>AN82*(CF82+CG82)</f>
        <v>2204155.8000000003</v>
      </c>
      <c r="DJ82" s="57">
        <f>AO82*(CF82+CG82)</f>
        <v>2351099.5200000005</v>
      </c>
      <c r="DK82" s="57">
        <f>AP82*(CF82+CG82)</f>
        <v>2351099.5200000005</v>
      </c>
      <c r="DL82" s="57">
        <f>AQ82*(CF82+CG82)</f>
        <v>2351099.5200000005</v>
      </c>
      <c r="DM82" s="57">
        <f>AR82*(CF82+CG82)</f>
        <v>2351099.5200000005</v>
      </c>
      <c r="DN82" s="57">
        <f>AS82*(CF82+CG82)</f>
        <v>2204155.8000000003</v>
      </c>
      <c r="DO82" s="57">
        <f>AT82*(CF82+CG82)</f>
        <v>0</v>
      </c>
      <c r="DP82" s="57">
        <f>AU82*(CF82+CG82)</f>
        <v>0</v>
      </c>
      <c r="DQ82" s="58">
        <f>AV82*(CF82+CG82)</f>
        <v>0</v>
      </c>
      <c r="DR82" s="56">
        <f>AW82*(CF82+CG82)</f>
        <v>-1763324.6400000004</v>
      </c>
      <c r="DS82" s="57">
        <f>AX82*(CF82+CG82)</f>
        <v>-2204155.8000000003</v>
      </c>
      <c r="DT82" s="57">
        <f>AY82*(CF82+CG82)</f>
        <v>-2057212.0800000005</v>
      </c>
      <c r="DU82" s="57">
        <f>AZ82*(CF82+CG82)</f>
        <v>-2204155.8000000003</v>
      </c>
      <c r="DV82" s="57">
        <f>BA82*(CF82+CG82)</f>
        <v>-2057212.0800000005</v>
      </c>
      <c r="DW82" s="57">
        <f>BB82*(CF82+CG82)</f>
        <v>-2057212.0800000005</v>
      </c>
      <c r="DX82" s="57">
        <f>BC82*(CF82+CG82)</f>
        <v>-2057212.0800000005</v>
      </c>
      <c r="DY82" s="57">
        <f>BD82*(CF82+CG82)</f>
        <v>-2057212.0800000005</v>
      </c>
      <c r="DZ82" s="57">
        <f>BE82*(CF82+CG82)</f>
        <v>-2204155.8000000003</v>
      </c>
      <c r="EA82" s="57">
        <f>BF82*(CF82+CG82)</f>
        <v>0</v>
      </c>
      <c r="EB82" s="57">
        <f>BG82*(CF82+CG82)</f>
        <v>0</v>
      </c>
      <c r="EC82" s="58">
        <f>BH82*(CF82+CG82)</f>
        <v>0</v>
      </c>
      <c r="ED82" s="59">
        <f>BI82*(CF82+CG82)</f>
        <v>0</v>
      </c>
      <c r="EE82" s="57">
        <f>BJ82*(CF82+CG82)</f>
        <v>0</v>
      </c>
      <c r="EF82" s="57">
        <f>BK82*(CF82+CG82)</f>
        <v>0</v>
      </c>
      <c r="EG82" s="57">
        <f>BL82*(CF82+CG82)</f>
        <v>0</v>
      </c>
      <c r="EH82" s="57">
        <f>BM82*(CF82+CG82)</f>
        <v>0</v>
      </c>
      <c r="EI82" s="57">
        <f>BN82*(CF82+CG82)</f>
        <v>0</v>
      </c>
      <c r="EJ82" s="57">
        <f>BO82*(CF82+CG82)</f>
        <v>0</v>
      </c>
      <c r="EK82" s="57">
        <f>BP82*(CF82+CG82)</f>
        <v>0</v>
      </c>
      <c r="EL82" s="57">
        <f>BQ82*(CF82+CG82)</f>
        <v>0</v>
      </c>
      <c r="EM82" s="57">
        <f>BR82*(CF82+CG82)</f>
        <v>0</v>
      </c>
      <c r="EN82" s="57">
        <f>BS82*(CF82+CG82)</f>
        <v>0</v>
      </c>
      <c r="EO82" s="58">
        <f>BT82*(CF82+CG82)</f>
        <v>0</v>
      </c>
    </row>
    <row r="83" spans="1:145" x14ac:dyDescent="0.2">
      <c r="A83" s="49">
        <v>8</v>
      </c>
      <c r="B83" s="49">
        <v>6911</v>
      </c>
      <c r="C83" s="49" t="s">
        <v>201</v>
      </c>
      <c r="D83" s="49">
        <v>1080934</v>
      </c>
      <c r="E83" s="49" t="s">
        <v>206</v>
      </c>
      <c r="F83" s="49" t="s">
        <v>127</v>
      </c>
      <c r="G83" s="49" t="s">
        <v>203</v>
      </c>
      <c r="H83" s="50" t="s">
        <v>143</v>
      </c>
      <c r="I83" s="51">
        <v>44013</v>
      </c>
      <c r="J83" s="51">
        <v>43160</v>
      </c>
      <c r="K83" s="51">
        <v>44104</v>
      </c>
      <c r="L83" s="49">
        <v>30</v>
      </c>
      <c r="M83" s="49">
        <v>30</v>
      </c>
      <c r="N83" s="49">
        <v>30</v>
      </c>
      <c r="O83" s="49">
        <v>30</v>
      </c>
      <c r="P83" s="49">
        <v>30</v>
      </c>
      <c r="Q83" s="49">
        <v>30</v>
      </c>
      <c r="R83" s="49">
        <v>30</v>
      </c>
      <c r="S83" s="49">
        <v>30</v>
      </c>
      <c r="T83" s="49">
        <v>30</v>
      </c>
      <c r="U83" s="49">
        <v>30</v>
      </c>
      <c r="Y83" s="49">
        <v>18</v>
      </c>
      <c r="Z83" s="49">
        <v>18</v>
      </c>
      <c r="AA83" s="49">
        <v>20</v>
      </c>
      <c r="AB83" s="49">
        <v>20</v>
      </c>
      <c r="AC83" s="49">
        <v>21</v>
      </c>
      <c r="AD83" s="49">
        <v>19</v>
      </c>
      <c r="AE83" s="49">
        <v>19</v>
      </c>
      <c r="AF83" s="49">
        <v>19</v>
      </c>
      <c r="AG83" s="49">
        <v>17</v>
      </c>
      <c r="AH83" s="53">
        <f t="shared" ref="AH83:AH112" si="133">AVERAGE(Y83:AG83)</f>
        <v>19</v>
      </c>
      <c r="AI83" s="52">
        <f t="shared" ref="AI83:AI112" si="134">_xlfn.STDEV.P(Y83:AG83)</f>
        <v>1.1547005383792515</v>
      </c>
      <c r="AJ83" s="53">
        <f t="shared" ref="AJ83:AJ112" si="135">AI83+AH83</f>
        <v>20.154700538379252</v>
      </c>
      <c r="AK83" s="49">
        <v>18</v>
      </c>
      <c r="AL83" s="49">
        <v>18</v>
      </c>
      <c r="AM83" s="49">
        <v>20</v>
      </c>
      <c r="AN83" s="49">
        <v>20</v>
      </c>
      <c r="AO83" s="49">
        <v>21</v>
      </c>
      <c r="AP83" s="49">
        <v>19</v>
      </c>
      <c r="AQ83" s="49">
        <v>19</v>
      </c>
      <c r="AR83" s="49">
        <v>19</v>
      </c>
      <c r="AS83" s="49">
        <v>17</v>
      </c>
      <c r="AT83" s="49">
        <v>0</v>
      </c>
      <c r="AU83" s="49">
        <v>0</v>
      </c>
      <c r="AV83" s="49">
        <v>0</v>
      </c>
      <c r="AW83" s="49">
        <v>-12</v>
      </c>
      <c r="AX83" s="49">
        <v>-12</v>
      </c>
      <c r="AY83" s="49">
        <v>-10</v>
      </c>
      <c r="AZ83" s="49">
        <v>-10</v>
      </c>
      <c r="BA83" s="49">
        <v>-9</v>
      </c>
      <c r="BB83" s="49">
        <v>-11</v>
      </c>
      <c r="BC83" s="49">
        <v>-11</v>
      </c>
      <c r="BD83" s="49">
        <v>-11</v>
      </c>
      <c r="BE83" s="49">
        <v>-13</v>
      </c>
      <c r="BI83" s="49">
        <v>0</v>
      </c>
      <c r="BJ83" s="49">
        <v>0</v>
      </c>
      <c r="BK83" s="49">
        <v>0</v>
      </c>
      <c r="BL83" s="49">
        <v>0</v>
      </c>
      <c r="BM83" s="49">
        <v>0</v>
      </c>
      <c r="BN83" s="49">
        <v>0</v>
      </c>
      <c r="BO83" s="49">
        <v>0</v>
      </c>
      <c r="BP83" s="49">
        <v>0</v>
      </c>
      <c r="BQ83" s="49">
        <v>0</v>
      </c>
      <c r="BV83" s="49">
        <v>5.9</v>
      </c>
      <c r="BW83" s="49">
        <v>0</v>
      </c>
      <c r="BX83" s="49">
        <v>0</v>
      </c>
      <c r="BY83" s="49">
        <v>0</v>
      </c>
      <c r="BZ83" s="49">
        <v>0</v>
      </c>
      <c r="CA83" s="49">
        <v>0</v>
      </c>
      <c r="CB83" s="49">
        <v>0</v>
      </c>
      <c r="CC83" s="49">
        <v>14</v>
      </c>
      <c r="CD83" s="49">
        <v>1.6739999999999999</v>
      </c>
      <c r="CE83" s="49">
        <v>10000</v>
      </c>
      <c r="CF83" s="54">
        <f t="shared" ref="CF83:CF112" si="136">(BU83*CE83*CD83*(1+BX83/100+CB83/100+CC83/100))</f>
        <v>0</v>
      </c>
      <c r="CG83" s="55">
        <f t="shared" ref="CG83:CG112" si="137">(BV83*CE83*CD83*(1+CC83/100+BW83/100+BZ83/100+BY83/100))</f>
        <v>112593.24</v>
      </c>
      <c r="CH83" s="56">
        <f t="shared" ref="CH83:CH112" si="138">M83*(CF83+CG83)</f>
        <v>3377797.2</v>
      </c>
      <c r="CI83" s="57">
        <f t="shared" ref="CI83:CI112" si="139">N83* (CF83+CG83)</f>
        <v>3377797.2</v>
      </c>
      <c r="CJ83" s="57">
        <f t="shared" ref="CJ83:CJ112" si="140">O83*(CF83+CG83)</f>
        <v>3377797.2</v>
      </c>
      <c r="CK83" s="57">
        <f t="shared" ref="CK83:CK112" si="141">P83*(CF83+CG83)</f>
        <v>3377797.2</v>
      </c>
      <c r="CL83" s="57">
        <f t="shared" ref="CL83:CL112" si="142">Q83*(CF83+CG83)</f>
        <v>3377797.2</v>
      </c>
      <c r="CM83" s="57">
        <f t="shared" ref="CM83:CM112" si="143">R83*(CF83+CG83)</f>
        <v>3377797.2</v>
      </c>
      <c r="CN83" s="57">
        <f t="shared" ref="CN83:CN112" si="144">S83*(CF83+CG83)</f>
        <v>3377797.2</v>
      </c>
      <c r="CO83" s="57">
        <f t="shared" ref="CO83:CO112" si="145">T83*(CF83+CG83)</f>
        <v>3377797.2</v>
      </c>
      <c r="CP83" s="57">
        <f t="shared" ref="CP83:CP112" si="146">U83*(CF83+CG83)</f>
        <v>3377797.2</v>
      </c>
      <c r="CQ83" s="57">
        <f t="shared" ref="CQ83:CQ112" si="147">V83*(CF83+CG83)</f>
        <v>0</v>
      </c>
      <c r="CR83" s="57">
        <f t="shared" ref="CR83:CR112" si="148">W83*(CF83+CG83)</f>
        <v>0</v>
      </c>
      <c r="CS83" s="58">
        <f t="shared" ref="CS83:CS112" si="149">X83*(CF83+CG83)</f>
        <v>0</v>
      </c>
      <c r="CT83" s="56">
        <f t="shared" ref="CT83:CT112" si="150">Y83*(CF83+CG83)</f>
        <v>2026678.32</v>
      </c>
      <c r="CU83" s="57">
        <f t="shared" ref="CU83:CU112" si="151">Z83*(CF83+CG83)</f>
        <v>2026678.32</v>
      </c>
      <c r="CV83" s="57">
        <f t="shared" ref="CV83:CV112" si="152">AA83*(CF83+CG83)</f>
        <v>2251864.8000000003</v>
      </c>
      <c r="CW83" s="57">
        <f t="shared" ref="CW83:CW112" si="153">AB83*(CF83+CG83)</f>
        <v>2251864.8000000003</v>
      </c>
      <c r="CX83" s="57">
        <f t="shared" ref="CX83:CX112" si="154">AC83*(CF83+CG83)</f>
        <v>2364458.04</v>
      </c>
      <c r="CY83" s="57">
        <f t="shared" ref="CY83:CY112" si="155">AD83*(CF83+CG83)</f>
        <v>2139271.56</v>
      </c>
      <c r="CZ83" s="57">
        <f t="shared" ref="CZ83:CZ112" si="156">AE83*(CF83+CG83)</f>
        <v>2139271.56</v>
      </c>
      <c r="DA83" s="157">
        <f t="shared" ref="DA83:DA112" si="157">AF83*(CF83+CG83)</f>
        <v>2139271.56</v>
      </c>
      <c r="DB83" s="161">
        <f t="shared" ref="DB83:DB112" si="158">AG83*(CF83+CG83)</f>
        <v>1914085.08</v>
      </c>
      <c r="DC83" s="161">
        <f t="shared" si="132"/>
        <v>2139271.56</v>
      </c>
      <c r="DD83" s="161">
        <f t="shared" ref="DD83:DD112" si="159">AI83*(CF83+CG83)</f>
        <v>130011.47484586427</v>
      </c>
      <c r="DE83" s="161">
        <f t="shared" ref="DE83:DE112" si="160">AJ83*(CF83+CG83)</f>
        <v>2269283.0348458644</v>
      </c>
      <c r="DF83" s="59">
        <f t="shared" ref="DF83:DF112" si="161">AK83*(CF83+CG83)</f>
        <v>2026678.32</v>
      </c>
      <c r="DG83" s="57">
        <f t="shared" ref="DG83:DG112" si="162">AL83*(CF83+CG83)</f>
        <v>2026678.32</v>
      </c>
      <c r="DH83" s="57">
        <f t="shared" ref="DH83:DH112" si="163">AM83*(CF83+CG83)</f>
        <v>2251864.8000000003</v>
      </c>
      <c r="DI83" s="57">
        <f t="shared" ref="DI83:DI112" si="164">AN83*(CF83+CG83)</f>
        <v>2251864.8000000003</v>
      </c>
      <c r="DJ83" s="57">
        <f t="shared" ref="DJ83:DJ112" si="165">AO83*(CF83+CG83)</f>
        <v>2364458.04</v>
      </c>
      <c r="DK83" s="57">
        <f t="shared" ref="DK83:DK112" si="166">AP83*(CF83+CG83)</f>
        <v>2139271.56</v>
      </c>
      <c r="DL83" s="57">
        <f t="shared" ref="DL83:DL112" si="167">AQ83*(CF83+CG83)</f>
        <v>2139271.56</v>
      </c>
      <c r="DM83" s="57">
        <f t="shared" ref="DM83:DM112" si="168">AR83*(CF83+CG83)</f>
        <v>2139271.56</v>
      </c>
      <c r="DN83" s="57">
        <f t="shared" ref="DN83:DN112" si="169">AS83*(CF83+CG83)</f>
        <v>1914085.08</v>
      </c>
      <c r="DO83" s="57">
        <f t="shared" ref="DO83:DO112" si="170">AT83*(CF83+CG83)</f>
        <v>0</v>
      </c>
      <c r="DP83" s="57">
        <f t="shared" ref="DP83:DP112" si="171">AU83*(CF83+CG83)</f>
        <v>0</v>
      </c>
      <c r="DQ83" s="58">
        <f t="shared" ref="DQ83:DQ112" si="172">AV83*(CF83+CG83)</f>
        <v>0</v>
      </c>
      <c r="DR83" s="56">
        <f t="shared" ref="DR83:DR112" si="173">AW83*(CF83+CG83)</f>
        <v>-1351118.8800000001</v>
      </c>
      <c r="DS83" s="57">
        <f t="shared" ref="DS83:DS112" si="174">AX83*(CF83+CG83)</f>
        <v>-1351118.8800000001</v>
      </c>
      <c r="DT83" s="57">
        <f t="shared" ref="DT83:DT112" si="175">AY83*(CF83+CG83)</f>
        <v>-1125932.4000000001</v>
      </c>
      <c r="DU83" s="57">
        <f t="shared" ref="DU83:DU112" si="176">AZ83*(CF83+CG83)</f>
        <v>-1125932.4000000001</v>
      </c>
      <c r="DV83" s="57">
        <f t="shared" ref="DV83:DV112" si="177">BA83*(CF83+CG83)</f>
        <v>-1013339.16</v>
      </c>
      <c r="DW83" s="57">
        <f t="shared" ref="DW83:DW112" si="178">BB83*(CF83+CG83)</f>
        <v>-1238525.6400000001</v>
      </c>
      <c r="DX83" s="57">
        <f t="shared" ref="DX83:DX112" si="179">BC83*(CF83+CG83)</f>
        <v>-1238525.6400000001</v>
      </c>
      <c r="DY83" s="57">
        <f t="shared" ref="DY83:DY112" si="180">BD83*(CF83+CG83)</f>
        <v>-1238525.6400000001</v>
      </c>
      <c r="DZ83" s="57">
        <f t="shared" ref="DZ83:DZ112" si="181">BE83*(CF83+CG83)</f>
        <v>-1463712.12</v>
      </c>
      <c r="EA83" s="57">
        <f t="shared" ref="EA83:EA112" si="182">BF83*(CF83+CG83)</f>
        <v>0</v>
      </c>
      <c r="EB83" s="57">
        <f t="shared" ref="EB83:EB112" si="183">BG83*(CF83+CG83)</f>
        <v>0</v>
      </c>
      <c r="EC83" s="58">
        <f t="shared" ref="EC83:EC112" si="184">BH83*(CF83+CG83)</f>
        <v>0</v>
      </c>
      <c r="ED83" s="59">
        <f t="shared" ref="ED83:ED112" si="185">BI83*(CF83+CG83)</f>
        <v>0</v>
      </c>
      <c r="EE83" s="57">
        <f t="shared" ref="EE83:EE112" si="186">BJ83*(CF83+CG83)</f>
        <v>0</v>
      </c>
      <c r="EF83" s="57">
        <f t="shared" ref="EF83:EF112" si="187">BK83*(CF83+CG83)</f>
        <v>0</v>
      </c>
      <c r="EG83" s="57">
        <f t="shared" ref="EG83:EG112" si="188">BL83*(CF83+CG83)</f>
        <v>0</v>
      </c>
      <c r="EH83" s="57">
        <f t="shared" ref="EH83:EH112" si="189">BM83*(CF83+CG83)</f>
        <v>0</v>
      </c>
      <c r="EI83" s="57">
        <f t="shared" ref="EI83:EI112" si="190">BN83*(CF83+CG83)</f>
        <v>0</v>
      </c>
      <c r="EJ83" s="57">
        <f t="shared" ref="EJ83:EJ112" si="191">BO83*(CF83+CG83)</f>
        <v>0</v>
      </c>
      <c r="EK83" s="57">
        <f t="shared" ref="EK83:EK112" si="192">BP83*(CF83+CG83)</f>
        <v>0</v>
      </c>
      <c r="EL83" s="57">
        <f t="shared" ref="EL83:EL112" si="193">BQ83*(CF83+CG83)</f>
        <v>0</v>
      </c>
      <c r="EM83" s="57">
        <f t="shared" ref="EM83:EM112" si="194">BR83*(CF83+CG83)</f>
        <v>0</v>
      </c>
      <c r="EN83" s="57">
        <f t="shared" ref="EN83:EN112" si="195">BS83*(CF83+CG83)</f>
        <v>0</v>
      </c>
      <c r="EO83" s="58">
        <f t="shared" ref="EO83:EO112" si="196">BT83*(CF83+CG83)</f>
        <v>0</v>
      </c>
    </row>
    <row r="84" spans="1:145" x14ac:dyDescent="0.2">
      <c r="A84" s="49">
        <v>8</v>
      </c>
      <c r="B84" s="49">
        <v>6911</v>
      </c>
      <c r="C84" s="49" t="s">
        <v>201</v>
      </c>
      <c r="D84" s="49">
        <v>1080937</v>
      </c>
      <c r="E84" s="49" t="s">
        <v>212</v>
      </c>
      <c r="F84" s="49" t="s">
        <v>128</v>
      </c>
      <c r="G84" s="49" t="s">
        <v>203</v>
      </c>
      <c r="H84" s="50" t="s">
        <v>143</v>
      </c>
      <c r="I84" s="51">
        <v>44013</v>
      </c>
      <c r="J84" s="51">
        <v>43160</v>
      </c>
      <c r="K84" s="51">
        <v>44104</v>
      </c>
      <c r="L84" s="49">
        <v>25</v>
      </c>
      <c r="M84" s="49">
        <v>25</v>
      </c>
      <c r="N84" s="49">
        <v>25</v>
      </c>
      <c r="O84" s="49">
        <v>25</v>
      </c>
      <c r="P84" s="49">
        <v>25</v>
      </c>
      <c r="Q84" s="49">
        <v>25</v>
      </c>
      <c r="R84" s="49">
        <v>25</v>
      </c>
      <c r="S84" s="49">
        <v>25</v>
      </c>
      <c r="T84" s="49">
        <v>25</v>
      </c>
      <c r="U84" s="49">
        <v>25</v>
      </c>
      <c r="Y84" s="49">
        <v>13</v>
      </c>
      <c r="Z84" s="49">
        <v>14</v>
      </c>
      <c r="AA84" s="49">
        <v>12</v>
      </c>
      <c r="AB84" s="49">
        <v>11</v>
      </c>
      <c r="AC84" s="49">
        <v>13</v>
      </c>
      <c r="AD84" s="49">
        <v>11</v>
      </c>
      <c r="AE84" s="49">
        <v>9</v>
      </c>
      <c r="AF84" s="49">
        <v>10</v>
      </c>
      <c r="AG84" s="49">
        <v>10</v>
      </c>
      <c r="AH84" s="53">
        <f>AVERAGE(Y84:AG84)</f>
        <v>11.444444444444445</v>
      </c>
      <c r="AI84" s="52">
        <f>_xlfn.STDEV.P(Y84:AG84)</f>
        <v>1.5713484026367723</v>
      </c>
      <c r="AJ84" s="53">
        <f>AI84+AH84</f>
        <v>13.015792847081217</v>
      </c>
      <c r="AK84" s="49">
        <v>13</v>
      </c>
      <c r="AL84" s="49">
        <v>14</v>
      </c>
      <c r="AM84" s="49">
        <v>12</v>
      </c>
      <c r="AN84" s="49">
        <v>11</v>
      </c>
      <c r="AO84" s="49">
        <v>13</v>
      </c>
      <c r="AP84" s="49">
        <v>11</v>
      </c>
      <c r="AQ84" s="49">
        <v>9</v>
      </c>
      <c r="AR84" s="49">
        <v>10</v>
      </c>
      <c r="AS84" s="49">
        <v>10</v>
      </c>
      <c r="AT84" s="49">
        <v>0</v>
      </c>
      <c r="AU84" s="49">
        <v>0</v>
      </c>
      <c r="AV84" s="49">
        <v>0</v>
      </c>
      <c r="AW84" s="49">
        <v>-12</v>
      </c>
      <c r="AX84" s="49">
        <v>-11</v>
      </c>
      <c r="AY84" s="49">
        <v>-13</v>
      </c>
      <c r="AZ84" s="49">
        <v>-14</v>
      </c>
      <c r="BA84" s="49">
        <v>-12</v>
      </c>
      <c r="BB84" s="49">
        <v>-14</v>
      </c>
      <c r="BC84" s="49">
        <v>-16</v>
      </c>
      <c r="BD84" s="49">
        <v>-15</v>
      </c>
      <c r="BE84" s="49">
        <v>-15</v>
      </c>
      <c r="BI84" s="49">
        <v>0</v>
      </c>
      <c r="BJ84" s="49">
        <v>0</v>
      </c>
      <c r="BK84" s="49">
        <v>0</v>
      </c>
      <c r="BL84" s="49">
        <v>0</v>
      </c>
      <c r="BM84" s="49">
        <v>0</v>
      </c>
      <c r="BN84" s="49">
        <v>0</v>
      </c>
      <c r="BO84" s="49">
        <v>0</v>
      </c>
      <c r="BP84" s="49">
        <v>0</v>
      </c>
      <c r="BQ84" s="49">
        <v>0</v>
      </c>
      <c r="BV84" s="49">
        <v>8.7100000000000009</v>
      </c>
      <c r="BW84" s="49">
        <v>0</v>
      </c>
      <c r="BX84" s="49">
        <v>0</v>
      </c>
      <c r="BY84" s="49">
        <v>0</v>
      </c>
      <c r="BZ84" s="49">
        <v>0</v>
      </c>
      <c r="CA84" s="49">
        <v>0</v>
      </c>
      <c r="CB84" s="49">
        <v>0</v>
      </c>
      <c r="CC84" s="49">
        <v>14</v>
      </c>
      <c r="CD84" s="49">
        <v>1.6739999999999999</v>
      </c>
      <c r="CE84" s="49">
        <v>10000</v>
      </c>
      <c r="CF84" s="54">
        <f>(BU84*CE84*CD84*(1+BX84/100+CB84/100+CC84/100))</f>
        <v>0</v>
      </c>
      <c r="CG84" s="55">
        <f>(BV84*CE84*CD84*(1+CC84/100+BW84/100+BZ84/100+BY84/100))</f>
        <v>166218.15600000005</v>
      </c>
      <c r="CH84" s="56">
        <f>M84*(CF84+CG84)</f>
        <v>4155453.9000000013</v>
      </c>
      <c r="CI84" s="57">
        <f>N84* (CF84+CG84)</f>
        <v>4155453.9000000013</v>
      </c>
      <c r="CJ84" s="57">
        <f>O84*(CF84+CG84)</f>
        <v>4155453.9000000013</v>
      </c>
      <c r="CK84" s="57">
        <f>P84*(CF84+CG84)</f>
        <v>4155453.9000000013</v>
      </c>
      <c r="CL84" s="57">
        <f>Q84*(CF84+CG84)</f>
        <v>4155453.9000000013</v>
      </c>
      <c r="CM84" s="57">
        <f>R84*(CF84+CG84)</f>
        <v>4155453.9000000013</v>
      </c>
      <c r="CN84" s="57">
        <f>S84*(CF84+CG84)</f>
        <v>4155453.9000000013</v>
      </c>
      <c r="CO84" s="57">
        <f>T84*(CF84+CG84)</f>
        <v>4155453.9000000013</v>
      </c>
      <c r="CP84" s="57">
        <f>U84*(CF84+CG84)</f>
        <v>4155453.9000000013</v>
      </c>
      <c r="CQ84" s="57">
        <f>V84*(CF84+CG84)</f>
        <v>0</v>
      </c>
      <c r="CR84" s="57">
        <f>W84*(CF84+CG84)</f>
        <v>0</v>
      </c>
      <c r="CS84" s="58">
        <f>X84*(CF84+CG84)</f>
        <v>0</v>
      </c>
      <c r="CT84" s="56">
        <f>Y84*(CF84+CG84)</f>
        <v>2160836.0280000004</v>
      </c>
      <c r="CU84" s="57">
        <f>Z84*(CF84+CG84)</f>
        <v>2327054.1840000008</v>
      </c>
      <c r="CV84" s="57">
        <f>AA84*(CF84+CG84)</f>
        <v>1994617.8720000004</v>
      </c>
      <c r="CW84" s="57">
        <f>AB84*(CF84+CG84)</f>
        <v>1828399.7160000005</v>
      </c>
      <c r="CX84" s="57">
        <f>AC84*(CF84+CG84)</f>
        <v>2160836.0280000004</v>
      </c>
      <c r="CY84" s="57">
        <f>AD84*(CF84+CG84)</f>
        <v>1828399.7160000005</v>
      </c>
      <c r="CZ84" s="57">
        <f>AE84*(CF84+CG84)</f>
        <v>1495963.4040000003</v>
      </c>
      <c r="DA84" s="157">
        <f>AF84*(CF84+CG84)</f>
        <v>1662181.5600000005</v>
      </c>
      <c r="DB84" s="161">
        <f>AG84*(CF84+CG84)</f>
        <v>1662181.5600000005</v>
      </c>
      <c r="DC84" s="161">
        <f t="shared" si="132"/>
        <v>1902274.4520000005</v>
      </c>
      <c r="DD84" s="161">
        <f>AI84*(CF84+CG84)</f>
        <v>261186.63391982991</v>
      </c>
      <c r="DE84" s="161">
        <f>AJ84*(CF84+CG84)</f>
        <v>2163461.0859198305</v>
      </c>
      <c r="DF84" s="59">
        <f>AK84*(CF84+CG84)</f>
        <v>2160836.0280000004</v>
      </c>
      <c r="DG84" s="57">
        <f>AL84*(CF84+CG84)</f>
        <v>2327054.1840000008</v>
      </c>
      <c r="DH84" s="57">
        <f>AM84*(CF84+CG84)</f>
        <v>1994617.8720000004</v>
      </c>
      <c r="DI84" s="57">
        <f>AN84*(CF84+CG84)</f>
        <v>1828399.7160000005</v>
      </c>
      <c r="DJ84" s="57">
        <f>AO84*(CF84+CG84)</f>
        <v>2160836.0280000004</v>
      </c>
      <c r="DK84" s="57">
        <f>AP84*(CF84+CG84)</f>
        <v>1828399.7160000005</v>
      </c>
      <c r="DL84" s="57">
        <f>AQ84*(CF84+CG84)</f>
        <v>1495963.4040000003</v>
      </c>
      <c r="DM84" s="57">
        <f>AR84*(CF84+CG84)</f>
        <v>1662181.5600000005</v>
      </c>
      <c r="DN84" s="57">
        <f>AS84*(CF84+CG84)</f>
        <v>1662181.5600000005</v>
      </c>
      <c r="DO84" s="57">
        <f>AT84*(CF84+CG84)</f>
        <v>0</v>
      </c>
      <c r="DP84" s="57">
        <f>AU84*(CF84+CG84)</f>
        <v>0</v>
      </c>
      <c r="DQ84" s="58">
        <f>AV84*(CF84+CG84)</f>
        <v>0</v>
      </c>
      <c r="DR84" s="56">
        <f>AW84*(CF84+CG84)</f>
        <v>-1994617.8720000004</v>
      </c>
      <c r="DS84" s="57">
        <f>AX84*(CF84+CG84)</f>
        <v>-1828399.7160000005</v>
      </c>
      <c r="DT84" s="57">
        <f>AY84*(CF84+CG84)</f>
        <v>-2160836.0280000004</v>
      </c>
      <c r="DU84" s="57">
        <f>AZ84*(CF84+CG84)</f>
        <v>-2327054.1840000008</v>
      </c>
      <c r="DV84" s="57">
        <f>BA84*(CF84+CG84)</f>
        <v>-1994617.8720000004</v>
      </c>
      <c r="DW84" s="57">
        <f>BB84*(CF84+CG84)</f>
        <v>-2327054.1840000008</v>
      </c>
      <c r="DX84" s="57">
        <f>BC84*(CF84+CG84)</f>
        <v>-2659490.4960000007</v>
      </c>
      <c r="DY84" s="57">
        <f>BD84*(CF84+CG84)</f>
        <v>-2493272.3400000008</v>
      </c>
      <c r="DZ84" s="57">
        <f>BE84*(CF84+CG84)</f>
        <v>-2493272.3400000008</v>
      </c>
      <c r="EA84" s="57">
        <f>BF84*(CF84+CG84)</f>
        <v>0</v>
      </c>
      <c r="EB84" s="57">
        <f>BG84*(CF84+CG84)</f>
        <v>0</v>
      </c>
      <c r="EC84" s="58">
        <f>BH84*(CF84+CG84)</f>
        <v>0</v>
      </c>
      <c r="ED84" s="59">
        <f>BI84*(CF84+CG84)</f>
        <v>0</v>
      </c>
      <c r="EE84" s="57">
        <f>BJ84*(CF84+CG84)</f>
        <v>0</v>
      </c>
      <c r="EF84" s="57">
        <f>BK84*(CF84+CG84)</f>
        <v>0</v>
      </c>
      <c r="EG84" s="57">
        <f>BL84*(CF84+CG84)</f>
        <v>0</v>
      </c>
      <c r="EH84" s="57">
        <f>BM84*(CF84+CG84)</f>
        <v>0</v>
      </c>
      <c r="EI84" s="57">
        <f>BN84*(CF84+CG84)</f>
        <v>0</v>
      </c>
      <c r="EJ84" s="57">
        <f>BO84*(CF84+CG84)</f>
        <v>0</v>
      </c>
      <c r="EK84" s="57">
        <f>BP84*(CF84+CG84)</f>
        <v>0</v>
      </c>
      <c r="EL84" s="57">
        <f>BQ84*(CF84+CG84)</f>
        <v>0</v>
      </c>
      <c r="EM84" s="57">
        <f>BR84*(CF84+CG84)</f>
        <v>0</v>
      </c>
      <c r="EN84" s="57">
        <f>BS84*(CF84+CG84)</f>
        <v>0</v>
      </c>
      <c r="EO84" s="58">
        <f>BT84*(CF84+CG84)</f>
        <v>0</v>
      </c>
    </row>
    <row r="85" spans="1:145" x14ac:dyDescent="0.2">
      <c r="I85" s="51"/>
      <c r="J85" s="51"/>
      <c r="K85" s="51"/>
      <c r="AH85" s="53">
        <f>SUM(AH81:AH84)</f>
        <v>80.666666666666671</v>
      </c>
      <c r="AI85" s="52"/>
      <c r="AJ85" s="53">
        <f>SUM(AJ81:AJ84)</f>
        <v>88.267605371461784</v>
      </c>
      <c r="CF85" s="54"/>
      <c r="CG85" s="55"/>
      <c r="CH85" s="56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8"/>
      <c r="CT85" s="56"/>
      <c r="CU85" s="57"/>
      <c r="CV85" s="57"/>
      <c r="CW85" s="57"/>
      <c r="CX85" s="57"/>
      <c r="CY85" s="57"/>
      <c r="CZ85" s="57"/>
      <c r="DA85" s="157"/>
      <c r="DB85" s="161"/>
      <c r="DC85" s="161" t="e">
        <f t="shared" si="132"/>
        <v>#DIV/0!</v>
      </c>
      <c r="DD85" s="161"/>
      <c r="DE85" s="161"/>
      <c r="DF85" s="59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8"/>
      <c r="DR85" s="56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8"/>
      <c r="ED85" s="59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8"/>
    </row>
    <row r="86" spans="1:145" x14ac:dyDescent="0.2">
      <c r="A86" s="49">
        <v>8</v>
      </c>
      <c r="B86" s="49">
        <v>6911</v>
      </c>
      <c r="C86" s="49" t="s">
        <v>201</v>
      </c>
      <c r="D86" s="65">
        <v>1080935</v>
      </c>
      <c r="E86" s="49" t="s">
        <v>207</v>
      </c>
      <c r="F86" s="49" t="s">
        <v>127</v>
      </c>
      <c r="G86" s="49" t="s">
        <v>205</v>
      </c>
      <c r="H86" s="50" t="s">
        <v>143</v>
      </c>
      <c r="I86" s="51">
        <v>44013</v>
      </c>
      <c r="J86" s="51">
        <v>43160</v>
      </c>
      <c r="K86" s="51">
        <v>44104</v>
      </c>
      <c r="L86" s="49">
        <v>100</v>
      </c>
      <c r="M86" s="49">
        <v>100</v>
      </c>
      <c r="N86" s="49">
        <v>100</v>
      </c>
      <c r="O86" s="49">
        <v>100</v>
      </c>
      <c r="P86" s="49">
        <v>100</v>
      </c>
      <c r="Q86" s="49">
        <v>100</v>
      </c>
      <c r="R86" s="49">
        <v>100</v>
      </c>
      <c r="S86" s="49">
        <v>100</v>
      </c>
      <c r="T86" s="49">
        <v>100</v>
      </c>
      <c r="U86" s="49">
        <v>100</v>
      </c>
      <c r="Y86" s="49">
        <v>80</v>
      </c>
      <c r="Z86" s="49">
        <v>78</v>
      </c>
      <c r="AA86" s="49">
        <v>82</v>
      </c>
      <c r="AB86" s="49">
        <v>81</v>
      </c>
      <c r="AC86" s="49">
        <v>76</v>
      </c>
      <c r="AD86" s="49">
        <v>78</v>
      </c>
      <c r="AE86" s="49">
        <v>79</v>
      </c>
      <c r="AF86" s="49">
        <v>80</v>
      </c>
      <c r="AG86" s="49">
        <v>75</v>
      </c>
      <c r="AH86" s="53">
        <f>AVERAGE(Y86:AG86)</f>
        <v>78.777777777777771</v>
      </c>
      <c r="AI86" s="52">
        <f>_xlfn.STDEV.P(Y86:AG86)</f>
        <v>2.1487866228681907</v>
      </c>
      <c r="AJ86" s="53">
        <f>AI86+AH86</f>
        <v>80.926564400645958</v>
      </c>
      <c r="AK86" s="49">
        <v>80</v>
      </c>
      <c r="AL86" s="49">
        <v>78</v>
      </c>
      <c r="AM86" s="49">
        <v>82</v>
      </c>
      <c r="AN86" s="49">
        <v>81</v>
      </c>
      <c r="AO86" s="49">
        <v>76</v>
      </c>
      <c r="AP86" s="49">
        <v>78</v>
      </c>
      <c r="AQ86" s="49">
        <v>79</v>
      </c>
      <c r="AR86" s="49">
        <v>80</v>
      </c>
      <c r="AS86" s="49">
        <v>75</v>
      </c>
      <c r="AT86" s="49">
        <v>0</v>
      </c>
      <c r="AU86" s="49">
        <v>0</v>
      </c>
      <c r="AV86" s="49">
        <v>0</v>
      </c>
      <c r="AW86" s="49">
        <v>-20</v>
      </c>
      <c r="AX86" s="49">
        <v>-22</v>
      </c>
      <c r="AY86" s="49">
        <v>-18</v>
      </c>
      <c r="AZ86" s="49">
        <v>-19</v>
      </c>
      <c r="BA86" s="49">
        <v>-24</v>
      </c>
      <c r="BB86" s="49">
        <v>-22</v>
      </c>
      <c r="BC86" s="49">
        <v>-21</v>
      </c>
      <c r="BD86" s="49">
        <v>-20</v>
      </c>
      <c r="BE86" s="49">
        <v>-25</v>
      </c>
      <c r="BI86" s="49">
        <v>0</v>
      </c>
      <c r="BJ86" s="49">
        <v>0</v>
      </c>
      <c r="BK86" s="49">
        <v>0</v>
      </c>
      <c r="BL86" s="49">
        <v>0</v>
      </c>
      <c r="BM86" s="49">
        <v>0</v>
      </c>
      <c r="BN86" s="49">
        <v>0</v>
      </c>
      <c r="BO86" s="49">
        <v>0</v>
      </c>
      <c r="BP86" s="49">
        <v>0</v>
      </c>
      <c r="BQ86" s="49">
        <v>0</v>
      </c>
      <c r="BV86" s="49">
        <v>5.9</v>
      </c>
      <c r="BW86" s="49">
        <v>0</v>
      </c>
      <c r="BX86" s="49">
        <v>0</v>
      </c>
      <c r="BY86" s="49">
        <v>0</v>
      </c>
      <c r="BZ86" s="49">
        <v>0</v>
      </c>
      <c r="CA86" s="49">
        <v>0</v>
      </c>
      <c r="CB86" s="49">
        <v>0</v>
      </c>
      <c r="CC86" s="49">
        <v>14</v>
      </c>
      <c r="CD86" s="49">
        <v>1.6739999999999999</v>
      </c>
      <c r="CE86" s="49">
        <v>10000</v>
      </c>
      <c r="CF86" s="54">
        <f>(BU86*CE86*CD86*(1+BX86/100+CB86/100+CC86/100))</f>
        <v>0</v>
      </c>
      <c r="CG86" s="55">
        <f>(BV86*CE86*CD86*(1+CC86/100+BW86/100+BZ86/100+BY86/100))</f>
        <v>112593.24</v>
      </c>
      <c r="CH86" s="56">
        <f>M86*(CF86+CG86)</f>
        <v>11259324</v>
      </c>
      <c r="CI86" s="57">
        <f>N86* (CF86+CG86)</f>
        <v>11259324</v>
      </c>
      <c r="CJ86" s="57">
        <f>O86*(CF86+CG86)</f>
        <v>11259324</v>
      </c>
      <c r="CK86" s="57">
        <f>P86*(CF86+CG86)</f>
        <v>11259324</v>
      </c>
      <c r="CL86" s="57">
        <f>Q86*(CF86+CG86)</f>
        <v>11259324</v>
      </c>
      <c r="CM86" s="57">
        <f>R86*(CF86+CG86)</f>
        <v>11259324</v>
      </c>
      <c r="CN86" s="57">
        <f>S86*(CF86+CG86)</f>
        <v>11259324</v>
      </c>
      <c r="CO86" s="57">
        <f>T86*(CF86+CG86)</f>
        <v>11259324</v>
      </c>
      <c r="CP86" s="57">
        <f>U86*(CF86+CG86)</f>
        <v>11259324</v>
      </c>
      <c r="CQ86" s="57">
        <f>V86*(CF86+CG86)</f>
        <v>0</v>
      </c>
      <c r="CR86" s="57">
        <f>W86*(CF86+CG86)</f>
        <v>0</v>
      </c>
      <c r="CS86" s="58">
        <f>X86*(CF86+CG86)</f>
        <v>0</v>
      </c>
      <c r="CT86" s="56">
        <f>Y86*(CF86+CG86)</f>
        <v>9007459.2000000011</v>
      </c>
      <c r="CU86" s="57">
        <f>Z86*(CF86+CG86)</f>
        <v>8782272.7200000007</v>
      </c>
      <c r="CV86" s="57">
        <f>AA86*(CF86+CG86)</f>
        <v>9232645.6799999997</v>
      </c>
      <c r="CW86" s="57">
        <f>AB86*(CF86+CG86)</f>
        <v>9120052.4400000013</v>
      </c>
      <c r="CX86" s="57">
        <f>AC86*(CF86+CG86)</f>
        <v>8557086.2400000002</v>
      </c>
      <c r="CY86" s="57">
        <f>AD86*(CF86+CG86)</f>
        <v>8782272.7200000007</v>
      </c>
      <c r="CZ86" s="57">
        <f>AE86*(CF86+CG86)</f>
        <v>8894865.9600000009</v>
      </c>
      <c r="DA86" s="157">
        <f>AF86*(CF86+CG86)</f>
        <v>9007459.2000000011</v>
      </c>
      <c r="DB86" s="161">
        <f>AG86*(CF86+CG86)</f>
        <v>8444493</v>
      </c>
      <c r="DC86" s="161">
        <f t="shared" si="132"/>
        <v>8869845.2400000021</v>
      </c>
      <c r="DD86" s="161">
        <f>AI86*(CF86+CG86)</f>
        <v>241938.84793738771</v>
      </c>
      <c r="DE86" s="161">
        <f>AJ86*(CF86+CG86)</f>
        <v>9111784.0879373867</v>
      </c>
      <c r="DF86" s="59">
        <f>AK86*(CF86+CG86)</f>
        <v>9007459.2000000011</v>
      </c>
      <c r="DG86" s="57">
        <f>AL86*(CF86+CG86)</f>
        <v>8782272.7200000007</v>
      </c>
      <c r="DH86" s="57">
        <f>AM86*(CF86+CG86)</f>
        <v>9232645.6799999997</v>
      </c>
      <c r="DI86" s="57">
        <f>AN86*(CF86+CG86)</f>
        <v>9120052.4400000013</v>
      </c>
      <c r="DJ86" s="57">
        <f>AO86*(CF86+CG86)</f>
        <v>8557086.2400000002</v>
      </c>
      <c r="DK86" s="57">
        <f>AP86*(CF86+CG86)</f>
        <v>8782272.7200000007</v>
      </c>
      <c r="DL86" s="57">
        <f>AQ86*(CF86+CG86)</f>
        <v>8894865.9600000009</v>
      </c>
      <c r="DM86" s="57">
        <f>AR86*(CF86+CG86)</f>
        <v>9007459.2000000011</v>
      </c>
      <c r="DN86" s="57">
        <f>AS86*(CF86+CG86)</f>
        <v>8444493</v>
      </c>
      <c r="DO86" s="57">
        <f>AT86*(CF86+CG86)</f>
        <v>0</v>
      </c>
      <c r="DP86" s="57">
        <f>AU86*(CF86+CG86)</f>
        <v>0</v>
      </c>
      <c r="DQ86" s="58">
        <f>AV86*(CF86+CG86)</f>
        <v>0</v>
      </c>
      <c r="DR86" s="56">
        <f>AW86*(CF86+CG86)</f>
        <v>-2251864.8000000003</v>
      </c>
      <c r="DS86" s="57">
        <f>AX86*(CF86+CG86)</f>
        <v>-2477051.2800000003</v>
      </c>
      <c r="DT86" s="57">
        <f>AY86*(CF86+CG86)</f>
        <v>-2026678.32</v>
      </c>
      <c r="DU86" s="57">
        <f>AZ86*(CF86+CG86)</f>
        <v>-2139271.56</v>
      </c>
      <c r="DV86" s="57">
        <f>BA86*(CF86+CG86)</f>
        <v>-2702237.7600000002</v>
      </c>
      <c r="DW86" s="57">
        <f>BB86*(CF86+CG86)</f>
        <v>-2477051.2800000003</v>
      </c>
      <c r="DX86" s="57">
        <f>BC86*(CF86+CG86)</f>
        <v>-2364458.04</v>
      </c>
      <c r="DY86" s="57">
        <f>BD86*(CF86+CG86)</f>
        <v>-2251864.8000000003</v>
      </c>
      <c r="DZ86" s="57">
        <f>BE86*(CF86+CG86)</f>
        <v>-2814831</v>
      </c>
      <c r="EA86" s="57">
        <f>BF86*(CF86+CG86)</f>
        <v>0</v>
      </c>
      <c r="EB86" s="57">
        <f>BG86*(CF86+CG86)</f>
        <v>0</v>
      </c>
      <c r="EC86" s="58">
        <f>BH86*(CF86+CG86)</f>
        <v>0</v>
      </c>
      <c r="ED86" s="59">
        <f>BI86*(CF86+CG86)</f>
        <v>0</v>
      </c>
      <c r="EE86" s="57">
        <f>BJ86*(CF86+CG86)</f>
        <v>0</v>
      </c>
      <c r="EF86" s="57">
        <f>BK86*(CF86+CG86)</f>
        <v>0</v>
      </c>
      <c r="EG86" s="57">
        <f>BL86*(CF86+CG86)</f>
        <v>0</v>
      </c>
      <c r="EH86" s="57">
        <f>BM86*(CF86+CG86)</f>
        <v>0</v>
      </c>
      <c r="EI86" s="57">
        <f>BN86*(CF86+CG86)</f>
        <v>0</v>
      </c>
      <c r="EJ86" s="57">
        <f>BO86*(CF86+CG86)</f>
        <v>0</v>
      </c>
      <c r="EK86" s="57">
        <f>BP86*(CF86+CG86)</f>
        <v>0</v>
      </c>
      <c r="EL86" s="57">
        <f>BQ86*(CF86+CG86)</f>
        <v>0</v>
      </c>
      <c r="EM86" s="57">
        <f>BR86*(CF86+CG86)</f>
        <v>0</v>
      </c>
      <c r="EN86" s="57">
        <f>BS86*(CF86+CG86)</f>
        <v>0</v>
      </c>
      <c r="EO86" s="58">
        <f>BT86*(CF86+CG86)</f>
        <v>0</v>
      </c>
    </row>
    <row r="87" spans="1:145" s="64" customFormat="1" x14ac:dyDescent="0.2">
      <c r="H87" s="76"/>
      <c r="I87" s="77"/>
      <c r="J87" s="77"/>
      <c r="K87" s="77"/>
      <c r="AH87" s="78"/>
      <c r="AI87" s="78"/>
      <c r="AJ87" s="78"/>
      <c r="CF87" s="131"/>
      <c r="CG87" s="132"/>
      <c r="CH87" s="79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1"/>
      <c r="CT87" s="79"/>
      <c r="CU87" s="80"/>
      <c r="CV87" s="80"/>
      <c r="CW87" s="80"/>
      <c r="CX87" s="80"/>
      <c r="CY87" s="80"/>
      <c r="CZ87" s="80"/>
      <c r="DA87" s="158"/>
      <c r="DB87" s="163"/>
      <c r="DC87" s="161" t="e">
        <f t="shared" si="132"/>
        <v>#DIV/0!</v>
      </c>
      <c r="DD87" s="161"/>
      <c r="DE87" s="161"/>
      <c r="DF87" s="82"/>
      <c r="DG87" s="80"/>
      <c r="DH87" s="80"/>
      <c r="DI87" s="80"/>
      <c r="DJ87" s="80"/>
      <c r="DK87" s="80"/>
      <c r="DL87" s="80"/>
      <c r="DM87" s="80"/>
      <c r="DN87" s="80"/>
      <c r="DO87" s="80"/>
      <c r="DP87" s="80"/>
      <c r="DQ87" s="81"/>
      <c r="DR87" s="79"/>
      <c r="DS87" s="80"/>
      <c r="DT87" s="80"/>
      <c r="DU87" s="80"/>
      <c r="DV87" s="80"/>
      <c r="DW87" s="80"/>
      <c r="DX87" s="80"/>
      <c r="DY87" s="80"/>
      <c r="DZ87" s="80"/>
      <c r="EA87" s="80"/>
      <c r="EB87" s="80"/>
      <c r="EC87" s="81"/>
      <c r="ED87" s="82"/>
      <c r="EE87" s="80"/>
      <c r="EF87" s="80"/>
      <c r="EG87" s="80"/>
      <c r="EH87" s="80"/>
      <c r="EI87" s="80"/>
      <c r="EJ87" s="80"/>
      <c r="EK87" s="80"/>
      <c r="EL87" s="80"/>
      <c r="EM87" s="80"/>
      <c r="EN87" s="80"/>
      <c r="EO87" s="81"/>
    </row>
    <row r="88" spans="1:145" x14ac:dyDescent="0.2">
      <c r="A88" s="49">
        <v>8</v>
      </c>
      <c r="B88" s="49">
        <v>6470</v>
      </c>
      <c r="C88" s="49" t="s">
        <v>223</v>
      </c>
      <c r="D88" s="49">
        <v>1080707</v>
      </c>
      <c r="E88" s="49" t="s">
        <v>224</v>
      </c>
      <c r="F88" s="49" t="s">
        <v>130</v>
      </c>
      <c r="G88" s="49" t="s">
        <v>202</v>
      </c>
      <c r="H88" s="50" t="s">
        <v>225</v>
      </c>
      <c r="I88" s="51">
        <v>43330</v>
      </c>
      <c r="J88" s="51">
        <v>42186</v>
      </c>
      <c r="K88" s="51">
        <v>44377</v>
      </c>
      <c r="L88" s="49">
        <v>55</v>
      </c>
      <c r="M88" s="49">
        <v>55</v>
      </c>
      <c r="N88" s="49">
        <v>55</v>
      </c>
      <c r="O88" s="49">
        <v>55</v>
      </c>
      <c r="P88" s="49">
        <v>55</v>
      </c>
      <c r="Q88" s="49">
        <v>55</v>
      </c>
      <c r="R88" s="49">
        <v>55</v>
      </c>
      <c r="S88" s="49">
        <v>55</v>
      </c>
      <c r="T88" s="49">
        <v>55</v>
      </c>
      <c r="U88" s="49">
        <v>55</v>
      </c>
      <c r="Y88" s="49">
        <v>47</v>
      </c>
      <c r="Z88" s="49">
        <v>47</v>
      </c>
      <c r="AA88" s="49">
        <v>45</v>
      </c>
      <c r="AB88" s="49">
        <v>39</v>
      </c>
      <c r="AC88" s="49">
        <v>40</v>
      </c>
      <c r="AD88" s="49">
        <v>39</v>
      </c>
      <c r="AE88" s="49">
        <v>43</v>
      </c>
      <c r="AF88" s="49">
        <v>44</v>
      </c>
      <c r="AG88" s="49">
        <v>41</v>
      </c>
      <c r="AH88" s="53">
        <f>AVERAGE(Y88:AG88)</f>
        <v>42.777777777777779</v>
      </c>
      <c r="AI88" s="52">
        <f>_xlfn.STDEV.P(Y88:AG88)</f>
        <v>3.0102704853653481</v>
      </c>
      <c r="AJ88" s="53">
        <f>AI88+AH88</f>
        <v>45.788048263143125</v>
      </c>
      <c r="AK88" s="49">
        <v>47</v>
      </c>
      <c r="AL88" s="49">
        <v>47</v>
      </c>
      <c r="AM88" s="49">
        <v>45</v>
      </c>
      <c r="AN88" s="49">
        <v>39</v>
      </c>
      <c r="AO88" s="49">
        <v>40</v>
      </c>
      <c r="AP88" s="49">
        <v>39</v>
      </c>
      <c r="AQ88" s="49">
        <v>43</v>
      </c>
      <c r="AR88" s="49">
        <v>44</v>
      </c>
      <c r="AS88" s="49">
        <v>41</v>
      </c>
      <c r="AT88" s="49">
        <v>0</v>
      </c>
      <c r="AU88" s="49">
        <v>0</v>
      </c>
      <c r="AV88" s="49">
        <v>0</v>
      </c>
      <c r="AW88" s="49">
        <v>-8</v>
      </c>
      <c r="AX88" s="49">
        <v>-8</v>
      </c>
      <c r="AY88" s="49">
        <v>-10</v>
      </c>
      <c r="AZ88" s="49">
        <v>-16</v>
      </c>
      <c r="BA88" s="49">
        <v>-15</v>
      </c>
      <c r="BB88" s="49">
        <v>-16</v>
      </c>
      <c r="BC88" s="49">
        <v>-12</v>
      </c>
      <c r="BD88" s="49">
        <v>-11</v>
      </c>
      <c r="BE88" s="49">
        <v>-14</v>
      </c>
      <c r="BI88" s="49">
        <v>0</v>
      </c>
      <c r="BJ88" s="49">
        <v>0</v>
      </c>
      <c r="BK88" s="49">
        <v>0</v>
      </c>
      <c r="BL88" s="49">
        <v>0</v>
      </c>
      <c r="BM88" s="49">
        <v>0</v>
      </c>
      <c r="BN88" s="49">
        <v>0</v>
      </c>
      <c r="BO88" s="49">
        <v>0</v>
      </c>
      <c r="BP88" s="49">
        <v>0</v>
      </c>
      <c r="BQ88" s="49">
        <v>0</v>
      </c>
      <c r="BV88" s="49">
        <v>11.32</v>
      </c>
      <c r="BW88" s="49">
        <v>0</v>
      </c>
      <c r="BX88" s="49">
        <v>0</v>
      </c>
      <c r="BY88" s="49">
        <v>0</v>
      </c>
      <c r="BZ88" s="49">
        <v>0</v>
      </c>
      <c r="CA88" s="49">
        <v>0</v>
      </c>
      <c r="CB88" s="49">
        <v>0</v>
      </c>
      <c r="CC88" s="49">
        <v>14</v>
      </c>
      <c r="CD88" s="49">
        <v>1.6739999999999999</v>
      </c>
      <c r="CE88" s="49">
        <v>10000</v>
      </c>
      <c r="CF88" s="54">
        <f>(BU88*CE88*CD88*(1+BX88/100+CB88/100+CC88/100))</f>
        <v>0</v>
      </c>
      <c r="CG88" s="55">
        <f>(BV88*CE88*CD88*(1+CC88/100+BW88/100+BZ88/100+BY88/100))</f>
        <v>216026.35200000001</v>
      </c>
      <c r="CH88" s="56">
        <f>M88*(CF88+CG88)</f>
        <v>11881449.360000001</v>
      </c>
      <c r="CI88" s="57">
        <f>N88* (CF88+CG88)</f>
        <v>11881449.360000001</v>
      </c>
      <c r="CJ88" s="57">
        <f>O88*(CF88+CG88)</f>
        <v>11881449.360000001</v>
      </c>
      <c r="CK88" s="57">
        <f>P88*(CF88+CG88)</f>
        <v>11881449.360000001</v>
      </c>
      <c r="CL88" s="57">
        <f>Q88*(CF88+CG88)</f>
        <v>11881449.360000001</v>
      </c>
      <c r="CM88" s="57">
        <f>R88*(CF88+CG88)</f>
        <v>11881449.360000001</v>
      </c>
      <c r="CN88" s="57">
        <f>S88*(CF88+CG88)</f>
        <v>11881449.360000001</v>
      </c>
      <c r="CO88" s="57">
        <f>T88*(CF88+CG88)</f>
        <v>11881449.360000001</v>
      </c>
      <c r="CP88" s="57">
        <f>U88*(CF88+CG88)</f>
        <v>11881449.360000001</v>
      </c>
      <c r="CQ88" s="57">
        <f>V88*(CF88+CG88)</f>
        <v>0</v>
      </c>
      <c r="CR88" s="57">
        <f>W88*(CF88+CG88)</f>
        <v>0</v>
      </c>
      <c r="CS88" s="58">
        <f>X88*(CF88+CG88)</f>
        <v>0</v>
      </c>
      <c r="CT88" s="56">
        <f>Y88*(CF88+CG88)</f>
        <v>10153238.544</v>
      </c>
      <c r="CU88" s="57">
        <f>Z88*(CF88+CG88)</f>
        <v>10153238.544</v>
      </c>
      <c r="CV88" s="57">
        <f>AA88*(CF88+CG88)</f>
        <v>9721185.8399999999</v>
      </c>
      <c r="CW88" s="57">
        <f>AB88*(CF88+CG88)</f>
        <v>8425027.7280000001</v>
      </c>
      <c r="CX88" s="57">
        <f>AC88*(CF88+CG88)</f>
        <v>8641054.0800000001</v>
      </c>
      <c r="CY88" s="57">
        <f>AD88*(CF88+CG88)</f>
        <v>8425027.7280000001</v>
      </c>
      <c r="CZ88" s="57">
        <f>AE88*(CF88+CG88)</f>
        <v>9289133.1359999999</v>
      </c>
      <c r="DA88" s="157">
        <f>AF88*(CF88+CG88)</f>
        <v>9505159.4879999999</v>
      </c>
      <c r="DB88" s="161">
        <f>AG88*(CF88+CG88)</f>
        <v>8857080.432</v>
      </c>
      <c r="DC88" s="161">
        <f t="shared" si="132"/>
        <v>9241127.2799999993</v>
      </c>
      <c r="DD88" s="161">
        <f>AI88*(CF88+CG88)</f>
        <v>650297.75148674555</v>
      </c>
      <c r="DE88" s="161">
        <f>AJ88*(CF88+CG88)</f>
        <v>9891425.0314867459</v>
      </c>
      <c r="DF88" s="59">
        <f>AK88*(CF88+CG88)</f>
        <v>10153238.544</v>
      </c>
      <c r="DG88" s="57">
        <f>AL88*(CF88+CG88)</f>
        <v>10153238.544</v>
      </c>
      <c r="DH88" s="57">
        <f>AM88*(CF88+CG88)</f>
        <v>9721185.8399999999</v>
      </c>
      <c r="DI88" s="57">
        <f>AN88*(CF88+CG88)</f>
        <v>8425027.7280000001</v>
      </c>
      <c r="DJ88" s="57">
        <f>AO88*(CF88+CG88)</f>
        <v>8641054.0800000001</v>
      </c>
      <c r="DK88" s="57">
        <f>AP88*(CF88+CG88)</f>
        <v>8425027.7280000001</v>
      </c>
      <c r="DL88" s="57">
        <f>AQ88*(CF88+CG88)</f>
        <v>9289133.1359999999</v>
      </c>
      <c r="DM88" s="57">
        <f>AR88*(CF88+CG88)</f>
        <v>9505159.4879999999</v>
      </c>
      <c r="DN88" s="57">
        <f>AS88*(CF88+CG88)</f>
        <v>8857080.432</v>
      </c>
      <c r="DO88" s="57">
        <f>AT88*(CF88+CG88)</f>
        <v>0</v>
      </c>
      <c r="DP88" s="57">
        <f>AU88*(CF88+CG88)</f>
        <v>0</v>
      </c>
      <c r="DQ88" s="58">
        <f>AV88*(CF88+CG88)</f>
        <v>0</v>
      </c>
      <c r="DR88" s="56">
        <f>AW88*(CF88+CG88)</f>
        <v>-1728210.8160000001</v>
      </c>
      <c r="DS88" s="57">
        <f>AX88*(CF88+CG88)</f>
        <v>-1728210.8160000001</v>
      </c>
      <c r="DT88" s="57">
        <f>AY88*(CF88+CG88)</f>
        <v>-2160263.52</v>
      </c>
      <c r="DU88" s="57">
        <f>AZ88*(CF88+CG88)</f>
        <v>-3456421.6320000002</v>
      </c>
      <c r="DV88" s="57">
        <f>BA88*(CF88+CG88)</f>
        <v>-3240395.2800000003</v>
      </c>
      <c r="DW88" s="57">
        <f>BB88*(CF88+CG88)</f>
        <v>-3456421.6320000002</v>
      </c>
      <c r="DX88" s="57">
        <f>BC88*(CF88+CG88)</f>
        <v>-2592316.2240000004</v>
      </c>
      <c r="DY88" s="57">
        <f>BD88*(CF88+CG88)</f>
        <v>-2376289.872</v>
      </c>
      <c r="DZ88" s="57">
        <f>BE88*(CF88+CG88)</f>
        <v>-3024368.9280000003</v>
      </c>
      <c r="EA88" s="57">
        <f>BF88*(CF88+CG88)</f>
        <v>0</v>
      </c>
      <c r="EB88" s="57">
        <f>BG88*(CF88+CG88)</f>
        <v>0</v>
      </c>
      <c r="EC88" s="58">
        <f>BH88*(CF88+CG88)</f>
        <v>0</v>
      </c>
      <c r="ED88" s="59">
        <f>BI88*(CF88+CG88)</f>
        <v>0</v>
      </c>
      <c r="EE88" s="57">
        <f>BJ88*(CF88+CG88)</f>
        <v>0</v>
      </c>
      <c r="EF88" s="57">
        <f>BK88*(CF88+CG88)</f>
        <v>0</v>
      </c>
      <c r="EG88" s="57">
        <f>BL88*(CF88+CG88)</f>
        <v>0</v>
      </c>
      <c r="EH88" s="57">
        <f>BM88*(CF88+CG88)</f>
        <v>0</v>
      </c>
      <c r="EI88" s="57">
        <f>BN88*(CF88+CG88)</f>
        <v>0</v>
      </c>
      <c r="EJ88" s="57">
        <f>BO88*(CF88+CG88)</f>
        <v>0</v>
      </c>
      <c r="EK88" s="57">
        <f>BP88*(CF88+CG88)</f>
        <v>0</v>
      </c>
      <c r="EL88" s="57">
        <f>BQ88*(CF88+CG88)</f>
        <v>0</v>
      </c>
      <c r="EM88" s="57">
        <f>BR88*(CF88+CG88)</f>
        <v>0</v>
      </c>
      <c r="EN88" s="57">
        <f>BS88*(CF88+CG88)</f>
        <v>0</v>
      </c>
      <c r="EO88" s="58">
        <f>BT88*(CF88+CG88)</f>
        <v>0</v>
      </c>
    </row>
    <row r="89" spans="1:145" x14ac:dyDescent="0.2">
      <c r="A89" s="49">
        <v>8</v>
      </c>
      <c r="B89" s="49">
        <v>6911</v>
      </c>
      <c r="C89" s="49" t="s">
        <v>201</v>
      </c>
      <c r="D89" s="49">
        <v>1080939</v>
      </c>
      <c r="E89" s="49" t="s">
        <v>213</v>
      </c>
      <c r="F89" s="49" t="s">
        <v>128</v>
      </c>
      <c r="G89" s="49" t="s">
        <v>202</v>
      </c>
      <c r="H89" s="50" t="s">
        <v>214</v>
      </c>
      <c r="I89" s="51">
        <v>43937</v>
      </c>
      <c r="J89" s="51">
        <v>43160</v>
      </c>
      <c r="K89" s="51">
        <v>44621</v>
      </c>
      <c r="L89" s="49">
        <v>50</v>
      </c>
      <c r="M89" s="49">
        <v>50</v>
      </c>
      <c r="N89" s="49">
        <v>50</v>
      </c>
      <c r="O89" s="49">
        <v>50</v>
      </c>
      <c r="P89" s="49">
        <v>50</v>
      </c>
      <c r="Q89" s="49">
        <v>50</v>
      </c>
      <c r="R89" s="49">
        <v>50</v>
      </c>
      <c r="S89" s="49">
        <v>50</v>
      </c>
      <c r="T89" s="49">
        <v>50</v>
      </c>
      <c r="U89" s="49">
        <v>50</v>
      </c>
      <c r="Y89" s="49">
        <v>38</v>
      </c>
      <c r="Z89" s="49">
        <v>43</v>
      </c>
      <c r="AA89" s="49">
        <v>41</v>
      </c>
      <c r="AB89" s="49">
        <v>39</v>
      </c>
      <c r="AC89" s="49">
        <v>38</v>
      </c>
      <c r="AD89" s="49">
        <v>33</v>
      </c>
      <c r="AE89" s="49">
        <v>37</v>
      </c>
      <c r="AF89" s="49">
        <v>30</v>
      </c>
      <c r="AG89" s="49">
        <v>30</v>
      </c>
      <c r="AH89" s="53">
        <f t="shared" si="133"/>
        <v>36.555555555555557</v>
      </c>
      <c r="AI89" s="52">
        <f t="shared" si="134"/>
        <v>4.3489746201735393</v>
      </c>
      <c r="AJ89" s="53">
        <f t="shared" si="135"/>
        <v>40.904530175729093</v>
      </c>
      <c r="AK89" s="49">
        <v>38</v>
      </c>
      <c r="AL89" s="49">
        <v>43</v>
      </c>
      <c r="AM89" s="49">
        <v>41</v>
      </c>
      <c r="AN89" s="49">
        <v>39</v>
      </c>
      <c r="AO89" s="49">
        <v>38</v>
      </c>
      <c r="AP89" s="49">
        <v>33</v>
      </c>
      <c r="AQ89" s="49">
        <v>37</v>
      </c>
      <c r="AR89" s="49">
        <v>30</v>
      </c>
      <c r="AS89" s="49">
        <v>30</v>
      </c>
      <c r="AT89" s="49">
        <v>0</v>
      </c>
      <c r="AU89" s="49">
        <v>0</v>
      </c>
      <c r="AV89" s="49">
        <v>0</v>
      </c>
      <c r="AW89" s="49">
        <v>-12</v>
      </c>
      <c r="AX89" s="49">
        <v>-7</v>
      </c>
      <c r="AY89" s="49">
        <v>-9</v>
      </c>
      <c r="AZ89" s="49">
        <v>-11</v>
      </c>
      <c r="BA89" s="49">
        <v>-12</v>
      </c>
      <c r="BB89" s="49">
        <v>-17</v>
      </c>
      <c r="BC89" s="49">
        <v>-13</v>
      </c>
      <c r="BD89" s="49">
        <v>-20</v>
      </c>
      <c r="BE89" s="49">
        <v>-20</v>
      </c>
      <c r="BI89" s="49">
        <v>0</v>
      </c>
      <c r="BJ89" s="49">
        <v>0</v>
      </c>
      <c r="BK89" s="49">
        <v>0</v>
      </c>
      <c r="BL89" s="49">
        <v>0</v>
      </c>
      <c r="BM89" s="49">
        <v>0</v>
      </c>
      <c r="BN89" s="49">
        <v>0</v>
      </c>
      <c r="BO89" s="49">
        <v>0</v>
      </c>
      <c r="BP89" s="49">
        <v>0</v>
      </c>
      <c r="BQ89" s="49">
        <v>0</v>
      </c>
      <c r="BV89" s="49">
        <v>8.7100000000000009</v>
      </c>
      <c r="BW89" s="49">
        <v>0</v>
      </c>
      <c r="BX89" s="49">
        <v>0</v>
      </c>
      <c r="BY89" s="49">
        <v>0</v>
      </c>
      <c r="BZ89" s="49">
        <v>0</v>
      </c>
      <c r="CA89" s="49">
        <v>0</v>
      </c>
      <c r="CB89" s="49">
        <v>0</v>
      </c>
      <c r="CC89" s="49">
        <v>14</v>
      </c>
      <c r="CD89" s="49">
        <v>1.6739999999999999</v>
      </c>
      <c r="CE89" s="49">
        <v>10000</v>
      </c>
      <c r="CF89" s="54">
        <f t="shared" si="136"/>
        <v>0</v>
      </c>
      <c r="CG89" s="55">
        <f t="shared" si="137"/>
        <v>166218.15600000005</v>
      </c>
      <c r="CH89" s="56">
        <f t="shared" si="138"/>
        <v>8310907.8000000026</v>
      </c>
      <c r="CI89" s="57">
        <f t="shared" si="139"/>
        <v>8310907.8000000026</v>
      </c>
      <c r="CJ89" s="57">
        <f t="shared" si="140"/>
        <v>8310907.8000000026</v>
      </c>
      <c r="CK89" s="57">
        <f t="shared" si="141"/>
        <v>8310907.8000000026</v>
      </c>
      <c r="CL89" s="57">
        <f t="shared" si="142"/>
        <v>8310907.8000000026</v>
      </c>
      <c r="CM89" s="57">
        <f t="shared" si="143"/>
        <v>8310907.8000000026</v>
      </c>
      <c r="CN89" s="57">
        <f t="shared" si="144"/>
        <v>8310907.8000000026</v>
      </c>
      <c r="CO89" s="57">
        <f t="shared" si="145"/>
        <v>8310907.8000000026</v>
      </c>
      <c r="CP89" s="57">
        <f t="shared" si="146"/>
        <v>8310907.8000000026</v>
      </c>
      <c r="CQ89" s="57">
        <f t="shared" si="147"/>
        <v>0</v>
      </c>
      <c r="CR89" s="57">
        <f t="shared" si="148"/>
        <v>0</v>
      </c>
      <c r="CS89" s="58">
        <f t="shared" si="149"/>
        <v>0</v>
      </c>
      <c r="CT89" s="56">
        <f t="shared" si="150"/>
        <v>6316289.9280000022</v>
      </c>
      <c r="CU89" s="57">
        <f t="shared" si="151"/>
        <v>7147380.7080000024</v>
      </c>
      <c r="CV89" s="57">
        <f t="shared" si="152"/>
        <v>6814944.3960000016</v>
      </c>
      <c r="CW89" s="57">
        <f t="shared" si="153"/>
        <v>6482508.0840000017</v>
      </c>
      <c r="CX89" s="57">
        <f t="shared" si="154"/>
        <v>6316289.9280000022</v>
      </c>
      <c r="CY89" s="57">
        <f t="shared" si="155"/>
        <v>5485199.1480000019</v>
      </c>
      <c r="CZ89" s="57">
        <f t="shared" si="156"/>
        <v>6150071.7720000017</v>
      </c>
      <c r="DA89" s="157">
        <f t="shared" si="157"/>
        <v>4986544.6800000016</v>
      </c>
      <c r="DB89" s="161">
        <f t="shared" si="158"/>
        <v>4986544.6800000016</v>
      </c>
      <c r="DC89" s="161">
        <f t="shared" si="132"/>
        <v>6076197.0360000022</v>
      </c>
      <c r="DD89" s="161">
        <f t="shared" si="159"/>
        <v>722878.5418560463</v>
      </c>
      <c r="DE89" s="161">
        <f t="shared" si="160"/>
        <v>6799075.577856048</v>
      </c>
      <c r="DF89" s="59">
        <f t="shared" si="161"/>
        <v>6316289.9280000022</v>
      </c>
      <c r="DG89" s="57">
        <f t="shared" si="162"/>
        <v>7147380.7080000024</v>
      </c>
      <c r="DH89" s="57">
        <f t="shared" si="163"/>
        <v>6814944.3960000016</v>
      </c>
      <c r="DI89" s="57">
        <f t="shared" si="164"/>
        <v>6482508.0840000017</v>
      </c>
      <c r="DJ89" s="57">
        <f t="shared" si="165"/>
        <v>6316289.9280000022</v>
      </c>
      <c r="DK89" s="57">
        <f t="shared" si="166"/>
        <v>5485199.1480000019</v>
      </c>
      <c r="DL89" s="57">
        <f t="shared" si="167"/>
        <v>6150071.7720000017</v>
      </c>
      <c r="DM89" s="57">
        <f t="shared" si="168"/>
        <v>4986544.6800000016</v>
      </c>
      <c r="DN89" s="57">
        <f t="shared" si="169"/>
        <v>4986544.6800000016</v>
      </c>
      <c r="DO89" s="57">
        <f t="shared" si="170"/>
        <v>0</v>
      </c>
      <c r="DP89" s="57">
        <f t="shared" si="171"/>
        <v>0</v>
      </c>
      <c r="DQ89" s="58">
        <f t="shared" si="172"/>
        <v>0</v>
      </c>
      <c r="DR89" s="56">
        <f t="shared" si="173"/>
        <v>-1994617.8720000004</v>
      </c>
      <c r="DS89" s="57">
        <f t="shared" si="174"/>
        <v>-1163527.0920000004</v>
      </c>
      <c r="DT89" s="57">
        <f t="shared" si="175"/>
        <v>-1495963.4040000003</v>
      </c>
      <c r="DU89" s="57">
        <f t="shared" si="176"/>
        <v>-1828399.7160000005</v>
      </c>
      <c r="DV89" s="57">
        <f t="shared" si="177"/>
        <v>-1994617.8720000004</v>
      </c>
      <c r="DW89" s="57">
        <f t="shared" si="178"/>
        <v>-2825708.6520000007</v>
      </c>
      <c r="DX89" s="57">
        <f t="shared" si="179"/>
        <v>-2160836.0280000004</v>
      </c>
      <c r="DY89" s="57">
        <f t="shared" si="180"/>
        <v>-3324363.120000001</v>
      </c>
      <c r="DZ89" s="57">
        <f t="shared" si="181"/>
        <v>-3324363.120000001</v>
      </c>
      <c r="EA89" s="57">
        <f t="shared" si="182"/>
        <v>0</v>
      </c>
      <c r="EB89" s="57">
        <f t="shared" si="183"/>
        <v>0</v>
      </c>
      <c r="EC89" s="58">
        <f t="shared" si="184"/>
        <v>0</v>
      </c>
      <c r="ED89" s="59">
        <f t="shared" si="185"/>
        <v>0</v>
      </c>
      <c r="EE89" s="57">
        <f t="shared" si="186"/>
        <v>0</v>
      </c>
      <c r="EF89" s="57">
        <f t="shared" si="187"/>
        <v>0</v>
      </c>
      <c r="EG89" s="57">
        <f t="shared" si="188"/>
        <v>0</v>
      </c>
      <c r="EH89" s="57">
        <f t="shared" si="189"/>
        <v>0</v>
      </c>
      <c r="EI89" s="57">
        <f t="shared" si="190"/>
        <v>0</v>
      </c>
      <c r="EJ89" s="57">
        <f t="shared" si="191"/>
        <v>0</v>
      </c>
      <c r="EK89" s="57">
        <f t="shared" si="192"/>
        <v>0</v>
      </c>
      <c r="EL89" s="57">
        <f t="shared" si="193"/>
        <v>0</v>
      </c>
      <c r="EM89" s="57">
        <f t="shared" si="194"/>
        <v>0</v>
      </c>
      <c r="EN89" s="57">
        <f t="shared" si="195"/>
        <v>0</v>
      </c>
      <c r="EO89" s="58">
        <f t="shared" si="196"/>
        <v>0</v>
      </c>
    </row>
    <row r="90" spans="1:145" x14ac:dyDescent="0.2">
      <c r="A90" s="49">
        <v>8</v>
      </c>
      <c r="B90" s="49">
        <v>1750</v>
      </c>
      <c r="C90" s="49" t="s">
        <v>215</v>
      </c>
      <c r="D90" s="49">
        <v>1080940</v>
      </c>
      <c r="E90" s="49" t="s">
        <v>216</v>
      </c>
      <c r="F90" s="49" t="s">
        <v>128</v>
      </c>
      <c r="G90" s="49" t="s">
        <v>205</v>
      </c>
      <c r="H90" s="50" t="s">
        <v>217</v>
      </c>
      <c r="I90" s="51">
        <v>43937</v>
      </c>
      <c r="J90" s="51">
        <v>43160</v>
      </c>
      <c r="K90" s="51">
        <v>44621</v>
      </c>
      <c r="L90" s="49">
        <v>55</v>
      </c>
      <c r="M90" s="49">
        <v>55</v>
      </c>
      <c r="N90" s="49">
        <v>55</v>
      </c>
      <c r="O90" s="49">
        <v>55</v>
      </c>
      <c r="P90" s="49">
        <v>55</v>
      </c>
      <c r="Q90" s="49">
        <v>55</v>
      </c>
      <c r="R90" s="49">
        <v>55</v>
      </c>
      <c r="S90" s="49">
        <v>55</v>
      </c>
      <c r="T90" s="49">
        <v>55</v>
      </c>
      <c r="U90" s="49">
        <v>55</v>
      </c>
      <c r="Y90" s="49">
        <v>26</v>
      </c>
      <c r="Z90" s="49">
        <v>25</v>
      </c>
      <c r="AA90" s="49">
        <v>22</v>
      </c>
      <c r="AB90" s="49">
        <v>22</v>
      </c>
      <c r="AC90" s="49">
        <v>20</v>
      </c>
      <c r="AD90" s="49">
        <v>18</v>
      </c>
      <c r="AE90" s="49">
        <v>19</v>
      </c>
      <c r="AF90" s="49">
        <v>18</v>
      </c>
      <c r="AG90" s="49">
        <v>15</v>
      </c>
      <c r="AH90" s="53">
        <f t="shared" si="133"/>
        <v>20.555555555555557</v>
      </c>
      <c r="AI90" s="52">
        <f t="shared" si="134"/>
        <v>3.3370349817069349</v>
      </c>
      <c r="AJ90" s="53">
        <f t="shared" si="135"/>
        <v>23.892590537262492</v>
      </c>
      <c r="AK90" s="49">
        <v>26</v>
      </c>
      <c r="AL90" s="49">
        <v>25</v>
      </c>
      <c r="AM90" s="49">
        <v>22</v>
      </c>
      <c r="AN90" s="49">
        <v>22</v>
      </c>
      <c r="AO90" s="49">
        <v>20</v>
      </c>
      <c r="AP90" s="49">
        <v>18</v>
      </c>
      <c r="AQ90" s="49">
        <v>19</v>
      </c>
      <c r="AR90" s="49">
        <v>18</v>
      </c>
      <c r="AS90" s="49">
        <v>15</v>
      </c>
      <c r="AT90" s="49">
        <v>0</v>
      </c>
      <c r="AU90" s="49">
        <v>0</v>
      </c>
      <c r="AV90" s="49">
        <v>0</v>
      </c>
      <c r="AW90" s="49">
        <v>-29</v>
      </c>
      <c r="AX90" s="49">
        <v>-30</v>
      </c>
      <c r="AY90" s="49">
        <v>-33</v>
      </c>
      <c r="AZ90" s="49">
        <v>-33</v>
      </c>
      <c r="BA90" s="49">
        <v>-35</v>
      </c>
      <c r="BB90" s="49">
        <v>-37</v>
      </c>
      <c r="BC90" s="49">
        <v>-36</v>
      </c>
      <c r="BD90" s="49">
        <v>-37</v>
      </c>
      <c r="BE90" s="49">
        <v>-40</v>
      </c>
      <c r="BI90" s="49">
        <v>0</v>
      </c>
      <c r="BJ90" s="49">
        <v>0</v>
      </c>
      <c r="BK90" s="49">
        <v>0</v>
      </c>
      <c r="BL90" s="49">
        <v>0</v>
      </c>
      <c r="BM90" s="49">
        <v>0</v>
      </c>
      <c r="BN90" s="49">
        <v>0</v>
      </c>
      <c r="BO90" s="49">
        <v>0</v>
      </c>
      <c r="BP90" s="49">
        <v>0</v>
      </c>
      <c r="BQ90" s="49">
        <v>0</v>
      </c>
      <c r="BV90" s="49">
        <v>8.7100000000000009</v>
      </c>
      <c r="BW90" s="49">
        <v>0</v>
      </c>
      <c r="BX90" s="49">
        <v>0</v>
      </c>
      <c r="BY90" s="49">
        <v>0</v>
      </c>
      <c r="BZ90" s="49">
        <v>0</v>
      </c>
      <c r="CA90" s="49">
        <v>0</v>
      </c>
      <c r="CB90" s="49">
        <v>0</v>
      </c>
      <c r="CC90" s="49">
        <v>14</v>
      </c>
      <c r="CD90" s="49">
        <v>1.6739999999999999</v>
      </c>
      <c r="CE90" s="49">
        <v>10000</v>
      </c>
      <c r="CF90" s="54">
        <f t="shared" si="136"/>
        <v>0</v>
      </c>
      <c r="CG90" s="55">
        <f t="shared" si="137"/>
        <v>166218.15600000005</v>
      </c>
      <c r="CH90" s="56">
        <f t="shared" si="138"/>
        <v>9141998.5800000019</v>
      </c>
      <c r="CI90" s="57">
        <f t="shared" si="139"/>
        <v>9141998.5800000019</v>
      </c>
      <c r="CJ90" s="57">
        <f t="shared" si="140"/>
        <v>9141998.5800000019</v>
      </c>
      <c r="CK90" s="57">
        <f t="shared" si="141"/>
        <v>9141998.5800000019</v>
      </c>
      <c r="CL90" s="57">
        <f t="shared" si="142"/>
        <v>9141998.5800000019</v>
      </c>
      <c r="CM90" s="57">
        <f t="shared" si="143"/>
        <v>9141998.5800000019</v>
      </c>
      <c r="CN90" s="57">
        <f t="shared" si="144"/>
        <v>9141998.5800000019</v>
      </c>
      <c r="CO90" s="57">
        <f t="shared" si="145"/>
        <v>9141998.5800000019</v>
      </c>
      <c r="CP90" s="57">
        <f t="shared" si="146"/>
        <v>9141998.5800000019</v>
      </c>
      <c r="CQ90" s="57">
        <f t="shared" si="147"/>
        <v>0</v>
      </c>
      <c r="CR90" s="57">
        <f t="shared" si="148"/>
        <v>0</v>
      </c>
      <c r="CS90" s="58">
        <f t="shared" si="149"/>
        <v>0</v>
      </c>
      <c r="CT90" s="56">
        <f t="shared" si="150"/>
        <v>4321672.0560000008</v>
      </c>
      <c r="CU90" s="57">
        <f t="shared" si="151"/>
        <v>4155453.9000000013</v>
      </c>
      <c r="CV90" s="57">
        <f t="shared" si="152"/>
        <v>3656799.432000001</v>
      </c>
      <c r="CW90" s="57">
        <f t="shared" si="153"/>
        <v>3656799.432000001</v>
      </c>
      <c r="CX90" s="57">
        <f t="shared" si="154"/>
        <v>3324363.120000001</v>
      </c>
      <c r="CY90" s="57">
        <f t="shared" si="155"/>
        <v>2991926.8080000007</v>
      </c>
      <c r="CZ90" s="57">
        <f t="shared" si="156"/>
        <v>3158144.9640000011</v>
      </c>
      <c r="DA90" s="157">
        <f t="shared" si="157"/>
        <v>2991926.8080000007</v>
      </c>
      <c r="DB90" s="161">
        <f t="shared" si="158"/>
        <v>2493272.3400000008</v>
      </c>
      <c r="DC90" s="161">
        <f t="shared" si="132"/>
        <v>3416706.540000001</v>
      </c>
      <c r="DD90" s="161">
        <f t="shared" si="159"/>
        <v>554675.80116682057</v>
      </c>
      <c r="DE90" s="161">
        <f t="shared" si="160"/>
        <v>3971382.3411668218</v>
      </c>
      <c r="DF90" s="59">
        <f t="shared" si="161"/>
        <v>4321672.0560000008</v>
      </c>
      <c r="DG90" s="57">
        <f t="shared" si="162"/>
        <v>4155453.9000000013</v>
      </c>
      <c r="DH90" s="57">
        <f t="shared" si="163"/>
        <v>3656799.432000001</v>
      </c>
      <c r="DI90" s="57">
        <f t="shared" si="164"/>
        <v>3656799.432000001</v>
      </c>
      <c r="DJ90" s="57">
        <f t="shared" si="165"/>
        <v>3324363.120000001</v>
      </c>
      <c r="DK90" s="57">
        <f t="shared" si="166"/>
        <v>2991926.8080000007</v>
      </c>
      <c r="DL90" s="57">
        <f t="shared" si="167"/>
        <v>3158144.9640000011</v>
      </c>
      <c r="DM90" s="57">
        <f t="shared" si="168"/>
        <v>2991926.8080000007</v>
      </c>
      <c r="DN90" s="57">
        <f t="shared" si="169"/>
        <v>2493272.3400000008</v>
      </c>
      <c r="DO90" s="57">
        <f t="shared" si="170"/>
        <v>0</v>
      </c>
      <c r="DP90" s="57">
        <f t="shared" si="171"/>
        <v>0</v>
      </c>
      <c r="DQ90" s="58">
        <f t="shared" si="172"/>
        <v>0</v>
      </c>
      <c r="DR90" s="56">
        <f t="shared" si="173"/>
        <v>-4820326.5240000011</v>
      </c>
      <c r="DS90" s="57">
        <f t="shared" si="174"/>
        <v>-4986544.6800000016</v>
      </c>
      <c r="DT90" s="57">
        <f t="shared" si="175"/>
        <v>-5485199.1480000019</v>
      </c>
      <c r="DU90" s="57">
        <f t="shared" si="176"/>
        <v>-5485199.1480000019</v>
      </c>
      <c r="DV90" s="57">
        <f t="shared" si="177"/>
        <v>-5817635.4600000018</v>
      </c>
      <c r="DW90" s="57">
        <f t="shared" si="178"/>
        <v>-6150071.7720000017</v>
      </c>
      <c r="DX90" s="57">
        <f t="shared" si="179"/>
        <v>-5983853.6160000013</v>
      </c>
      <c r="DY90" s="57">
        <f t="shared" si="180"/>
        <v>-6150071.7720000017</v>
      </c>
      <c r="DZ90" s="57">
        <f t="shared" si="181"/>
        <v>-6648726.2400000021</v>
      </c>
      <c r="EA90" s="57">
        <f t="shared" si="182"/>
        <v>0</v>
      </c>
      <c r="EB90" s="57">
        <f t="shared" si="183"/>
        <v>0</v>
      </c>
      <c r="EC90" s="58">
        <f t="shared" si="184"/>
        <v>0</v>
      </c>
      <c r="ED90" s="59">
        <f t="shared" si="185"/>
        <v>0</v>
      </c>
      <c r="EE90" s="57">
        <f t="shared" si="186"/>
        <v>0</v>
      </c>
      <c r="EF90" s="57">
        <f t="shared" si="187"/>
        <v>0</v>
      </c>
      <c r="EG90" s="57">
        <f t="shared" si="188"/>
        <v>0</v>
      </c>
      <c r="EH90" s="57">
        <f t="shared" si="189"/>
        <v>0</v>
      </c>
      <c r="EI90" s="57">
        <f t="shared" si="190"/>
        <v>0</v>
      </c>
      <c r="EJ90" s="57">
        <f t="shared" si="191"/>
        <v>0</v>
      </c>
      <c r="EK90" s="57">
        <f t="shared" si="192"/>
        <v>0</v>
      </c>
      <c r="EL90" s="57">
        <f t="shared" si="193"/>
        <v>0</v>
      </c>
      <c r="EM90" s="57">
        <f t="shared" si="194"/>
        <v>0</v>
      </c>
      <c r="EN90" s="57">
        <f t="shared" si="195"/>
        <v>0</v>
      </c>
      <c r="EO90" s="58">
        <f t="shared" si="196"/>
        <v>0</v>
      </c>
    </row>
    <row r="91" spans="1:145" x14ac:dyDescent="0.2">
      <c r="A91" s="63">
        <v>8</v>
      </c>
      <c r="B91" s="49">
        <v>1750</v>
      </c>
      <c r="C91" s="49" t="s">
        <v>215</v>
      </c>
      <c r="D91" s="49">
        <v>1080706</v>
      </c>
      <c r="E91" s="49" t="s">
        <v>221</v>
      </c>
      <c r="F91" s="49" t="s">
        <v>130</v>
      </c>
      <c r="G91" s="49" t="s">
        <v>205</v>
      </c>
      <c r="H91" s="50" t="s">
        <v>222</v>
      </c>
      <c r="I91" s="51">
        <v>43319</v>
      </c>
      <c r="J91" s="51">
        <v>42186</v>
      </c>
      <c r="K91" s="51">
        <v>44377</v>
      </c>
      <c r="L91" s="49">
        <v>40</v>
      </c>
      <c r="M91" s="49">
        <v>40</v>
      </c>
      <c r="N91" s="49">
        <v>40</v>
      </c>
      <c r="O91" s="49">
        <v>40</v>
      </c>
      <c r="P91" s="49">
        <v>40</v>
      </c>
      <c r="Q91" s="49">
        <v>40</v>
      </c>
      <c r="R91" s="49">
        <v>40</v>
      </c>
      <c r="S91" s="49">
        <v>40</v>
      </c>
      <c r="T91" s="49">
        <v>40</v>
      </c>
      <c r="U91" s="49">
        <v>40</v>
      </c>
      <c r="Y91" s="49">
        <v>25</v>
      </c>
      <c r="Z91" s="49">
        <v>24</v>
      </c>
      <c r="AA91" s="49">
        <v>21</v>
      </c>
      <c r="AB91" s="49">
        <v>21</v>
      </c>
      <c r="AC91" s="49">
        <v>18</v>
      </c>
      <c r="AD91" s="49">
        <v>19</v>
      </c>
      <c r="AE91" s="49">
        <v>18</v>
      </c>
      <c r="AF91" s="49">
        <v>16</v>
      </c>
      <c r="AG91" s="49">
        <v>13</v>
      </c>
      <c r="AH91" s="53">
        <f t="shared" si="133"/>
        <v>19.444444444444443</v>
      </c>
      <c r="AI91" s="52">
        <f t="shared" si="134"/>
        <v>3.5624932315291993</v>
      </c>
      <c r="AJ91" s="53">
        <f t="shared" si="135"/>
        <v>23.006937675973642</v>
      </c>
      <c r="AK91" s="49">
        <v>25</v>
      </c>
      <c r="AL91" s="49">
        <v>24</v>
      </c>
      <c r="AM91" s="49">
        <v>21</v>
      </c>
      <c r="AN91" s="49">
        <v>21</v>
      </c>
      <c r="AO91" s="49">
        <v>18</v>
      </c>
      <c r="AP91" s="49">
        <v>19</v>
      </c>
      <c r="AQ91" s="49">
        <v>18</v>
      </c>
      <c r="AR91" s="49">
        <v>16</v>
      </c>
      <c r="AS91" s="49">
        <v>13</v>
      </c>
      <c r="AT91" s="49">
        <v>0</v>
      </c>
      <c r="AU91" s="49">
        <v>0</v>
      </c>
      <c r="AV91" s="49">
        <v>0</v>
      </c>
      <c r="AW91" s="49">
        <v>-15</v>
      </c>
      <c r="AX91" s="49">
        <v>-16</v>
      </c>
      <c r="AY91" s="49">
        <v>-19</v>
      </c>
      <c r="AZ91" s="49">
        <v>-19</v>
      </c>
      <c r="BA91" s="49">
        <v>-22</v>
      </c>
      <c r="BB91" s="49">
        <v>-21</v>
      </c>
      <c r="BC91" s="49">
        <v>-22</v>
      </c>
      <c r="BD91" s="49">
        <v>-24</v>
      </c>
      <c r="BE91" s="49">
        <v>-27</v>
      </c>
      <c r="BI91" s="49">
        <v>0</v>
      </c>
      <c r="BJ91" s="49">
        <v>0</v>
      </c>
      <c r="BK91" s="49">
        <v>0</v>
      </c>
      <c r="BL91" s="49">
        <v>0</v>
      </c>
      <c r="BM91" s="49">
        <v>0</v>
      </c>
      <c r="BN91" s="49">
        <v>0</v>
      </c>
      <c r="BO91" s="49">
        <v>0</v>
      </c>
      <c r="BP91" s="49">
        <v>0</v>
      </c>
      <c r="BQ91" s="49">
        <v>0</v>
      </c>
      <c r="BV91" s="49">
        <v>11.32</v>
      </c>
      <c r="BW91" s="49">
        <v>0</v>
      </c>
      <c r="BX91" s="49">
        <v>0</v>
      </c>
      <c r="BY91" s="49">
        <v>0</v>
      </c>
      <c r="BZ91" s="49">
        <v>0</v>
      </c>
      <c r="CA91" s="49">
        <v>0</v>
      </c>
      <c r="CB91" s="49">
        <v>0</v>
      </c>
      <c r="CC91" s="49">
        <v>14</v>
      </c>
      <c r="CD91" s="49">
        <v>1.6739999999999999</v>
      </c>
      <c r="CE91" s="49">
        <v>10000</v>
      </c>
      <c r="CF91" s="54">
        <f t="shared" si="136"/>
        <v>0</v>
      </c>
      <c r="CG91" s="55">
        <f t="shared" si="137"/>
        <v>216026.35200000001</v>
      </c>
      <c r="CH91" s="56">
        <f t="shared" si="138"/>
        <v>8641054.0800000001</v>
      </c>
      <c r="CI91" s="57">
        <f t="shared" si="139"/>
        <v>8641054.0800000001</v>
      </c>
      <c r="CJ91" s="57">
        <f t="shared" si="140"/>
        <v>8641054.0800000001</v>
      </c>
      <c r="CK91" s="57">
        <f t="shared" si="141"/>
        <v>8641054.0800000001</v>
      </c>
      <c r="CL91" s="57">
        <f t="shared" si="142"/>
        <v>8641054.0800000001</v>
      </c>
      <c r="CM91" s="57">
        <f t="shared" si="143"/>
        <v>8641054.0800000001</v>
      </c>
      <c r="CN91" s="57">
        <f t="shared" si="144"/>
        <v>8641054.0800000001</v>
      </c>
      <c r="CO91" s="57">
        <f t="shared" si="145"/>
        <v>8641054.0800000001</v>
      </c>
      <c r="CP91" s="57">
        <f t="shared" si="146"/>
        <v>8641054.0800000001</v>
      </c>
      <c r="CQ91" s="57">
        <f t="shared" si="147"/>
        <v>0</v>
      </c>
      <c r="CR91" s="57">
        <f t="shared" si="148"/>
        <v>0</v>
      </c>
      <c r="CS91" s="58">
        <f t="shared" si="149"/>
        <v>0</v>
      </c>
      <c r="CT91" s="56">
        <f t="shared" si="150"/>
        <v>5400658.8000000007</v>
      </c>
      <c r="CU91" s="57">
        <f t="shared" si="151"/>
        <v>5184632.4480000008</v>
      </c>
      <c r="CV91" s="57">
        <f t="shared" si="152"/>
        <v>4536553.392</v>
      </c>
      <c r="CW91" s="57">
        <f t="shared" si="153"/>
        <v>4536553.392</v>
      </c>
      <c r="CX91" s="57">
        <f t="shared" si="154"/>
        <v>3888474.3360000001</v>
      </c>
      <c r="CY91" s="57">
        <f t="shared" si="155"/>
        <v>4104500.6880000001</v>
      </c>
      <c r="CZ91" s="57">
        <f t="shared" si="156"/>
        <v>3888474.3360000001</v>
      </c>
      <c r="DA91" s="157">
        <f t="shared" si="157"/>
        <v>3456421.6320000002</v>
      </c>
      <c r="DB91" s="161">
        <f t="shared" si="158"/>
        <v>2808342.5760000004</v>
      </c>
      <c r="DC91" s="161">
        <f t="shared" si="132"/>
        <v>4200512.4000000004</v>
      </c>
      <c r="DD91" s="161">
        <f t="shared" si="159"/>
        <v>769592.41683194437</v>
      </c>
      <c r="DE91" s="161">
        <f t="shared" si="160"/>
        <v>4970104.8168319445</v>
      </c>
      <c r="DF91" s="59">
        <f t="shared" si="161"/>
        <v>5400658.8000000007</v>
      </c>
      <c r="DG91" s="57">
        <f t="shared" si="162"/>
        <v>5184632.4480000008</v>
      </c>
      <c r="DH91" s="57">
        <f t="shared" si="163"/>
        <v>4536553.392</v>
      </c>
      <c r="DI91" s="57">
        <f t="shared" si="164"/>
        <v>4536553.392</v>
      </c>
      <c r="DJ91" s="57">
        <f t="shared" si="165"/>
        <v>3888474.3360000001</v>
      </c>
      <c r="DK91" s="57">
        <f t="shared" si="166"/>
        <v>4104500.6880000001</v>
      </c>
      <c r="DL91" s="57">
        <f t="shared" si="167"/>
        <v>3888474.3360000001</v>
      </c>
      <c r="DM91" s="57">
        <f t="shared" si="168"/>
        <v>3456421.6320000002</v>
      </c>
      <c r="DN91" s="57">
        <f t="shared" si="169"/>
        <v>2808342.5760000004</v>
      </c>
      <c r="DO91" s="57">
        <f t="shared" si="170"/>
        <v>0</v>
      </c>
      <c r="DP91" s="57">
        <f t="shared" si="171"/>
        <v>0</v>
      </c>
      <c r="DQ91" s="58">
        <f t="shared" si="172"/>
        <v>0</v>
      </c>
      <c r="DR91" s="56">
        <f t="shared" si="173"/>
        <v>-3240395.2800000003</v>
      </c>
      <c r="DS91" s="57">
        <f t="shared" si="174"/>
        <v>-3456421.6320000002</v>
      </c>
      <c r="DT91" s="57">
        <f t="shared" si="175"/>
        <v>-4104500.6880000001</v>
      </c>
      <c r="DU91" s="57">
        <f t="shared" si="176"/>
        <v>-4104500.6880000001</v>
      </c>
      <c r="DV91" s="57">
        <f t="shared" si="177"/>
        <v>-4752579.7439999999</v>
      </c>
      <c r="DW91" s="57">
        <f t="shared" si="178"/>
        <v>-4536553.392</v>
      </c>
      <c r="DX91" s="57">
        <f t="shared" si="179"/>
        <v>-4752579.7439999999</v>
      </c>
      <c r="DY91" s="57">
        <f t="shared" si="180"/>
        <v>-5184632.4480000008</v>
      </c>
      <c r="DZ91" s="57">
        <f t="shared" si="181"/>
        <v>-5832711.5040000007</v>
      </c>
      <c r="EA91" s="57">
        <f t="shared" si="182"/>
        <v>0</v>
      </c>
      <c r="EB91" s="57">
        <f t="shared" si="183"/>
        <v>0</v>
      </c>
      <c r="EC91" s="58">
        <f t="shared" si="184"/>
        <v>0</v>
      </c>
      <c r="ED91" s="59">
        <f t="shared" si="185"/>
        <v>0</v>
      </c>
      <c r="EE91" s="57">
        <f t="shared" si="186"/>
        <v>0</v>
      </c>
      <c r="EF91" s="57">
        <f t="shared" si="187"/>
        <v>0</v>
      </c>
      <c r="EG91" s="57">
        <f t="shared" si="188"/>
        <v>0</v>
      </c>
      <c r="EH91" s="57">
        <f t="shared" si="189"/>
        <v>0</v>
      </c>
      <c r="EI91" s="57">
        <f t="shared" si="190"/>
        <v>0</v>
      </c>
      <c r="EJ91" s="57">
        <f t="shared" si="191"/>
        <v>0</v>
      </c>
      <c r="EK91" s="57">
        <f t="shared" si="192"/>
        <v>0</v>
      </c>
      <c r="EL91" s="57">
        <f t="shared" si="193"/>
        <v>0</v>
      </c>
      <c r="EM91" s="57">
        <f t="shared" si="194"/>
        <v>0</v>
      </c>
      <c r="EN91" s="57">
        <f t="shared" si="195"/>
        <v>0</v>
      </c>
      <c r="EO91" s="58">
        <f t="shared" si="196"/>
        <v>0</v>
      </c>
    </row>
    <row r="92" spans="1:145" x14ac:dyDescent="0.2">
      <c r="A92" s="49">
        <v>8</v>
      </c>
      <c r="B92" s="49">
        <v>3846</v>
      </c>
      <c r="C92" s="49" t="s">
        <v>219</v>
      </c>
      <c r="D92" s="49">
        <v>1080708</v>
      </c>
      <c r="E92" s="49" t="s">
        <v>226</v>
      </c>
      <c r="F92" s="49" t="s">
        <v>130</v>
      </c>
      <c r="G92" s="49" t="s">
        <v>204</v>
      </c>
      <c r="H92" s="50" t="s">
        <v>227</v>
      </c>
      <c r="I92" s="51">
        <v>43333</v>
      </c>
      <c r="J92" s="51">
        <v>42186</v>
      </c>
      <c r="K92" s="51">
        <v>44377</v>
      </c>
      <c r="L92" s="49">
        <v>55</v>
      </c>
      <c r="M92" s="49">
        <v>55</v>
      </c>
      <c r="N92" s="49">
        <v>55</v>
      </c>
      <c r="O92" s="49">
        <v>55</v>
      </c>
      <c r="P92" s="49">
        <v>55</v>
      </c>
      <c r="Q92" s="49">
        <v>55</v>
      </c>
      <c r="R92" s="49">
        <v>55</v>
      </c>
      <c r="S92" s="49">
        <v>55</v>
      </c>
      <c r="T92" s="49">
        <v>55</v>
      </c>
      <c r="U92" s="49">
        <v>55</v>
      </c>
      <c r="Y92" s="49">
        <v>23</v>
      </c>
      <c r="Z92" s="49">
        <v>21</v>
      </c>
      <c r="AA92" s="49">
        <v>23</v>
      </c>
      <c r="AB92" s="49">
        <v>26</v>
      </c>
      <c r="AC92" s="49">
        <v>26</v>
      </c>
      <c r="AD92" s="49">
        <v>26</v>
      </c>
      <c r="AE92" s="49">
        <v>24</v>
      </c>
      <c r="AF92" s="49">
        <v>23</v>
      </c>
      <c r="AG92" s="49">
        <v>23</v>
      </c>
      <c r="AH92" s="53">
        <f t="shared" si="133"/>
        <v>23.888888888888889</v>
      </c>
      <c r="AI92" s="52">
        <f t="shared" si="134"/>
        <v>1.662958838566196</v>
      </c>
      <c r="AJ92" s="53">
        <f t="shared" si="135"/>
        <v>25.551847727455087</v>
      </c>
      <c r="AK92" s="49">
        <v>23</v>
      </c>
      <c r="AL92" s="49">
        <v>21</v>
      </c>
      <c r="AM92" s="49">
        <v>23</v>
      </c>
      <c r="AN92" s="49">
        <v>26</v>
      </c>
      <c r="AO92" s="49">
        <v>26</v>
      </c>
      <c r="AP92" s="49">
        <v>26</v>
      </c>
      <c r="AQ92" s="49">
        <v>24</v>
      </c>
      <c r="AR92" s="49">
        <v>23</v>
      </c>
      <c r="AS92" s="49">
        <v>23</v>
      </c>
      <c r="AT92" s="49">
        <v>0</v>
      </c>
      <c r="AU92" s="49">
        <v>0</v>
      </c>
      <c r="AV92" s="49">
        <v>0</v>
      </c>
      <c r="AW92" s="49">
        <v>-32</v>
      </c>
      <c r="AX92" s="49">
        <v>-34</v>
      </c>
      <c r="AY92" s="49">
        <v>-32</v>
      </c>
      <c r="AZ92" s="49">
        <v>-29</v>
      </c>
      <c r="BA92" s="49">
        <v>-29</v>
      </c>
      <c r="BB92" s="49">
        <v>-29</v>
      </c>
      <c r="BC92" s="49">
        <v>-31</v>
      </c>
      <c r="BD92" s="49">
        <v>-32</v>
      </c>
      <c r="BE92" s="49">
        <v>-32</v>
      </c>
      <c r="BI92" s="49">
        <v>0</v>
      </c>
      <c r="BJ92" s="49">
        <v>0</v>
      </c>
      <c r="BK92" s="49">
        <v>0</v>
      </c>
      <c r="BL92" s="49">
        <v>0</v>
      </c>
      <c r="BM92" s="49">
        <v>0</v>
      </c>
      <c r="BN92" s="49">
        <v>0</v>
      </c>
      <c r="BO92" s="49">
        <v>0</v>
      </c>
      <c r="BP92" s="49">
        <v>0</v>
      </c>
      <c r="BQ92" s="49">
        <v>0</v>
      </c>
      <c r="BV92" s="49">
        <v>11.32</v>
      </c>
      <c r="BW92" s="49">
        <v>0</v>
      </c>
      <c r="BX92" s="49">
        <v>0</v>
      </c>
      <c r="BY92" s="49">
        <v>0</v>
      </c>
      <c r="BZ92" s="49">
        <v>0</v>
      </c>
      <c r="CA92" s="49">
        <v>0</v>
      </c>
      <c r="CB92" s="49">
        <v>0</v>
      </c>
      <c r="CC92" s="49">
        <v>14</v>
      </c>
      <c r="CD92" s="49">
        <v>1.6739999999999999</v>
      </c>
      <c r="CE92" s="49">
        <v>10000</v>
      </c>
      <c r="CF92" s="54">
        <f t="shared" si="136"/>
        <v>0</v>
      </c>
      <c r="CG92" s="55">
        <f t="shared" si="137"/>
        <v>216026.35200000001</v>
      </c>
      <c r="CH92" s="56">
        <f t="shared" si="138"/>
        <v>11881449.360000001</v>
      </c>
      <c r="CI92" s="57">
        <f t="shared" si="139"/>
        <v>11881449.360000001</v>
      </c>
      <c r="CJ92" s="57">
        <f t="shared" si="140"/>
        <v>11881449.360000001</v>
      </c>
      <c r="CK92" s="57">
        <f t="shared" si="141"/>
        <v>11881449.360000001</v>
      </c>
      <c r="CL92" s="57">
        <f t="shared" si="142"/>
        <v>11881449.360000001</v>
      </c>
      <c r="CM92" s="57">
        <f t="shared" si="143"/>
        <v>11881449.360000001</v>
      </c>
      <c r="CN92" s="57">
        <f t="shared" si="144"/>
        <v>11881449.360000001</v>
      </c>
      <c r="CO92" s="57">
        <f t="shared" si="145"/>
        <v>11881449.360000001</v>
      </c>
      <c r="CP92" s="57">
        <f t="shared" si="146"/>
        <v>11881449.360000001</v>
      </c>
      <c r="CQ92" s="57">
        <f t="shared" si="147"/>
        <v>0</v>
      </c>
      <c r="CR92" s="57">
        <f t="shared" si="148"/>
        <v>0</v>
      </c>
      <c r="CS92" s="58">
        <f t="shared" si="149"/>
        <v>0</v>
      </c>
      <c r="CT92" s="56">
        <f t="shared" si="150"/>
        <v>4968606.0959999999</v>
      </c>
      <c r="CU92" s="57">
        <f t="shared" si="151"/>
        <v>4536553.392</v>
      </c>
      <c r="CV92" s="57">
        <f t="shared" si="152"/>
        <v>4968606.0959999999</v>
      </c>
      <c r="CW92" s="57">
        <f t="shared" si="153"/>
        <v>5616685.1520000007</v>
      </c>
      <c r="CX92" s="57">
        <f t="shared" si="154"/>
        <v>5616685.1520000007</v>
      </c>
      <c r="CY92" s="57">
        <f t="shared" si="155"/>
        <v>5616685.1520000007</v>
      </c>
      <c r="CZ92" s="57">
        <f t="shared" si="156"/>
        <v>5184632.4480000008</v>
      </c>
      <c r="DA92" s="157">
        <f t="shared" si="157"/>
        <v>4968606.0959999999</v>
      </c>
      <c r="DB92" s="161">
        <f t="shared" si="158"/>
        <v>4968606.0959999999</v>
      </c>
      <c r="DC92" s="161">
        <f t="shared" si="132"/>
        <v>5160629.5200000005</v>
      </c>
      <c r="DD92" s="161">
        <f t="shared" si="159"/>
        <v>359242.93142161227</v>
      </c>
      <c r="DE92" s="161">
        <f t="shared" si="160"/>
        <v>5519872.4514216129</v>
      </c>
      <c r="DF92" s="59">
        <f t="shared" si="161"/>
        <v>4968606.0959999999</v>
      </c>
      <c r="DG92" s="57">
        <f t="shared" si="162"/>
        <v>4536553.392</v>
      </c>
      <c r="DH92" s="57">
        <f t="shared" si="163"/>
        <v>4968606.0959999999</v>
      </c>
      <c r="DI92" s="57">
        <f t="shared" si="164"/>
        <v>5616685.1520000007</v>
      </c>
      <c r="DJ92" s="57">
        <f t="shared" si="165"/>
        <v>5616685.1520000007</v>
      </c>
      <c r="DK92" s="57">
        <f t="shared" si="166"/>
        <v>5616685.1520000007</v>
      </c>
      <c r="DL92" s="57">
        <f t="shared" si="167"/>
        <v>5184632.4480000008</v>
      </c>
      <c r="DM92" s="57">
        <f t="shared" si="168"/>
        <v>4968606.0959999999</v>
      </c>
      <c r="DN92" s="57">
        <f t="shared" si="169"/>
        <v>4968606.0959999999</v>
      </c>
      <c r="DO92" s="57">
        <f t="shared" si="170"/>
        <v>0</v>
      </c>
      <c r="DP92" s="57">
        <f t="shared" si="171"/>
        <v>0</v>
      </c>
      <c r="DQ92" s="58">
        <f t="shared" si="172"/>
        <v>0</v>
      </c>
      <c r="DR92" s="56">
        <f t="shared" si="173"/>
        <v>-6912843.2640000004</v>
      </c>
      <c r="DS92" s="57">
        <f t="shared" si="174"/>
        <v>-7344895.9680000003</v>
      </c>
      <c r="DT92" s="57">
        <f t="shared" si="175"/>
        <v>-6912843.2640000004</v>
      </c>
      <c r="DU92" s="57">
        <f t="shared" si="176"/>
        <v>-6264764.2080000006</v>
      </c>
      <c r="DV92" s="57">
        <f t="shared" si="177"/>
        <v>-6264764.2080000006</v>
      </c>
      <c r="DW92" s="57">
        <f t="shared" si="178"/>
        <v>-6264764.2080000006</v>
      </c>
      <c r="DX92" s="57">
        <f t="shared" si="179"/>
        <v>-6696816.9120000005</v>
      </c>
      <c r="DY92" s="57">
        <f t="shared" si="180"/>
        <v>-6912843.2640000004</v>
      </c>
      <c r="DZ92" s="57">
        <f t="shared" si="181"/>
        <v>-6912843.2640000004</v>
      </c>
      <c r="EA92" s="57">
        <f t="shared" si="182"/>
        <v>0</v>
      </c>
      <c r="EB92" s="57">
        <f t="shared" si="183"/>
        <v>0</v>
      </c>
      <c r="EC92" s="58">
        <f t="shared" si="184"/>
        <v>0</v>
      </c>
      <c r="ED92" s="59">
        <f t="shared" si="185"/>
        <v>0</v>
      </c>
      <c r="EE92" s="57">
        <f t="shared" si="186"/>
        <v>0</v>
      </c>
      <c r="EF92" s="57">
        <f t="shared" si="187"/>
        <v>0</v>
      </c>
      <c r="EG92" s="57">
        <f t="shared" si="188"/>
        <v>0</v>
      </c>
      <c r="EH92" s="57">
        <f t="shared" si="189"/>
        <v>0</v>
      </c>
      <c r="EI92" s="57">
        <f t="shared" si="190"/>
        <v>0</v>
      </c>
      <c r="EJ92" s="57">
        <f t="shared" si="191"/>
        <v>0</v>
      </c>
      <c r="EK92" s="57">
        <f t="shared" si="192"/>
        <v>0</v>
      </c>
      <c r="EL92" s="57">
        <f t="shared" si="193"/>
        <v>0</v>
      </c>
      <c r="EM92" s="57">
        <f t="shared" si="194"/>
        <v>0</v>
      </c>
      <c r="EN92" s="57">
        <f t="shared" si="195"/>
        <v>0</v>
      </c>
      <c r="EO92" s="58">
        <f t="shared" si="196"/>
        <v>0</v>
      </c>
    </row>
    <row r="93" spans="1:145" x14ac:dyDescent="0.2">
      <c r="I93" s="51"/>
      <c r="J93" s="51"/>
      <c r="K93" s="51"/>
      <c r="AH93" s="53"/>
      <c r="AI93" s="52"/>
      <c r="AJ93" s="53"/>
      <c r="CF93" s="54"/>
      <c r="CG93" s="55"/>
      <c r="CH93" s="56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8"/>
      <c r="CT93" s="56"/>
      <c r="CU93" s="57"/>
      <c r="CV93" s="57"/>
      <c r="CW93" s="57"/>
      <c r="CX93" s="57"/>
      <c r="CY93" s="57"/>
      <c r="CZ93" s="57"/>
      <c r="DA93" s="157"/>
      <c r="DB93" s="161"/>
      <c r="DC93" s="161" t="e">
        <f t="shared" si="132"/>
        <v>#DIV/0!</v>
      </c>
      <c r="DD93" s="161"/>
      <c r="DE93" s="161"/>
      <c r="DF93" s="59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8"/>
      <c r="DR93" s="56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8"/>
      <c r="ED93" s="59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8"/>
    </row>
    <row r="94" spans="1:145" x14ac:dyDescent="0.2">
      <c r="A94" s="49">
        <v>9</v>
      </c>
      <c r="B94" s="49">
        <v>6905</v>
      </c>
      <c r="C94" s="49" t="s">
        <v>252</v>
      </c>
      <c r="D94" s="49">
        <v>1090346</v>
      </c>
      <c r="E94" s="49" t="s">
        <v>253</v>
      </c>
      <c r="F94" s="49" t="s">
        <v>131</v>
      </c>
      <c r="G94" s="49" t="s">
        <v>235</v>
      </c>
      <c r="H94" s="50" t="s">
        <v>254</v>
      </c>
      <c r="I94" s="51">
        <v>42892</v>
      </c>
      <c r="J94" s="51">
        <v>41789</v>
      </c>
      <c r="K94" s="51">
        <v>43981</v>
      </c>
      <c r="L94" s="49">
        <v>35</v>
      </c>
      <c r="M94" s="49">
        <v>35</v>
      </c>
      <c r="N94" s="49">
        <v>35</v>
      </c>
      <c r="O94" s="49">
        <v>35</v>
      </c>
      <c r="P94" s="49">
        <v>35</v>
      </c>
      <c r="Q94" s="49">
        <v>35</v>
      </c>
      <c r="R94" s="49">
        <v>35</v>
      </c>
      <c r="Y94" s="49">
        <v>8</v>
      </c>
      <c r="Z94" s="49">
        <v>5</v>
      </c>
      <c r="AA94" s="49">
        <v>4</v>
      </c>
      <c r="AB94" s="49">
        <v>4</v>
      </c>
      <c r="AC94" s="49">
        <v>4</v>
      </c>
      <c r="AD94" s="49">
        <v>4</v>
      </c>
      <c r="AH94" s="53">
        <f t="shared" ref="AH94:AH99" si="197">AVERAGE(Y94:AG94)</f>
        <v>4.833333333333333</v>
      </c>
      <c r="AI94" s="52">
        <f t="shared" ref="AI94:AI99" si="198">_xlfn.STDEV.P(Y94:AG94)</f>
        <v>1.4624940645653537</v>
      </c>
      <c r="AJ94" s="53">
        <f t="shared" ref="AJ94:AJ99" si="199">AI94+AH94</f>
        <v>6.2958273978986865</v>
      </c>
      <c r="AK94" s="49">
        <v>8</v>
      </c>
      <c r="AL94" s="49">
        <v>5</v>
      </c>
      <c r="AM94" s="49">
        <v>4</v>
      </c>
      <c r="AN94" s="49">
        <v>4</v>
      </c>
      <c r="AO94" s="49">
        <v>4</v>
      </c>
      <c r="AP94" s="49">
        <v>4</v>
      </c>
      <c r="AQ94" s="49">
        <v>0</v>
      </c>
      <c r="AR94" s="49">
        <v>0</v>
      </c>
      <c r="AS94" s="49">
        <v>0</v>
      </c>
      <c r="AT94" s="49">
        <v>0</v>
      </c>
      <c r="AU94" s="49">
        <v>0</v>
      </c>
      <c r="AV94" s="49">
        <v>0</v>
      </c>
      <c r="AW94" s="49">
        <v>-27</v>
      </c>
      <c r="AX94" s="49">
        <v>-30</v>
      </c>
      <c r="AY94" s="49">
        <v>-31</v>
      </c>
      <c r="AZ94" s="49">
        <v>-31</v>
      </c>
      <c r="BA94" s="49">
        <v>-31</v>
      </c>
      <c r="BB94" s="49">
        <v>-31</v>
      </c>
      <c r="BI94" s="49">
        <v>0</v>
      </c>
      <c r="BJ94" s="49">
        <v>0</v>
      </c>
      <c r="BK94" s="49">
        <v>0</v>
      </c>
      <c r="BL94" s="49">
        <v>0</v>
      </c>
      <c r="BM94" s="49">
        <v>0</v>
      </c>
      <c r="BN94" s="49">
        <v>0</v>
      </c>
      <c r="BV94" s="49">
        <v>7.7</v>
      </c>
      <c r="BW94" s="49">
        <v>0</v>
      </c>
      <c r="BX94" s="49">
        <v>0</v>
      </c>
      <c r="BY94" s="49">
        <v>0</v>
      </c>
      <c r="BZ94" s="49">
        <v>0</v>
      </c>
      <c r="CA94" s="49">
        <v>0</v>
      </c>
      <c r="CB94" s="49">
        <v>0</v>
      </c>
      <c r="CC94" s="49">
        <v>14</v>
      </c>
      <c r="CD94" s="49">
        <v>1.6739999999999999</v>
      </c>
      <c r="CE94" s="49">
        <v>10000</v>
      </c>
      <c r="CF94" s="54">
        <f t="shared" ref="CF94:CF99" si="200">(BU94*CE94*CD94*(1+BX94/100+CB94/100+CC94/100))</f>
        <v>0</v>
      </c>
      <c r="CG94" s="55">
        <f t="shared" ref="CG94:CG99" si="201">(BV94*CE94*CD94*(1+CC94/100+BW94/100+BZ94/100+BY94/100))</f>
        <v>146943.72000000003</v>
      </c>
      <c r="CH94" s="56">
        <f t="shared" ref="CH94:CH99" si="202">M94*(CF94+CG94)</f>
        <v>5143030.2000000011</v>
      </c>
      <c r="CI94" s="57">
        <f t="shared" ref="CI94:CI99" si="203">N94* (CF94+CG94)</f>
        <v>5143030.2000000011</v>
      </c>
      <c r="CJ94" s="57">
        <f t="shared" ref="CJ94:CJ99" si="204">O94*(CF94+CG94)</f>
        <v>5143030.2000000011</v>
      </c>
      <c r="CK94" s="57">
        <f t="shared" ref="CK94:CK99" si="205">P94*(CF94+CG94)</f>
        <v>5143030.2000000011</v>
      </c>
      <c r="CL94" s="57">
        <f t="shared" ref="CL94:CL99" si="206">Q94*(CF94+CG94)</f>
        <v>5143030.2000000011</v>
      </c>
      <c r="CM94" s="57">
        <f t="shared" ref="CM94:CM99" si="207">R94*(CF94+CG94)</f>
        <v>5143030.2000000011</v>
      </c>
      <c r="CN94" s="57">
        <f t="shared" ref="CN94:CN99" si="208">S94*(CF94+CG94)</f>
        <v>0</v>
      </c>
      <c r="CO94" s="57">
        <f t="shared" ref="CO94:CO99" si="209">T94*(CF94+CG94)</f>
        <v>0</v>
      </c>
      <c r="CP94" s="57">
        <f t="shared" ref="CP94:CP99" si="210">U94*(CF94+CG94)</f>
        <v>0</v>
      </c>
      <c r="CQ94" s="57">
        <f t="shared" ref="CQ94:CQ99" si="211">V94*(CF94+CG94)</f>
        <v>0</v>
      </c>
      <c r="CR94" s="57">
        <f t="shared" ref="CR94:CR99" si="212">W94*(CF94+CG94)</f>
        <v>0</v>
      </c>
      <c r="CS94" s="58">
        <f t="shared" ref="CS94:CS99" si="213">X94*(CF94+CG94)</f>
        <v>0</v>
      </c>
      <c r="CT94" s="56">
        <f t="shared" ref="CT94:CT99" si="214">Y94*(CF94+CG94)</f>
        <v>1175549.7600000002</v>
      </c>
      <c r="CU94" s="57">
        <f t="shared" ref="CU94:CU99" si="215">Z94*(CF94+CG94)</f>
        <v>734718.60000000009</v>
      </c>
      <c r="CV94" s="57">
        <f t="shared" ref="CV94:CV99" si="216">AA94*(CF94+CG94)</f>
        <v>587774.88000000012</v>
      </c>
      <c r="CW94" s="57">
        <f t="shared" ref="CW94:CW99" si="217">AB94*(CF94+CG94)</f>
        <v>587774.88000000012</v>
      </c>
      <c r="CX94" s="57">
        <f t="shared" ref="CX94:CX99" si="218">AC94*(CF94+CG94)</f>
        <v>587774.88000000012</v>
      </c>
      <c r="CY94" s="57">
        <f t="shared" ref="CY94:CY99" si="219">AD94*(CF94+CG94)</f>
        <v>587774.88000000012</v>
      </c>
      <c r="CZ94" s="57">
        <f t="shared" ref="CZ94:CZ99" si="220">AE94*(CF94+CG94)</f>
        <v>0</v>
      </c>
      <c r="DA94" s="157">
        <f t="shared" ref="DA94:DA99" si="221">AF94*(CF94+CG94)</f>
        <v>0</v>
      </c>
      <c r="DB94" s="161">
        <f t="shared" ref="DB94:DB99" si="222">AG94*(CF94+CG94)</f>
        <v>0</v>
      </c>
      <c r="DC94" s="161">
        <f t="shared" si="132"/>
        <v>473485.32</v>
      </c>
      <c r="DD94" s="161">
        <f t="shared" ref="DD94:DD99" si="223">AI94*(CF94+CG94)</f>
        <v>214904.31832515329</v>
      </c>
      <c r="DE94" s="161">
        <f t="shared" ref="DE94:DE99" si="224">AJ94*(CF94+CG94)</f>
        <v>925132.29832515342</v>
      </c>
      <c r="DF94" s="59">
        <f t="shared" ref="DF94:DF99" si="225">AK94*(CF94+CG94)</f>
        <v>1175549.7600000002</v>
      </c>
      <c r="DG94" s="57">
        <f t="shared" ref="DG94:DG99" si="226">AL94*(CF94+CG94)</f>
        <v>734718.60000000009</v>
      </c>
      <c r="DH94" s="57">
        <f t="shared" ref="DH94:DH99" si="227">AM94*(CF94+CG94)</f>
        <v>587774.88000000012</v>
      </c>
      <c r="DI94" s="57">
        <f t="shared" ref="DI94:DI99" si="228">AN94*(CF94+CG94)</f>
        <v>587774.88000000012</v>
      </c>
      <c r="DJ94" s="57">
        <f t="shared" ref="DJ94:DJ99" si="229">AO94*(CF94+CG94)</f>
        <v>587774.88000000012</v>
      </c>
      <c r="DK94" s="57">
        <f t="shared" ref="DK94:DK99" si="230">AP94*(CF94+CG94)</f>
        <v>587774.88000000012</v>
      </c>
      <c r="DL94" s="57">
        <f t="shared" ref="DL94:DL99" si="231">AQ94*(CF94+CG94)</f>
        <v>0</v>
      </c>
      <c r="DM94" s="57">
        <f t="shared" ref="DM94:DM99" si="232">AR94*(CF94+CG94)</f>
        <v>0</v>
      </c>
      <c r="DN94" s="57">
        <f t="shared" ref="DN94:DN99" si="233">AS94*(CF94+CG94)</f>
        <v>0</v>
      </c>
      <c r="DO94" s="57">
        <f t="shared" ref="DO94:DO99" si="234">AT94*(CF94+CG94)</f>
        <v>0</v>
      </c>
      <c r="DP94" s="57">
        <f t="shared" ref="DP94:DP99" si="235">AU94*(CF94+CG94)</f>
        <v>0</v>
      </c>
      <c r="DQ94" s="58">
        <f t="shared" ref="DQ94:DQ99" si="236">AV94*(CF94+CG94)</f>
        <v>0</v>
      </c>
      <c r="DR94" s="56">
        <f t="shared" ref="DR94:DR99" si="237">AW94*(CF94+CG94)</f>
        <v>-3967480.4400000009</v>
      </c>
      <c r="DS94" s="57">
        <f t="shared" ref="DS94:DS99" si="238">AX94*(CF94+CG94)</f>
        <v>-4408311.6000000006</v>
      </c>
      <c r="DT94" s="57">
        <f t="shared" ref="DT94:DT99" si="239">AY94*(CF94+CG94)</f>
        <v>-4555255.3200000012</v>
      </c>
      <c r="DU94" s="57">
        <f t="shared" ref="DU94:DU99" si="240">AZ94*(CF94+CG94)</f>
        <v>-4555255.3200000012</v>
      </c>
      <c r="DV94" s="57">
        <f t="shared" ref="DV94:DV99" si="241">BA94*(CF94+CG94)</f>
        <v>-4555255.3200000012</v>
      </c>
      <c r="DW94" s="57">
        <f t="shared" ref="DW94:DW99" si="242">BB94*(CF94+CG94)</f>
        <v>-4555255.3200000012</v>
      </c>
      <c r="DX94" s="57">
        <f t="shared" ref="DX94:DX99" si="243">BC94*(CF94+CG94)</f>
        <v>0</v>
      </c>
      <c r="DY94" s="57">
        <f t="shared" ref="DY94:DY99" si="244">BD94*(CF94+CG94)</f>
        <v>0</v>
      </c>
      <c r="DZ94" s="57">
        <f t="shared" ref="DZ94:DZ99" si="245">BE94*(CF94+CG94)</f>
        <v>0</v>
      </c>
      <c r="EA94" s="57">
        <f t="shared" ref="EA94:EA99" si="246">BF94*(CF94+CG94)</f>
        <v>0</v>
      </c>
      <c r="EB94" s="57">
        <f t="shared" ref="EB94:EB99" si="247">BG94*(CF94+CG94)</f>
        <v>0</v>
      </c>
      <c r="EC94" s="58">
        <f t="shared" ref="EC94:EC99" si="248">BH94*(CF94+CG94)</f>
        <v>0</v>
      </c>
      <c r="ED94" s="59">
        <f t="shared" ref="ED94:ED99" si="249">BI94*(CF94+CG94)</f>
        <v>0</v>
      </c>
      <c r="EE94" s="57">
        <f t="shared" ref="EE94:EE99" si="250">BJ94*(CF94+CG94)</f>
        <v>0</v>
      </c>
      <c r="EF94" s="57">
        <f t="shared" ref="EF94:EF99" si="251">BK94*(CF94+CG94)</f>
        <v>0</v>
      </c>
      <c r="EG94" s="57">
        <f t="shared" ref="EG94:EG99" si="252">BL94*(CF94+CG94)</f>
        <v>0</v>
      </c>
      <c r="EH94" s="57">
        <f t="shared" ref="EH94:EH99" si="253">BM94*(CF94+CG94)</f>
        <v>0</v>
      </c>
      <c r="EI94" s="57">
        <f t="shared" ref="EI94:EI99" si="254">BN94*(CF94+CG94)</f>
        <v>0</v>
      </c>
      <c r="EJ94" s="57">
        <f t="shared" ref="EJ94:EJ99" si="255">BO94*(CF94+CG94)</f>
        <v>0</v>
      </c>
      <c r="EK94" s="57">
        <f t="shared" ref="EK94:EK99" si="256">BP94*(CF94+CG94)</f>
        <v>0</v>
      </c>
      <c r="EL94" s="57">
        <f t="shared" ref="EL94:EL99" si="257">BQ94*(CF94+CG94)</f>
        <v>0</v>
      </c>
      <c r="EM94" s="57">
        <f t="shared" ref="EM94:EM99" si="258">BR94*(CF94+CG94)</f>
        <v>0</v>
      </c>
      <c r="EN94" s="57">
        <f t="shared" ref="EN94:EN99" si="259">BS94*(CF94+CG94)</f>
        <v>0</v>
      </c>
      <c r="EO94" s="58">
        <f t="shared" ref="EO94:EO99" si="260">BT94*(CF94+CG94)</f>
        <v>0</v>
      </c>
    </row>
    <row r="95" spans="1:145" x14ac:dyDescent="0.2">
      <c r="A95" s="49">
        <v>9</v>
      </c>
      <c r="B95" s="49">
        <v>1800</v>
      </c>
      <c r="C95" s="49" t="s">
        <v>241</v>
      </c>
      <c r="D95" s="66">
        <v>1090352</v>
      </c>
      <c r="E95" s="49" t="s">
        <v>248</v>
      </c>
      <c r="F95" s="49" t="s">
        <v>130</v>
      </c>
      <c r="G95" s="49" t="s">
        <v>235</v>
      </c>
      <c r="H95" s="50" t="s">
        <v>146</v>
      </c>
      <c r="I95" s="51">
        <v>44067</v>
      </c>
      <c r="J95" s="51">
        <v>41883</v>
      </c>
      <c r="K95" s="51">
        <v>44165</v>
      </c>
      <c r="L95" s="49">
        <v>70</v>
      </c>
      <c r="M95" s="49">
        <v>70</v>
      </c>
      <c r="N95" s="49">
        <v>70</v>
      </c>
      <c r="O95" s="49">
        <v>70</v>
      </c>
      <c r="P95" s="49">
        <v>70</v>
      </c>
      <c r="Q95" s="49">
        <v>70</v>
      </c>
      <c r="R95" s="49">
        <v>70</v>
      </c>
      <c r="S95" s="49">
        <v>70</v>
      </c>
      <c r="T95" s="49">
        <v>70</v>
      </c>
      <c r="U95" s="49">
        <v>70</v>
      </c>
      <c r="Y95" s="49">
        <v>35</v>
      </c>
      <c r="Z95" s="49">
        <v>34</v>
      </c>
      <c r="AA95" s="49">
        <v>33</v>
      </c>
      <c r="AB95" s="49">
        <v>32</v>
      </c>
      <c r="AC95" s="49">
        <v>32</v>
      </c>
      <c r="AD95" s="49">
        <v>33</v>
      </c>
      <c r="AE95" s="49">
        <v>32</v>
      </c>
      <c r="AF95" s="49">
        <v>32</v>
      </c>
      <c r="AG95" s="49">
        <v>31</v>
      </c>
      <c r="AH95" s="53">
        <f t="shared" si="197"/>
        <v>32.666666666666664</v>
      </c>
      <c r="AI95" s="52">
        <f t="shared" si="198"/>
        <v>1.1547005383792515</v>
      </c>
      <c r="AJ95" s="53">
        <f t="shared" si="199"/>
        <v>33.821367205045917</v>
      </c>
      <c r="AK95" s="49">
        <v>35</v>
      </c>
      <c r="AL95" s="49">
        <v>34</v>
      </c>
      <c r="AM95" s="49">
        <v>33</v>
      </c>
      <c r="AN95" s="49">
        <v>32</v>
      </c>
      <c r="AO95" s="49">
        <v>32</v>
      </c>
      <c r="AP95" s="49">
        <v>33</v>
      </c>
      <c r="AQ95" s="49">
        <v>32</v>
      </c>
      <c r="AR95" s="49">
        <v>32</v>
      </c>
      <c r="AS95" s="49">
        <v>31</v>
      </c>
      <c r="AT95" s="49">
        <v>0</v>
      </c>
      <c r="AU95" s="49">
        <v>0</v>
      </c>
      <c r="AV95" s="49">
        <v>0</v>
      </c>
      <c r="AW95" s="49">
        <v>-35</v>
      </c>
      <c r="AX95" s="49">
        <v>-36</v>
      </c>
      <c r="AY95" s="49">
        <v>-37</v>
      </c>
      <c r="AZ95" s="49">
        <v>-38</v>
      </c>
      <c r="BA95" s="49">
        <v>-38</v>
      </c>
      <c r="BB95" s="49">
        <v>-37</v>
      </c>
      <c r="BC95" s="49">
        <v>-38</v>
      </c>
      <c r="BD95" s="49">
        <v>-38</v>
      </c>
      <c r="BE95" s="49">
        <v>-39</v>
      </c>
      <c r="BI95" s="49">
        <v>0</v>
      </c>
      <c r="BJ95" s="49">
        <v>0</v>
      </c>
      <c r="BK95" s="49">
        <v>0</v>
      </c>
      <c r="BL95" s="49">
        <v>0</v>
      </c>
      <c r="BM95" s="49">
        <v>0</v>
      </c>
      <c r="BN95" s="49">
        <v>0</v>
      </c>
      <c r="BO95" s="49">
        <v>0</v>
      </c>
      <c r="BP95" s="49">
        <v>0</v>
      </c>
      <c r="BQ95" s="49">
        <v>0</v>
      </c>
      <c r="BV95" s="49">
        <v>11.32</v>
      </c>
      <c r="BW95" s="49">
        <v>0</v>
      </c>
      <c r="BX95" s="49">
        <v>0</v>
      </c>
      <c r="BY95" s="49">
        <v>0</v>
      </c>
      <c r="BZ95" s="49">
        <v>0</v>
      </c>
      <c r="CA95" s="49">
        <v>0</v>
      </c>
      <c r="CB95" s="49">
        <v>0</v>
      </c>
      <c r="CC95" s="49">
        <v>14</v>
      </c>
      <c r="CD95" s="49">
        <v>1.6739999999999999</v>
      </c>
      <c r="CE95" s="49">
        <v>10000</v>
      </c>
      <c r="CF95" s="54">
        <f t="shared" si="200"/>
        <v>0</v>
      </c>
      <c r="CG95" s="55">
        <f t="shared" si="201"/>
        <v>216026.35200000001</v>
      </c>
      <c r="CH95" s="56">
        <f t="shared" si="202"/>
        <v>15121844.640000001</v>
      </c>
      <c r="CI95" s="57">
        <f t="shared" si="203"/>
        <v>15121844.640000001</v>
      </c>
      <c r="CJ95" s="57">
        <f t="shared" si="204"/>
        <v>15121844.640000001</v>
      </c>
      <c r="CK95" s="57">
        <f t="shared" si="205"/>
        <v>15121844.640000001</v>
      </c>
      <c r="CL95" s="57">
        <f t="shared" si="206"/>
        <v>15121844.640000001</v>
      </c>
      <c r="CM95" s="57">
        <f t="shared" si="207"/>
        <v>15121844.640000001</v>
      </c>
      <c r="CN95" s="57">
        <f t="shared" si="208"/>
        <v>15121844.640000001</v>
      </c>
      <c r="CO95" s="57">
        <f t="shared" si="209"/>
        <v>15121844.640000001</v>
      </c>
      <c r="CP95" s="57">
        <f t="shared" si="210"/>
        <v>15121844.640000001</v>
      </c>
      <c r="CQ95" s="57">
        <f t="shared" si="211"/>
        <v>0</v>
      </c>
      <c r="CR95" s="57">
        <f t="shared" si="212"/>
        <v>0</v>
      </c>
      <c r="CS95" s="58">
        <f t="shared" si="213"/>
        <v>0</v>
      </c>
      <c r="CT95" s="56">
        <f t="shared" si="214"/>
        <v>7560922.3200000003</v>
      </c>
      <c r="CU95" s="57">
        <f t="shared" si="215"/>
        <v>7344895.9680000003</v>
      </c>
      <c r="CV95" s="57">
        <f t="shared" si="216"/>
        <v>7128869.6160000004</v>
      </c>
      <c r="CW95" s="57">
        <f t="shared" si="217"/>
        <v>6912843.2640000004</v>
      </c>
      <c r="CX95" s="57">
        <f t="shared" si="218"/>
        <v>6912843.2640000004</v>
      </c>
      <c r="CY95" s="57">
        <f t="shared" si="219"/>
        <v>7128869.6160000004</v>
      </c>
      <c r="CZ95" s="57">
        <f t="shared" si="220"/>
        <v>6912843.2640000004</v>
      </c>
      <c r="DA95" s="157">
        <f t="shared" si="221"/>
        <v>6912843.2640000004</v>
      </c>
      <c r="DB95" s="161">
        <f t="shared" si="222"/>
        <v>6696816.9120000005</v>
      </c>
      <c r="DC95" s="161">
        <f t="shared" si="132"/>
        <v>7056860.8319999985</v>
      </c>
      <c r="DD95" s="161">
        <f t="shared" si="223"/>
        <v>249445.7449585057</v>
      </c>
      <c r="DE95" s="161">
        <f t="shared" si="224"/>
        <v>7306306.5769585054</v>
      </c>
      <c r="DF95" s="59">
        <f t="shared" si="225"/>
        <v>7560922.3200000003</v>
      </c>
      <c r="DG95" s="57">
        <f t="shared" si="226"/>
        <v>7344895.9680000003</v>
      </c>
      <c r="DH95" s="57">
        <f t="shared" si="227"/>
        <v>7128869.6160000004</v>
      </c>
      <c r="DI95" s="57">
        <f t="shared" si="228"/>
        <v>6912843.2640000004</v>
      </c>
      <c r="DJ95" s="57">
        <f t="shared" si="229"/>
        <v>6912843.2640000004</v>
      </c>
      <c r="DK95" s="57">
        <f t="shared" si="230"/>
        <v>7128869.6160000004</v>
      </c>
      <c r="DL95" s="57">
        <f t="shared" si="231"/>
        <v>6912843.2640000004</v>
      </c>
      <c r="DM95" s="57">
        <f t="shared" si="232"/>
        <v>6912843.2640000004</v>
      </c>
      <c r="DN95" s="57">
        <f t="shared" si="233"/>
        <v>6696816.9120000005</v>
      </c>
      <c r="DO95" s="57">
        <f t="shared" si="234"/>
        <v>0</v>
      </c>
      <c r="DP95" s="57">
        <f t="shared" si="235"/>
        <v>0</v>
      </c>
      <c r="DQ95" s="58">
        <f t="shared" si="236"/>
        <v>0</v>
      </c>
      <c r="DR95" s="56">
        <f t="shared" si="237"/>
        <v>-7560922.3200000003</v>
      </c>
      <c r="DS95" s="57">
        <f t="shared" si="238"/>
        <v>-7776948.6720000003</v>
      </c>
      <c r="DT95" s="57">
        <f t="shared" si="239"/>
        <v>-7992975.0240000002</v>
      </c>
      <c r="DU95" s="57">
        <f t="shared" si="240"/>
        <v>-8209001.3760000002</v>
      </c>
      <c r="DV95" s="57">
        <f t="shared" si="241"/>
        <v>-8209001.3760000002</v>
      </c>
      <c r="DW95" s="57">
        <f t="shared" si="242"/>
        <v>-7992975.0240000002</v>
      </c>
      <c r="DX95" s="57">
        <f t="shared" si="243"/>
        <v>-8209001.3760000002</v>
      </c>
      <c r="DY95" s="57">
        <f t="shared" si="244"/>
        <v>-8209001.3760000002</v>
      </c>
      <c r="DZ95" s="57">
        <f t="shared" si="245"/>
        <v>-8425027.7280000001</v>
      </c>
      <c r="EA95" s="57">
        <f t="shared" si="246"/>
        <v>0</v>
      </c>
      <c r="EB95" s="57">
        <f t="shared" si="247"/>
        <v>0</v>
      </c>
      <c r="EC95" s="58">
        <f t="shared" si="248"/>
        <v>0</v>
      </c>
      <c r="ED95" s="59">
        <f t="shared" si="249"/>
        <v>0</v>
      </c>
      <c r="EE95" s="57">
        <f t="shared" si="250"/>
        <v>0</v>
      </c>
      <c r="EF95" s="57">
        <f t="shared" si="251"/>
        <v>0</v>
      </c>
      <c r="EG95" s="57">
        <f t="shared" si="252"/>
        <v>0</v>
      </c>
      <c r="EH95" s="57">
        <f t="shared" si="253"/>
        <v>0</v>
      </c>
      <c r="EI95" s="57">
        <f t="shared" si="254"/>
        <v>0</v>
      </c>
      <c r="EJ95" s="57">
        <f t="shared" si="255"/>
        <v>0</v>
      </c>
      <c r="EK95" s="57">
        <f t="shared" si="256"/>
        <v>0</v>
      </c>
      <c r="EL95" s="57">
        <f t="shared" si="257"/>
        <v>0</v>
      </c>
      <c r="EM95" s="57">
        <f t="shared" si="258"/>
        <v>0</v>
      </c>
      <c r="EN95" s="57">
        <f t="shared" si="259"/>
        <v>0</v>
      </c>
      <c r="EO95" s="58">
        <f t="shared" si="260"/>
        <v>0</v>
      </c>
    </row>
    <row r="96" spans="1:145" x14ac:dyDescent="0.2">
      <c r="A96" s="49">
        <v>9</v>
      </c>
      <c r="B96" s="49">
        <v>6979</v>
      </c>
      <c r="C96" s="49" t="s">
        <v>134</v>
      </c>
      <c r="D96" s="66">
        <v>1090353</v>
      </c>
      <c r="E96" s="49" t="s">
        <v>249</v>
      </c>
      <c r="F96" s="49" t="s">
        <v>130</v>
      </c>
      <c r="G96" s="49" t="s">
        <v>234</v>
      </c>
      <c r="H96" s="50" t="s">
        <v>146</v>
      </c>
      <c r="I96" s="51">
        <v>44067</v>
      </c>
      <c r="J96" s="51">
        <v>41883</v>
      </c>
      <c r="K96" s="51">
        <v>44165</v>
      </c>
      <c r="L96" s="49">
        <v>75</v>
      </c>
      <c r="M96" s="49">
        <v>75</v>
      </c>
      <c r="N96" s="49">
        <v>75</v>
      </c>
      <c r="O96" s="49">
        <v>75</v>
      </c>
      <c r="P96" s="49">
        <v>75</v>
      </c>
      <c r="Q96" s="49">
        <v>75</v>
      </c>
      <c r="R96" s="49">
        <v>75</v>
      </c>
      <c r="S96" s="49">
        <v>75</v>
      </c>
      <c r="T96" s="49">
        <v>75</v>
      </c>
      <c r="U96" s="49">
        <v>75</v>
      </c>
      <c r="Y96" s="49">
        <v>54</v>
      </c>
      <c r="Z96" s="49">
        <v>58</v>
      </c>
      <c r="AA96" s="49">
        <v>56</v>
      </c>
      <c r="AB96" s="49">
        <v>54</v>
      </c>
      <c r="AC96" s="49">
        <v>54</v>
      </c>
      <c r="AD96" s="49">
        <v>54</v>
      </c>
      <c r="AE96" s="49">
        <v>53</v>
      </c>
      <c r="AF96" s="49">
        <v>52</v>
      </c>
      <c r="AG96" s="49">
        <v>49</v>
      </c>
      <c r="AH96" s="133">
        <f t="shared" si="197"/>
        <v>53.777777777777779</v>
      </c>
      <c r="AI96" s="52">
        <f t="shared" si="198"/>
        <v>2.3465235646603197</v>
      </c>
      <c r="AJ96" s="53">
        <f t="shared" si="199"/>
        <v>56.124301342438102</v>
      </c>
      <c r="AK96" s="49">
        <v>54</v>
      </c>
      <c r="AL96" s="49">
        <v>58</v>
      </c>
      <c r="AM96" s="49">
        <v>56</v>
      </c>
      <c r="AN96" s="49">
        <v>54</v>
      </c>
      <c r="AO96" s="49">
        <v>54</v>
      </c>
      <c r="AP96" s="49">
        <v>54</v>
      </c>
      <c r="AQ96" s="49">
        <v>53</v>
      </c>
      <c r="AR96" s="49">
        <v>52</v>
      </c>
      <c r="AS96" s="49">
        <v>49</v>
      </c>
      <c r="AT96" s="49">
        <v>0</v>
      </c>
      <c r="AU96" s="49">
        <v>0</v>
      </c>
      <c r="AV96" s="49">
        <v>0</v>
      </c>
      <c r="AW96" s="49">
        <v>-21</v>
      </c>
      <c r="AX96" s="49">
        <v>-17</v>
      </c>
      <c r="AY96" s="49">
        <v>-19</v>
      </c>
      <c r="AZ96" s="49">
        <v>-21</v>
      </c>
      <c r="BA96" s="49">
        <v>-21</v>
      </c>
      <c r="BB96" s="49">
        <v>-21</v>
      </c>
      <c r="BC96" s="49">
        <v>-22</v>
      </c>
      <c r="BD96" s="49">
        <v>-23</v>
      </c>
      <c r="BE96" s="49">
        <v>-26</v>
      </c>
      <c r="BI96" s="49">
        <v>0</v>
      </c>
      <c r="BJ96" s="49">
        <v>0</v>
      </c>
      <c r="BK96" s="49">
        <v>0</v>
      </c>
      <c r="BL96" s="49">
        <v>0</v>
      </c>
      <c r="BM96" s="49">
        <v>0</v>
      </c>
      <c r="BN96" s="49">
        <v>0</v>
      </c>
      <c r="BO96" s="49">
        <v>0</v>
      </c>
      <c r="BP96" s="49">
        <v>0</v>
      </c>
      <c r="BQ96" s="49">
        <v>0</v>
      </c>
      <c r="BV96" s="49">
        <v>11.32</v>
      </c>
      <c r="BW96" s="49">
        <v>0</v>
      </c>
      <c r="BX96" s="49">
        <v>0</v>
      </c>
      <c r="BY96" s="49">
        <v>0</v>
      </c>
      <c r="BZ96" s="49">
        <v>0</v>
      </c>
      <c r="CA96" s="49">
        <v>0</v>
      </c>
      <c r="CB96" s="49">
        <v>0</v>
      </c>
      <c r="CC96" s="49">
        <v>14</v>
      </c>
      <c r="CD96" s="49">
        <v>1.6739999999999999</v>
      </c>
      <c r="CE96" s="49">
        <v>10000</v>
      </c>
      <c r="CF96" s="54">
        <f t="shared" si="200"/>
        <v>0</v>
      </c>
      <c r="CG96" s="55">
        <f t="shared" si="201"/>
        <v>216026.35200000001</v>
      </c>
      <c r="CH96" s="56">
        <f t="shared" si="202"/>
        <v>16201976.4</v>
      </c>
      <c r="CI96" s="57">
        <f t="shared" si="203"/>
        <v>16201976.4</v>
      </c>
      <c r="CJ96" s="57">
        <f t="shared" si="204"/>
        <v>16201976.4</v>
      </c>
      <c r="CK96" s="57">
        <f t="shared" si="205"/>
        <v>16201976.4</v>
      </c>
      <c r="CL96" s="57">
        <f t="shared" si="206"/>
        <v>16201976.4</v>
      </c>
      <c r="CM96" s="57">
        <f t="shared" si="207"/>
        <v>16201976.4</v>
      </c>
      <c r="CN96" s="57">
        <f t="shared" si="208"/>
        <v>16201976.4</v>
      </c>
      <c r="CO96" s="57">
        <f t="shared" si="209"/>
        <v>16201976.4</v>
      </c>
      <c r="CP96" s="57">
        <f t="shared" si="210"/>
        <v>16201976.4</v>
      </c>
      <c r="CQ96" s="57">
        <f t="shared" si="211"/>
        <v>0</v>
      </c>
      <c r="CR96" s="57">
        <f t="shared" si="212"/>
        <v>0</v>
      </c>
      <c r="CS96" s="58">
        <f t="shared" si="213"/>
        <v>0</v>
      </c>
      <c r="CT96" s="56">
        <f t="shared" si="214"/>
        <v>11665423.008000001</v>
      </c>
      <c r="CU96" s="57">
        <f t="shared" si="215"/>
        <v>12529528.416000001</v>
      </c>
      <c r="CV96" s="57">
        <f t="shared" si="216"/>
        <v>12097475.712000001</v>
      </c>
      <c r="CW96" s="57">
        <f t="shared" si="217"/>
        <v>11665423.008000001</v>
      </c>
      <c r="CX96" s="57">
        <f t="shared" si="218"/>
        <v>11665423.008000001</v>
      </c>
      <c r="CY96" s="57">
        <f t="shared" si="219"/>
        <v>11665423.008000001</v>
      </c>
      <c r="CZ96" s="57">
        <f t="shared" si="220"/>
        <v>11449396.656000001</v>
      </c>
      <c r="DA96" s="157">
        <f t="shared" si="221"/>
        <v>11233370.304000001</v>
      </c>
      <c r="DB96" s="161">
        <f t="shared" si="222"/>
        <v>10585291.248000002</v>
      </c>
      <c r="DC96" s="161">
        <f t="shared" si="132"/>
        <v>11617417.152000003</v>
      </c>
      <c r="DD96" s="161">
        <f t="shared" si="223"/>
        <v>506910.92555560503</v>
      </c>
      <c r="DE96" s="161">
        <f t="shared" si="224"/>
        <v>12124328.077555606</v>
      </c>
      <c r="DF96" s="59">
        <f t="shared" si="225"/>
        <v>11665423.008000001</v>
      </c>
      <c r="DG96" s="57">
        <f t="shared" si="226"/>
        <v>12529528.416000001</v>
      </c>
      <c r="DH96" s="57">
        <f t="shared" si="227"/>
        <v>12097475.712000001</v>
      </c>
      <c r="DI96" s="57">
        <f t="shared" si="228"/>
        <v>11665423.008000001</v>
      </c>
      <c r="DJ96" s="57">
        <f t="shared" si="229"/>
        <v>11665423.008000001</v>
      </c>
      <c r="DK96" s="57">
        <f t="shared" si="230"/>
        <v>11665423.008000001</v>
      </c>
      <c r="DL96" s="57">
        <f t="shared" si="231"/>
        <v>11449396.656000001</v>
      </c>
      <c r="DM96" s="57">
        <f t="shared" si="232"/>
        <v>11233370.304000001</v>
      </c>
      <c r="DN96" s="57">
        <f t="shared" si="233"/>
        <v>10585291.248000002</v>
      </c>
      <c r="DO96" s="57">
        <f t="shared" si="234"/>
        <v>0</v>
      </c>
      <c r="DP96" s="57">
        <f t="shared" si="235"/>
        <v>0</v>
      </c>
      <c r="DQ96" s="58">
        <f t="shared" si="236"/>
        <v>0</v>
      </c>
      <c r="DR96" s="56">
        <f t="shared" si="237"/>
        <v>-4536553.392</v>
      </c>
      <c r="DS96" s="57">
        <f t="shared" si="238"/>
        <v>-3672447.9840000002</v>
      </c>
      <c r="DT96" s="57">
        <f t="shared" si="239"/>
        <v>-4104500.6880000001</v>
      </c>
      <c r="DU96" s="57">
        <f t="shared" si="240"/>
        <v>-4536553.392</v>
      </c>
      <c r="DV96" s="57">
        <f t="shared" si="241"/>
        <v>-4536553.392</v>
      </c>
      <c r="DW96" s="57">
        <f t="shared" si="242"/>
        <v>-4536553.392</v>
      </c>
      <c r="DX96" s="57">
        <f t="shared" si="243"/>
        <v>-4752579.7439999999</v>
      </c>
      <c r="DY96" s="57">
        <f t="shared" si="244"/>
        <v>-4968606.0959999999</v>
      </c>
      <c r="DZ96" s="57">
        <f t="shared" si="245"/>
        <v>-5616685.1520000007</v>
      </c>
      <c r="EA96" s="57">
        <f t="shared" si="246"/>
        <v>0</v>
      </c>
      <c r="EB96" s="57">
        <f t="shared" si="247"/>
        <v>0</v>
      </c>
      <c r="EC96" s="58">
        <f t="shared" si="248"/>
        <v>0</v>
      </c>
      <c r="ED96" s="59">
        <f t="shared" si="249"/>
        <v>0</v>
      </c>
      <c r="EE96" s="57">
        <f t="shared" si="250"/>
        <v>0</v>
      </c>
      <c r="EF96" s="57">
        <f t="shared" si="251"/>
        <v>0</v>
      </c>
      <c r="EG96" s="57">
        <f t="shared" si="252"/>
        <v>0</v>
      </c>
      <c r="EH96" s="57">
        <f t="shared" si="253"/>
        <v>0</v>
      </c>
      <c r="EI96" s="57">
        <f t="shared" si="254"/>
        <v>0</v>
      </c>
      <c r="EJ96" s="57">
        <f t="shared" si="255"/>
        <v>0</v>
      </c>
      <c r="EK96" s="57">
        <f t="shared" si="256"/>
        <v>0</v>
      </c>
      <c r="EL96" s="57">
        <f t="shared" si="257"/>
        <v>0</v>
      </c>
      <c r="EM96" s="57">
        <f t="shared" si="258"/>
        <v>0</v>
      </c>
      <c r="EN96" s="57">
        <f t="shared" si="259"/>
        <v>0</v>
      </c>
      <c r="EO96" s="58">
        <f t="shared" si="260"/>
        <v>0</v>
      </c>
    </row>
    <row r="97" spans="1:145" x14ac:dyDescent="0.2">
      <c r="A97" s="49">
        <v>9</v>
      </c>
      <c r="B97" s="49">
        <v>1800</v>
      </c>
      <c r="C97" s="49" t="s">
        <v>241</v>
      </c>
      <c r="D97" s="49">
        <v>1090506</v>
      </c>
      <c r="E97" s="49" t="s">
        <v>245</v>
      </c>
      <c r="F97" s="49" t="s">
        <v>128</v>
      </c>
      <c r="G97" s="49" t="s">
        <v>235</v>
      </c>
      <c r="H97" s="50" t="s">
        <v>143</v>
      </c>
      <c r="I97" s="51">
        <v>44013</v>
      </c>
      <c r="J97" s="51">
        <v>43160</v>
      </c>
      <c r="K97" s="51">
        <v>44104</v>
      </c>
      <c r="L97" s="49">
        <v>23</v>
      </c>
      <c r="M97" s="49">
        <v>23</v>
      </c>
      <c r="N97" s="49">
        <v>23</v>
      </c>
      <c r="O97" s="49">
        <v>23</v>
      </c>
      <c r="P97" s="49">
        <v>23</v>
      </c>
      <c r="Q97" s="49">
        <v>23</v>
      </c>
      <c r="R97" s="49">
        <v>23</v>
      </c>
      <c r="S97" s="49">
        <v>23</v>
      </c>
      <c r="T97" s="49">
        <v>23</v>
      </c>
      <c r="U97" s="49">
        <v>23</v>
      </c>
      <c r="Y97" s="49">
        <v>24</v>
      </c>
      <c r="Z97" s="49">
        <v>21</v>
      </c>
      <c r="AA97" s="49">
        <v>23</v>
      </c>
      <c r="AB97" s="49">
        <v>21</v>
      </c>
      <c r="AC97" s="49">
        <v>20</v>
      </c>
      <c r="AD97" s="49">
        <v>21</v>
      </c>
      <c r="AE97" s="49">
        <v>16</v>
      </c>
      <c r="AF97" s="49">
        <v>17</v>
      </c>
      <c r="AG97" s="49">
        <v>17</v>
      </c>
      <c r="AH97" s="53">
        <f t="shared" si="197"/>
        <v>20</v>
      </c>
      <c r="AI97" s="52">
        <f t="shared" si="198"/>
        <v>2.6246692913372702</v>
      </c>
      <c r="AJ97" s="53">
        <f t="shared" si="199"/>
        <v>22.62466929133727</v>
      </c>
      <c r="AK97" s="49">
        <v>23</v>
      </c>
      <c r="AL97" s="49">
        <v>21</v>
      </c>
      <c r="AM97" s="49">
        <v>23</v>
      </c>
      <c r="AN97" s="49">
        <v>21</v>
      </c>
      <c r="AO97" s="49">
        <v>20</v>
      </c>
      <c r="AP97" s="49">
        <v>21</v>
      </c>
      <c r="AQ97" s="49">
        <v>16</v>
      </c>
      <c r="AR97" s="49">
        <v>17</v>
      </c>
      <c r="AS97" s="49">
        <v>17</v>
      </c>
      <c r="AT97" s="49">
        <v>0</v>
      </c>
      <c r="AU97" s="49">
        <v>0</v>
      </c>
      <c r="AV97" s="49">
        <v>0</v>
      </c>
      <c r="AW97" s="49">
        <v>0</v>
      </c>
      <c r="AX97" s="49">
        <v>-2</v>
      </c>
      <c r="AY97" s="49">
        <v>0</v>
      </c>
      <c r="AZ97" s="49">
        <v>-2</v>
      </c>
      <c r="BA97" s="49">
        <v>-3</v>
      </c>
      <c r="BB97" s="49">
        <v>-2</v>
      </c>
      <c r="BC97" s="49">
        <v>-7</v>
      </c>
      <c r="BD97" s="49">
        <v>-6</v>
      </c>
      <c r="BE97" s="49">
        <v>-6</v>
      </c>
      <c r="BI97" s="49">
        <v>1</v>
      </c>
      <c r="BJ97" s="49">
        <v>0</v>
      </c>
      <c r="BK97" s="49">
        <v>0</v>
      </c>
      <c r="BL97" s="49">
        <v>0</v>
      </c>
      <c r="BM97" s="49">
        <v>0</v>
      </c>
      <c r="BN97" s="49">
        <v>0</v>
      </c>
      <c r="BO97" s="49">
        <v>0</v>
      </c>
      <c r="BP97" s="49">
        <v>0</v>
      </c>
      <c r="BQ97" s="49">
        <v>0</v>
      </c>
      <c r="BV97" s="49">
        <v>8.7100000000000009</v>
      </c>
      <c r="BW97" s="49">
        <v>0</v>
      </c>
      <c r="BX97" s="49">
        <v>0</v>
      </c>
      <c r="BY97" s="49">
        <v>0</v>
      </c>
      <c r="BZ97" s="49">
        <v>0</v>
      </c>
      <c r="CA97" s="49">
        <v>0</v>
      </c>
      <c r="CB97" s="49">
        <v>0</v>
      </c>
      <c r="CC97" s="49">
        <v>14</v>
      </c>
      <c r="CD97" s="49">
        <v>1.6739999999999999</v>
      </c>
      <c r="CE97" s="49">
        <v>10000</v>
      </c>
      <c r="CF97" s="54">
        <f t="shared" si="200"/>
        <v>0</v>
      </c>
      <c r="CG97" s="55">
        <f t="shared" si="201"/>
        <v>166218.15600000005</v>
      </c>
      <c r="CH97" s="56">
        <f t="shared" si="202"/>
        <v>3823017.5880000009</v>
      </c>
      <c r="CI97" s="57">
        <f t="shared" si="203"/>
        <v>3823017.5880000009</v>
      </c>
      <c r="CJ97" s="57">
        <f t="shared" si="204"/>
        <v>3823017.5880000009</v>
      </c>
      <c r="CK97" s="57">
        <f t="shared" si="205"/>
        <v>3823017.5880000009</v>
      </c>
      <c r="CL97" s="57">
        <f t="shared" si="206"/>
        <v>3823017.5880000009</v>
      </c>
      <c r="CM97" s="57">
        <f t="shared" si="207"/>
        <v>3823017.5880000009</v>
      </c>
      <c r="CN97" s="57">
        <f t="shared" si="208"/>
        <v>3823017.5880000009</v>
      </c>
      <c r="CO97" s="57">
        <f t="shared" si="209"/>
        <v>3823017.5880000009</v>
      </c>
      <c r="CP97" s="57">
        <f t="shared" si="210"/>
        <v>3823017.5880000009</v>
      </c>
      <c r="CQ97" s="57">
        <f t="shared" si="211"/>
        <v>0</v>
      </c>
      <c r="CR97" s="57">
        <f t="shared" si="212"/>
        <v>0</v>
      </c>
      <c r="CS97" s="58">
        <f t="shared" si="213"/>
        <v>0</v>
      </c>
      <c r="CT97" s="56">
        <f t="shared" si="214"/>
        <v>3989235.7440000009</v>
      </c>
      <c r="CU97" s="57">
        <f t="shared" si="215"/>
        <v>3490581.276000001</v>
      </c>
      <c r="CV97" s="57">
        <f t="shared" si="216"/>
        <v>3823017.5880000009</v>
      </c>
      <c r="CW97" s="57">
        <f t="shared" si="217"/>
        <v>3490581.276000001</v>
      </c>
      <c r="CX97" s="57">
        <f t="shared" si="218"/>
        <v>3324363.120000001</v>
      </c>
      <c r="CY97" s="57">
        <f t="shared" si="219"/>
        <v>3490581.276000001</v>
      </c>
      <c r="CZ97" s="57">
        <f t="shared" si="220"/>
        <v>2659490.4960000007</v>
      </c>
      <c r="DA97" s="157">
        <f t="shared" si="221"/>
        <v>2825708.6520000007</v>
      </c>
      <c r="DB97" s="161">
        <f t="shared" si="222"/>
        <v>2825708.6520000007</v>
      </c>
      <c r="DC97" s="161">
        <f t="shared" si="132"/>
        <v>3324363.1200000006</v>
      </c>
      <c r="DD97" s="161">
        <f t="shared" si="223"/>
        <v>436267.68971590797</v>
      </c>
      <c r="DE97" s="161">
        <f t="shared" si="224"/>
        <v>3760630.809715909</v>
      </c>
      <c r="DF97" s="59">
        <f t="shared" si="225"/>
        <v>3823017.5880000009</v>
      </c>
      <c r="DG97" s="57">
        <f t="shared" si="226"/>
        <v>3490581.276000001</v>
      </c>
      <c r="DH97" s="57">
        <f t="shared" si="227"/>
        <v>3823017.5880000009</v>
      </c>
      <c r="DI97" s="57">
        <f t="shared" si="228"/>
        <v>3490581.276000001</v>
      </c>
      <c r="DJ97" s="57">
        <f t="shared" si="229"/>
        <v>3324363.120000001</v>
      </c>
      <c r="DK97" s="57">
        <f t="shared" si="230"/>
        <v>3490581.276000001</v>
      </c>
      <c r="DL97" s="57">
        <f t="shared" si="231"/>
        <v>2659490.4960000007</v>
      </c>
      <c r="DM97" s="57">
        <f t="shared" si="232"/>
        <v>2825708.6520000007</v>
      </c>
      <c r="DN97" s="57">
        <f t="shared" si="233"/>
        <v>2825708.6520000007</v>
      </c>
      <c r="DO97" s="57">
        <f t="shared" si="234"/>
        <v>0</v>
      </c>
      <c r="DP97" s="57">
        <f t="shared" si="235"/>
        <v>0</v>
      </c>
      <c r="DQ97" s="58">
        <f t="shared" si="236"/>
        <v>0</v>
      </c>
      <c r="DR97" s="56">
        <f t="shared" si="237"/>
        <v>0</v>
      </c>
      <c r="DS97" s="57">
        <f t="shared" si="238"/>
        <v>-332436.31200000009</v>
      </c>
      <c r="DT97" s="57">
        <f t="shared" si="239"/>
        <v>0</v>
      </c>
      <c r="DU97" s="57">
        <f t="shared" si="240"/>
        <v>-332436.31200000009</v>
      </c>
      <c r="DV97" s="57">
        <f t="shared" si="241"/>
        <v>-498654.46800000011</v>
      </c>
      <c r="DW97" s="57">
        <f t="shared" si="242"/>
        <v>-332436.31200000009</v>
      </c>
      <c r="DX97" s="57">
        <f t="shared" si="243"/>
        <v>-1163527.0920000004</v>
      </c>
      <c r="DY97" s="57">
        <f t="shared" si="244"/>
        <v>-997308.93600000022</v>
      </c>
      <c r="DZ97" s="57">
        <f t="shared" si="245"/>
        <v>-997308.93600000022</v>
      </c>
      <c r="EA97" s="57">
        <f t="shared" si="246"/>
        <v>0</v>
      </c>
      <c r="EB97" s="57">
        <f t="shared" si="247"/>
        <v>0</v>
      </c>
      <c r="EC97" s="58">
        <f t="shared" si="248"/>
        <v>0</v>
      </c>
      <c r="ED97" s="59">
        <f t="shared" si="249"/>
        <v>166218.15600000005</v>
      </c>
      <c r="EE97" s="57">
        <f t="shared" si="250"/>
        <v>0</v>
      </c>
      <c r="EF97" s="57">
        <f t="shared" si="251"/>
        <v>0</v>
      </c>
      <c r="EG97" s="57">
        <f t="shared" si="252"/>
        <v>0</v>
      </c>
      <c r="EH97" s="57">
        <f t="shared" si="253"/>
        <v>0</v>
      </c>
      <c r="EI97" s="57">
        <f t="shared" si="254"/>
        <v>0</v>
      </c>
      <c r="EJ97" s="57">
        <f t="shared" si="255"/>
        <v>0</v>
      </c>
      <c r="EK97" s="57">
        <f t="shared" si="256"/>
        <v>0</v>
      </c>
      <c r="EL97" s="57">
        <f t="shared" si="257"/>
        <v>0</v>
      </c>
      <c r="EM97" s="57">
        <f t="shared" si="258"/>
        <v>0</v>
      </c>
      <c r="EN97" s="57">
        <f t="shared" si="259"/>
        <v>0</v>
      </c>
      <c r="EO97" s="58">
        <f t="shared" si="260"/>
        <v>0</v>
      </c>
    </row>
    <row r="98" spans="1:145" x14ac:dyDescent="0.2">
      <c r="A98" s="49">
        <v>9</v>
      </c>
      <c r="B98" s="49">
        <v>1800</v>
      </c>
      <c r="C98" s="49" t="s">
        <v>241</v>
      </c>
      <c r="D98" s="49">
        <v>1090507</v>
      </c>
      <c r="E98" s="49" t="s">
        <v>242</v>
      </c>
      <c r="F98" s="49" t="s">
        <v>127</v>
      </c>
      <c r="G98" s="49" t="s">
        <v>235</v>
      </c>
      <c r="H98" s="50" t="s">
        <v>143</v>
      </c>
      <c r="I98" s="51">
        <v>44013</v>
      </c>
      <c r="J98" s="51">
        <v>43160</v>
      </c>
      <c r="K98" s="51">
        <v>44104</v>
      </c>
      <c r="L98" s="49">
        <v>21</v>
      </c>
      <c r="M98" s="49">
        <v>21</v>
      </c>
      <c r="N98" s="49">
        <v>21</v>
      </c>
      <c r="O98" s="49">
        <v>21</v>
      </c>
      <c r="P98" s="49">
        <v>21</v>
      </c>
      <c r="Q98" s="49">
        <v>21</v>
      </c>
      <c r="R98" s="49">
        <v>21</v>
      </c>
      <c r="S98" s="49">
        <v>21</v>
      </c>
      <c r="T98" s="49">
        <v>21</v>
      </c>
      <c r="U98" s="49">
        <v>21</v>
      </c>
      <c r="Y98" s="49">
        <v>8</v>
      </c>
      <c r="Z98" s="49">
        <v>8</v>
      </c>
      <c r="AA98" s="49">
        <v>6</v>
      </c>
      <c r="AB98" s="49">
        <v>5</v>
      </c>
      <c r="AC98" s="49">
        <v>3</v>
      </c>
      <c r="AD98" s="49">
        <v>3</v>
      </c>
      <c r="AE98" s="49">
        <v>3</v>
      </c>
      <c r="AF98" s="49">
        <v>4</v>
      </c>
      <c r="AG98" s="49">
        <v>4</v>
      </c>
      <c r="AH98" s="53">
        <f t="shared" si="197"/>
        <v>4.8888888888888893</v>
      </c>
      <c r="AI98" s="52">
        <f t="shared" si="198"/>
        <v>1.9116278371205837</v>
      </c>
      <c r="AJ98" s="53">
        <f t="shared" si="199"/>
        <v>6.800516726009473</v>
      </c>
      <c r="AK98" s="49">
        <v>8</v>
      </c>
      <c r="AL98" s="49">
        <v>8</v>
      </c>
      <c r="AM98" s="49">
        <v>6</v>
      </c>
      <c r="AN98" s="49">
        <v>5</v>
      </c>
      <c r="AO98" s="49">
        <v>3</v>
      </c>
      <c r="AP98" s="49">
        <v>3</v>
      </c>
      <c r="AQ98" s="49">
        <v>3</v>
      </c>
      <c r="AR98" s="49">
        <v>4</v>
      </c>
      <c r="AS98" s="49">
        <v>4</v>
      </c>
      <c r="AT98" s="49">
        <v>0</v>
      </c>
      <c r="AU98" s="49">
        <v>0</v>
      </c>
      <c r="AV98" s="49">
        <v>0</v>
      </c>
      <c r="AW98" s="49">
        <v>-13</v>
      </c>
      <c r="AX98" s="49">
        <v>-13</v>
      </c>
      <c r="AY98" s="49">
        <v>-15</v>
      </c>
      <c r="AZ98" s="49">
        <v>-16</v>
      </c>
      <c r="BA98" s="49">
        <v>-18</v>
      </c>
      <c r="BB98" s="49">
        <v>-18</v>
      </c>
      <c r="BC98" s="49">
        <v>-18</v>
      </c>
      <c r="BD98" s="49">
        <v>-17</v>
      </c>
      <c r="BE98" s="49">
        <v>-17</v>
      </c>
      <c r="BI98" s="49">
        <v>0</v>
      </c>
      <c r="BJ98" s="49">
        <v>0</v>
      </c>
      <c r="BK98" s="49">
        <v>0</v>
      </c>
      <c r="BL98" s="49">
        <v>0</v>
      </c>
      <c r="BM98" s="49">
        <v>0</v>
      </c>
      <c r="BN98" s="49">
        <v>0</v>
      </c>
      <c r="BO98" s="49">
        <v>0</v>
      </c>
      <c r="BP98" s="49">
        <v>0</v>
      </c>
      <c r="BQ98" s="49">
        <v>0</v>
      </c>
      <c r="BV98" s="49">
        <v>5.9</v>
      </c>
      <c r="BW98" s="49">
        <v>0</v>
      </c>
      <c r="BX98" s="49">
        <v>0</v>
      </c>
      <c r="BY98" s="49">
        <v>0</v>
      </c>
      <c r="BZ98" s="49">
        <v>0</v>
      </c>
      <c r="CA98" s="49">
        <v>0</v>
      </c>
      <c r="CB98" s="49">
        <v>0</v>
      </c>
      <c r="CC98" s="49">
        <v>14</v>
      </c>
      <c r="CD98" s="49">
        <v>1.6739999999999999</v>
      </c>
      <c r="CE98" s="49">
        <v>10000</v>
      </c>
      <c r="CF98" s="54">
        <f t="shared" si="200"/>
        <v>0</v>
      </c>
      <c r="CG98" s="55">
        <f t="shared" si="201"/>
        <v>112593.24</v>
      </c>
      <c r="CH98" s="56">
        <f t="shared" si="202"/>
        <v>2364458.04</v>
      </c>
      <c r="CI98" s="57">
        <f t="shared" si="203"/>
        <v>2364458.04</v>
      </c>
      <c r="CJ98" s="57">
        <f t="shared" si="204"/>
        <v>2364458.04</v>
      </c>
      <c r="CK98" s="57">
        <f t="shared" si="205"/>
        <v>2364458.04</v>
      </c>
      <c r="CL98" s="57">
        <f t="shared" si="206"/>
        <v>2364458.04</v>
      </c>
      <c r="CM98" s="57">
        <f t="shared" si="207"/>
        <v>2364458.04</v>
      </c>
      <c r="CN98" s="57">
        <f t="shared" si="208"/>
        <v>2364458.04</v>
      </c>
      <c r="CO98" s="57">
        <f t="shared" si="209"/>
        <v>2364458.04</v>
      </c>
      <c r="CP98" s="57">
        <f t="shared" si="210"/>
        <v>2364458.04</v>
      </c>
      <c r="CQ98" s="57">
        <f t="shared" si="211"/>
        <v>0</v>
      </c>
      <c r="CR98" s="57">
        <f t="shared" si="212"/>
        <v>0</v>
      </c>
      <c r="CS98" s="58">
        <f t="shared" si="213"/>
        <v>0</v>
      </c>
      <c r="CT98" s="56">
        <f t="shared" si="214"/>
        <v>900745.92</v>
      </c>
      <c r="CU98" s="57">
        <f t="shared" si="215"/>
        <v>900745.92</v>
      </c>
      <c r="CV98" s="57">
        <f t="shared" si="216"/>
        <v>675559.44000000006</v>
      </c>
      <c r="CW98" s="57">
        <f t="shared" si="217"/>
        <v>562966.20000000007</v>
      </c>
      <c r="CX98" s="57">
        <f t="shared" si="218"/>
        <v>337779.72000000003</v>
      </c>
      <c r="CY98" s="57">
        <f t="shared" si="219"/>
        <v>337779.72000000003</v>
      </c>
      <c r="CZ98" s="57">
        <f t="shared" si="220"/>
        <v>337779.72000000003</v>
      </c>
      <c r="DA98" s="157">
        <f t="shared" si="221"/>
        <v>450372.96</v>
      </c>
      <c r="DB98" s="161">
        <f t="shared" si="222"/>
        <v>450372.96</v>
      </c>
      <c r="DC98" s="161">
        <f t="shared" si="132"/>
        <v>550455.8400000002</v>
      </c>
      <c r="DD98" s="161">
        <f t="shared" si="223"/>
        <v>215236.37185559879</v>
      </c>
      <c r="DE98" s="161">
        <f t="shared" si="224"/>
        <v>765692.21185559884</v>
      </c>
      <c r="DF98" s="59">
        <f t="shared" si="225"/>
        <v>900745.92</v>
      </c>
      <c r="DG98" s="57">
        <f t="shared" si="226"/>
        <v>900745.92</v>
      </c>
      <c r="DH98" s="57">
        <f t="shared" si="227"/>
        <v>675559.44000000006</v>
      </c>
      <c r="DI98" s="57">
        <f t="shared" si="228"/>
        <v>562966.20000000007</v>
      </c>
      <c r="DJ98" s="57">
        <f t="shared" si="229"/>
        <v>337779.72000000003</v>
      </c>
      <c r="DK98" s="57">
        <f t="shared" si="230"/>
        <v>337779.72000000003</v>
      </c>
      <c r="DL98" s="57">
        <f t="shared" si="231"/>
        <v>337779.72000000003</v>
      </c>
      <c r="DM98" s="57">
        <f t="shared" si="232"/>
        <v>450372.96</v>
      </c>
      <c r="DN98" s="57">
        <f t="shared" si="233"/>
        <v>450372.96</v>
      </c>
      <c r="DO98" s="57">
        <f t="shared" si="234"/>
        <v>0</v>
      </c>
      <c r="DP98" s="57">
        <f t="shared" si="235"/>
        <v>0</v>
      </c>
      <c r="DQ98" s="58">
        <f t="shared" si="236"/>
        <v>0</v>
      </c>
      <c r="DR98" s="56">
        <f t="shared" si="237"/>
        <v>-1463712.12</v>
      </c>
      <c r="DS98" s="57">
        <f t="shared" si="238"/>
        <v>-1463712.12</v>
      </c>
      <c r="DT98" s="57">
        <f t="shared" si="239"/>
        <v>-1688898.6</v>
      </c>
      <c r="DU98" s="57">
        <f t="shared" si="240"/>
        <v>-1801491.84</v>
      </c>
      <c r="DV98" s="57">
        <f t="shared" si="241"/>
        <v>-2026678.32</v>
      </c>
      <c r="DW98" s="57">
        <f t="shared" si="242"/>
        <v>-2026678.32</v>
      </c>
      <c r="DX98" s="57">
        <f t="shared" si="243"/>
        <v>-2026678.32</v>
      </c>
      <c r="DY98" s="57">
        <f t="shared" si="244"/>
        <v>-1914085.08</v>
      </c>
      <c r="DZ98" s="57">
        <f t="shared" si="245"/>
        <v>-1914085.08</v>
      </c>
      <c r="EA98" s="57">
        <f t="shared" si="246"/>
        <v>0</v>
      </c>
      <c r="EB98" s="57">
        <f t="shared" si="247"/>
        <v>0</v>
      </c>
      <c r="EC98" s="58">
        <f t="shared" si="248"/>
        <v>0</v>
      </c>
      <c r="ED98" s="59">
        <f t="shared" si="249"/>
        <v>0</v>
      </c>
      <c r="EE98" s="57">
        <f t="shared" si="250"/>
        <v>0</v>
      </c>
      <c r="EF98" s="57">
        <f t="shared" si="251"/>
        <v>0</v>
      </c>
      <c r="EG98" s="57">
        <f t="shared" si="252"/>
        <v>0</v>
      </c>
      <c r="EH98" s="57">
        <f t="shared" si="253"/>
        <v>0</v>
      </c>
      <c r="EI98" s="57">
        <f t="shared" si="254"/>
        <v>0</v>
      </c>
      <c r="EJ98" s="57">
        <f t="shared" si="255"/>
        <v>0</v>
      </c>
      <c r="EK98" s="57">
        <f t="shared" si="256"/>
        <v>0</v>
      </c>
      <c r="EL98" s="57">
        <f t="shared" si="257"/>
        <v>0</v>
      </c>
      <c r="EM98" s="57">
        <f t="shared" si="258"/>
        <v>0</v>
      </c>
      <c r="EN98" s="57">
        <f t="shared" si="259"/>
        <v>0</v>
      </c>
      <c r="EO98" s="58">
        <f t="shared" si="260"/>
        <v>0</v>
      </c>
    </row>
    <row r="99" spans="1:145" x14ac:dyDescent="0.2">
      <c r="A99" s="49">
        <v>9</v>
      </c>
      <c r="B99" s="49">
        <v>1800</v>
      </c>
      <c r="C99" s="49" t="s">
        <v>241</v>
      </c>
      <c r="D99" s="49">
        <v>1090517</v>
      </c>
      <c r="E99" s="49" t="s">
        <v>259</v>
      </c>
      <c r="F99" s="49" t="s">
        <v>132</v>
      </c>
      <c r="G99" s="49" t="s">
        <v>235</v>
      </c>
      <c r="H99" s="50" t="s">
        <v>260</v>
      </c>
      <c r="I99" s="51">
        <v>43977</v>
      </c>
      <c r="J99" s="51">
        <v>43452</v>
      </c>
      <c r="K99" s="51">
        <v>44104</v>
      </c>
      <c r="L99" s="49">
        <v>30</v>
      </c>
      <c r="M99" s="49">
        <v>30</v>
      </c>
      <c r="N99" s="49">
        <v>30</v>
      </c>
      <c r="O99" s="49">
        <v>30</v>
      </c>
      <c r="P99" s="49">
        <v>30</v>
      </c>
      <c r="Q99" s="49">
        <v>30</v>
      </c>
      <c r="R99" s="49">
        <v>30</v>
      </c>
      <c r="S99" s="49">
        <v>30</v>
      </c>
      <c r="T99" s="49">
        <v>30</v>
      </c>
      <c r="U99" s="49">
        <v>30</v>
      </c>
      <c r="Y99" s="49">
        <v>18</v>
      </c>
      <c r="Z99" s="49">
        <v>16</v>
      </c>
      <c r="AA99" s="49">
        <v>19</v>
      </c>
      <c r="AB99" s="49">
        <v>20</v>
      </c>
      <c r="AC99" s="49">
        <v>21</v>
      </c>
      <c r="AD99" s="49">
        <v>20</v>
      </c>
      <c r="AE99" s="49">
        <v>21</v>
      </c>
      <c r="AF99" s="49">
        <v>23</v>
      </c>
      <c r="AG99" s="49">
        <v>22</v>
      </c>
      <c r="AH99" s="53">
        <f t="shared" si="197"/>
        <v>20</v>
      </c>
      <c r="AI99" s="52">
        <f t="shared" si="198"/>
        <v>2</v>
      </c>
      <c r="AJ99" s="53">
        <f t="shared" si="199"/>
        <v>22</v>
      </c>
      <c r="AK99" s="49">
        <v>18</v>
      </c>
      <c r="AL99" s="49">
        <v>16</v>
      </c>
      <c r="AM99" s="49">
        <v>19</v>
      </c>
      <c r="AN99" s="49">
        <v>20</v>
      </c>
      <c r="AO99" s="49">
        <v>21</v>
      </c>
      <c r="AP99" s="49">
        <v>20</v>
      </c>
      <c r="AQ99" s="49">
        <v>21</v>
      </c>
      <c r="AR99" s="49">
        <v>23</v>
      </c>
      <c r="AS99" s="49">
        <v>22</v>
      </c>
      <c r="AT99" s="49">
        <v>0</v>
      </c>
      <c r="AU99" s="49">
        <v>0</v>
      </c>
      <c r="AV99" s="49">
        <v>0</v>
      </c>
      <c r="AW99" s="49">
        <v>-12</v>
      </c>
      <c r="AX99" s="49">
        <v>-14</v>
      </c>
      <c r="AY99" s="49">
        <v>-11</v>
      </c>
      <c r="AZ99" s="49">
        <v>-10</v>
      </c>
      <c r="BA99" s="49">
        <v>-9</v>
      </c>
      <c r="BB99" s="49">
        <v>-10</v>
      </c>
      <c r="BC99" s="49">
        <v>-9</v>
      </c>
      <c r="BD99" s="49">
        <v>-7</v>
      </c>
      <c r="BE99" s="49">
        <v>-8</v>
      </c>
      <c r="BI99" s="49">
        <v>0</v>
      </c>
      <c r="BJ99" s="49">
        <v>0</v>
      </c>
      <c r="BK99" s="49">
        <v>0</v>
      </c>
      <c r="BL99" s="49">
        <v>0</v>
      </c>
      <c r="BM99" s="49">
        <v>0</v>
      </c>
      <c r="BN99" s="49">
        <v>0</v>
      </c>
      <c r="BO99" s="49">
        <v>0</v>
      </c>
      <c r="BP99" s="49">
        <v>0</v>
      </c>
      <c r="BQ99" s="49">
        <v>0</v>
      </c>
      <c r="BV99" s="49">
        <v>7.7</v>
      </c>
      <c r="BW99" s="49">
        <v>0</v>
      </c>
      <c r="BX99" s="49">
        <v>0</v>
      </c>
      <c r="BY99" s="49">
        <v>0</v>
      </c>
      <c r="BZ99" s="49">
        <v>0</v>
      </c>
      <c r="CA99" s="49">
        <v>0</v>
      </c>
      <c r="CB99" s="49">
        <v>0</v>
      </c>
      <c r="CC99" s="49">
        <v>14</v>
      </c>
      <c r="CD99" s="49">
        <v>1.6739999999999999</v>
      </c>
      <c r="CE99" s="49">
        <v>10000</v>
      </c>
      <c r="CF99" s="54">
        <f t="shared" si="200"/>
        <v>0</v>
      </c>
      <c r="CG99" s="55">
        <f t="shared" si="201"/>
        <v>146943.72000000003</v>
      </c>
      <c r="CH99" s="56">
        <f t="shared" si="202"/>
        <v>4408311.6000000006</v>
      </c>
      <c r="CI99" s="57">
        <f t="shared" si="203"/>
        <v>4408311.6000000006</v>
      </c>
      <c r="CJ99" s="57">
        <f t="shared" si="204"/>
        <v>4408311.6000000006</v>
      </c>
      <c r="CK99" s="57">
        <f t="shared" si="205"/>
        <v>4408311.6000000006</v>
      </c>
      <c r="CL99" s="57">
        <f t="shared" si="206"/>
        <v>4408311.6000000006</v>
      </c>
      <c r="CM99" s="57">
        <f t="shared" si="207"/>
        <v>4408311.6000000006</v>
      </c>
      <c r="CN99" s="57">
        <f t="shared" si="208"/>
        <v>4408311.6000000006</v>
      </c>
      <c r="CO99" s="57">
        <f t="shared" si="209"/>
        <v>4408311.6000000006</v>
      </c>
      <c r="CP99" s="57">
        <f t="shared" si="210"/>
        <v>4408311.6000000006</v>
      </c>
      <c r="CQ99" s="57">
        <f t="shared" si="211"/>
        <v>0</v>
      </c>
      <c r="CR99" s="57">
        <f t="shared" si="212"/>
        <v>0</v>
      </c>
      <c r="CS99" s="58">
        <f t="shared" si="213"/>
        <v>0</v>
      </c>
      <c r="CT99" s="56">
        <f t="shared" si="214"/>
        <v>2644986.9600000004</v>
      </c>
      <c r="CU99" s="57">
        <f t="shared" si="215"/>
        <v>2351099.5200000005</v>
      </c>
      <c r="CV99" s="57">
        <f t="shared" si="216"/>
        <v>2791930.6800000006</v>
      </c>
      <c r="CW99" s="57">
        <f t="shared" si="217"/>
        <v>2938874.4000000004</v>
      </c>
      <c r="CX99" s="57">
        <f t="shared" si="218"/>
        <v>3085818.1200000006</v>
      </c>
      <c r="CY99" s="57">
        <f t="shared" si="219"/>
        <v>2938874.4000000004</v>
      </c>
      <c r="CZ99" s="57">
        <f t="shared" si="220"/>
        <v>3085818.1200000006</v>
      </c>
      <c r="DA99" s="157">
        <f t="shared" si="221"/>
        <v>3379705.5600000005</v>
      </c>
      <c r="DB99" s="161">
        <f t="shared" si="222"/>
        <v>3232761.8400000008</v>
      </c>
      <c r="DC99" s="161">
        <f t="shared" si="132"/>
        <v>2938874.4000000004</v>
      </c>
      <c r="DD99" s="161">
        <f t="shared" si="223"/>
        <v>293887.44000000006</v>
      </c>
      <c r="DE99" s="161">
        <f t="shared" si="224"/>
        <v>3232761.8400000008</v>
      </c>
      <c r="DF99" s="59">
        <f t="shared" si="225"/>
        <v>2644986.9600000004</v>
      </c>
      <c r="DG99" s="57">
        <f t="shared" si="226"/>
        <v>2351099.5200000005</v>
      </c>
      <c r="DH99" s="57">
        <f t="shared" si="227"/>
        <v>2791930.6800000006</v>
      </c>
      <c r="DI99" s="57">
        <f t="shared" si="228"/>
        <v>2938874.4000000004</v>
      </c>
      <c r="DJ99" s="57">
        <f t="shared" si="229"/>
        <v>3085818.1200000006</v>
      </c>
      <c r="DK99" s="57">
        <f t="shared" si="230"/>
        <v>2938874.4000000004</v>
      </c>
      <c r="DL99" s="57">
        <f t="shared" si="231"/>
        <v>3085818.1200000006</v>
      </c>
      <c r="DM99" s="57">
        <f t="shared" si="232"/>
        <v>3379705.5600000005</v>
      </c>
      <c r="DN99" s="57">
        <f t="shared" si="233"/>
        <v>3232761.8400000008</v>
      </c>
      <c r="DO99" s="57">
        <f t="shared" si="234"/>
        <v>0</v>
      </c>
      <c r="DP99" s="57">
        <f t="shared" si="235"/>
        <v>0</v>
      </c>
      <c r="DQ99" s="58">
        <f t="shared" si="236"/>
        <v>0</v>
      </c>
      <c r="DR99" s="56">
        <f t="shared" si="237"/>
        <v>-1763324.6400000004</v>
      </c>
      <c r="DS99" s="57">
        <f t="shared" si="238"/>
        <v>-2057212.0800000005</v>
      </c>
      <c r="DT99" s="57">
        <f t="shared" si="239"/>
        <v>-1616380.9200000004</v>
      </c>
      <c r="DU99" s="57">
        <f t="shared" si="240"/>
        <v>-1469437.2000000002</v>
      </c>
      <c r="DV99" s="57">
        <f t="shared" si="241"/>
        <v>-1322493.4800000002</v>
      </c>
      <c r="DW99" s="57">
        <f t="shared" si="242"/>
        <v>-1469437.2000000002</v>
      </c>
      <c r="DX99" s="57">
        <f t="shared" si="243"/>
        <v>-1322493.4800000002</v>
      </c>
      <c r="DY99" s="57">
        <f t="shared" si="244"/>
        <v>-1028606.0400000003</v>
      </c>
      <c r="DZ99" s="57">
        <f t="shared" si="245"/>
        <v>-1175549.7600000002</v>
      </c>
      <c r="EA99" s="57">
        <f t="shared" si="246"/>
        <v>0</v>
      </c>
      <c r="EB99" s="57">
        <f t="shared" si="247"/>
        <v>0</v>
      </c>
      <c r="EC99" s="58">
        <f t="shared" si="248"/>
        <v>0</v>
      </c>
      <c r="ED99" s="59">
        <f t="shared" si="249"/>
        <v>0</v>
      </c>
      <c r="EE99" s="57">
        <f t="shared" si="250"/>
        <v>0</v>
      </c>
      <c r="EF99" s="57">
        <f t="shared" si="251"/>
        <v>0</v>
      </c>
      <c r="EG99" s="57">
        <f t="shared" si="252"/>
        <v>0</v>
      </c>
      <c r="EH99" s="57">
        <f t="shared" si="253"/>
        <v>0</v>
      </c>
      <c r="EI99" s="57">
        <f t="shared" si="254"/>
        <v>0</v>
      </c>
      <c r="EJ99" s="57">
        <f t="shared" si="255"/>
        <v>0</v>
      </c>
      <c r="EK99" s="57">
        <f t="shared" si="256"/>
        <v>0</v>
      </c>
      <c r="EL99" s="57">
        <f t="shared" si="257"/>
        <v>0</v>
      </c>
      <c r="EM99" s="57">
        <f t="shared" si="258"/>
        <v>0</v>
      </c>
      <c r="EN99" s="57">
        <f t="shared" si="259"/>
        <v>0</v>
      </c>
      <c r="EO99" s="58">
        <f t="shared" si="260"/>
        <v>0</v>
      </c>
    </row>
    <row r="100" spans="1:145" x14ac:dyDescent="0.2">
      <c r="I100" s="51"/>
      <c r="J100" s="51"/>
      <c r="K100" s="51"/>
      <c r="AH100" s="53">
        <f>SUM(AH94:AH99)</f>
        <v>136.16666666666666</v>
      </c>
      <c r="AI100" s="53"/>
      <c r="AJ100" s="53">
        <f t="shared" ref="AJ100" si="261">SUM(AJ94:AJ99)</f>
        <v>147.66668196272946</v>
      </c>
      <c r="CF100" s="54"/>
      <c r="CG100" s="55"/>
      <c r="CH100" s="56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8"/>
      <c r="CT100" s="56"/>
      <c r="CU100" s="57"/>
      <c r="CV100" s="57"/>
      <c r="CW100" s="57"/>
      <c r="CX100" s="57"/>
      <c r="CY100" s="57"/>
      <c r="CZ100" s="57"/>
      <c r="DA100" s="157"/>
      <c r="DB100" s="161"/>
      <c r="DC100" s="161" t="e">
        <f t="shared" si="132"/>
        <v>#DIV/0!</v>
      </c>
      <c r="DD100" s="161"/>
      <c r="DE100" s="161"/>
      <c r="DF100" s="59"/>
      <c r="DG100" s="57"/>
      <c r="DH100" s="57"/>
      <c r="DI100" s="57"/>
      <c r="DJ100" s="57"/>
      <c r="DK100" s="57"/>
      <c r="DL100" s="57"/>
      <c r="DM100" s="57"/>
      <c r="DN100" s="57"/>
      <c r="DO100" s="57"/>
      <c r="DP100" s="57"/>
      <c r="DQ100" s="58"/>
      <c r="DR100" s="56"/>
      <c r="DS100" s="57"/>
      <c r="DT100" s="57"/>
      <c r="DU100" s="57"/>
      <c r="DV100" s="57"/>
      <c r="DW100" s="57"/>
      <c r="DX100" s="57"/>
      <c r="DY100" s="57"/>
      <c r="DZ100" s="57"/>
      <c r="EA100" s="57"/>
      <c r="EB100" s="57"/>
      <c r="EC100" s="58"/>
      <c r="ED100" s="59"/>
      <c r="EE100" s="57"/>
      <c r="EF100" s="57"/>
      <c r="EG100" s="57"/>
      <c r="EH100" s="57"/>
      <c r="EI100" s="57"/>
      <c r="EJ100" s="57"/>
      <c r="EK100" s="57"/>
      <c r="EL100" s="57"/>
      <c r="EM100" s="57"/>
      <c r="EN100" s="57"/>
      <c r="EO100" s="58"/>
    </row>
    <row r="101" spans="1:145" x14ac:dyDescent="0.2">
      <c r="A101" s="49">
        <v>9</v>
      </c>
      <c r="B101" s="49">
        <v>1800</v>
      </c>
      <c r="C101" s="49" t="s">
        <v>241</v>
      </c>
      <c r="D101" s="65">
        <v>1090386</v>
      </c>
      <c r="E101" s="49" t="s">
        <v>255</v>
      </c>
      <c r="F101" s="49" t="s">
        <v>131</v>
      </c>
      <c r="G101" s="49" t="s">
        <v>234</v>
      </c>
      <c r="H101" s="50" t="s">
        <v>143</v>
      </c>
      <c r="I101" s="51">
        <v>44013</v>
      </c>
      <c r="J101" s="51">
        <v>42248</v>
      </c>
      <c r="K101" s="51">
        <v>44104</v>
      </c>
      <c r="L101" s="49">
        <v>60</v>
      </c>
      <c r="M101" s="49">
        <v>60</v>
      </c>
      <c r="N101" s="49">
        <v>60</v>
      </c>
      <c r="O101" s="49">
        <v>60</v>
      </c>
      <c r="P101" s="49">
        <v>60</v>
      </c>
      <c r="Q101" s="49">
        <v>60</v>
      </c>
      <c r="R101" s="49">
        <v>60</v>
      </c>
      <c r="S101" s="49">
        <v>60</v>
      </c>
      <c r="T101" s="49">
        <v>60</v>
      </c>
      <c r="U101" s="49">
        <v>60</v>
      </c>
      <c r="Y101" s="49">
        <v>34</v>
      </c>
      <c r="Z101" s="49">
        <v>31</v>
      </c>
      <c r="AA101" s="49">
        <v>31</v>
      </c>
      <c r="AB101" s="49">
        <v>35</v>
      </c>
      <c r="AC101" s="49">
        <v>35</v>
      </c>
      <c r="AD101" s="49">
        <v>35</v>
      </c>
      <c r="AE101" s="49">
        <v>29</v>
      </c>
      <c r="AF101" s="49">
        <v>24</v>
      </c>
      <c r="AG101" s="49">
        <v>22</v>
      </c>
      <c r="AH101" s="53">
        <f>AVERAGE(Y101:AG101)</f>
        <v>30.666666666666668</v>
      </c>
      <c r="AI101" s="52">
        <f>_xlfn.STDEV.P(Y101:AG101)</f>
        <v>4.5946829173634072</v>
      </c>
      <c r="AJ101" s="53">
        <f>AI101+AH101</f>
        <v>35.261349584030071</v>
      </c>
      <c r="AK101" s="49">
        <v>34</v>
      </c>
      <c r="AL101" s="49">
        <v>31</v>
      </c>
      <c r="AM101" s="49">
        <v>31</v>
      </c>
      <c r="AN101" s="49">
        <v>35</v>
      </c>
      <c r="AO101" s="49">
        <v>35</v>
      </c>
      <c r="AP101" s="49">
        <v>35</v>
      </c>
      <c r="AQ101" s="49">
        <v>29</v>
      </c>
      <c r="AR101" s="49">
        <v>24</v>
      </c>
      <c r="AS101" s="49">
        <v>22</v>
      </c>
      <c r="AT101" s="49">
        <v>0</v>
      </c>
      <c r="AU101" s="49">
        <v>0</v>
      </c>
      <c r="AV101" s="49">
        <v>0</v>
      </c>
      <c r="AW101" s="49">
        <v>-26</v>
      </c>
      <c r="AX101" s="49">
        <v>-29</v>
      </c>
      <c r="AY101" s="49">
        <v>-29</v>
      </c>
      <c r="AZ101" s="49">
        <v>-25</v>
      </c>
      <c r="BA101" s="49">
        <v>-25</v>
      </c>
      <c r="BB101" s="49">
        <v>-25</v>
      </c>
      <c r="BC101" s="49">
        <v>-31</v>
      </c>
      <c r="BD101" s="49">
        <v>-36</v>
      </c>
      <c r="BE101" s="49">
        <v>-38</v>
      </c>
      <c r="BI101" s="49">
        <v>0</v>
      </c>
      <c r="BJ101" s="49">
        <v>0</v>
      </c>
      <c r="BK101" s="49">
        <v>0</v>
      </c>
      <c r="BL101" s="49">
        <v>0</v>
      </c>
      <c r="BM101" s="49">
        <v>0</v>
      </c>
      <c r="BN101" s="49">
        <v>0</v>
      </c>
      <c r="BO101" s="49">
        <v>0</v>
      </c>
      <c r="BP101" s="49">
        <v>0</v>
      </c>
      <c r="BQ101" s="49">
        <v>0</v>
      </c>
      <c r="BV101" s="49">
        <v>7.7</v>
      </c>
      <c r="BW101" s="49">
        <v>0</v>
      </c>
      <c r="BX101" s="49">
        <v>0</v>
      </c>
      <c r="BY101" s="49">
        <v>0</v>
      </c>
      <c r="BZ101" s="49">
        <v>0</v>
      </c>
      <c r="CA101" s="49">
        <v>0</v>
      </c>
      <c r="CB101" s="49">
        <v>0</v>
      </c>
      <c r="CC101" s="49">
        <v>14</v>
      </c>
      <c r="CD101" s="49">
        <v>1.6739999999999999</v>
      </c>
      <c r="CE101" s="49">
        <v>10000</v>
      </c>
      <c r="CF101" s="54">
        <f>(BU101*CE101*CD101*(1+BX101/100+CB101/100+CC101/100))</f>
        <v>0</v>
      </c>
      <c r="CG101" s="55">
        <f>(BV101*CE101*CD101*(1+CC101/100+BW101/100+BZ101/100+BY101/100))</f>
        <v>146943.72000000003</v>
      </c>
      <c r="CH101" s="56">
        <f>M101*(CF101+CG101)</f>
        <v>8816623.2000000011</v>
      </c>
      <c r="CI101" s="57">
        <f>N101* (CF101+CG101)</f>
        <v>8816623.2000000011</v>
      </c>
      <c r="CJ101" s="57">
        <f>O101*(CF101+CG101)</f>
        <v>8816623.2000000011</v>
      </c>
      <c r="CK101" s="57">
        <f>P101*(CF101+CG101)</f>
        <v>8816623.2000000011</v>
      </c>
      <c r="CL101" s="57">
        <f>Q101*(CF101+CG101)</f>
        <v>8816623.2000000011</v>
      </c>
      <c r="CM101" s="57">
        <f>R101*(CF101+CG101)</f>
        <v>8816623.2000000011</v>
      </c>
      <c r="CN101" s="57">
        <f>S101*(CF101+CG101)</f>
        <v>8816623.2000000011</v>
      </c>
      <c r="CO101" s="57">
        <f>T101*(CF101+CG101)</f>
        <v>8816623.2000000011</v>
      </c>
      <c r="CP101" s="57">
        <f>U101*(CF101+CG101)</f>
        <v>8816623.2000000011</v>
      </c>
      <c r="CQ101" s="57">
        <f>V101*(CF101+CG101)</f>
        <v>0</v>
      </c>
      <c r="CR101" s="57">
        <f>W101*(CF101+CG101)</f>
        <v>0</v>
      </c>
      <c r="CS101" s="58">
        <f>X101*(CF101+CG101)</f>
        <v>0</v>
      </c>
      <c r="CT101" s="56">
        <f>Y101*(CF101+CG101)</f>
        <v>4996086.4800000014</v>
      </c>
      <c r="CU101" s="57">
        <f>Z101*(CF101+CG101)</f>
        <v>4555255.3200000012</v>
      </c>
      <c r="CV101" s="57">
        <f>AA101*(CF101+CG101)</f>
        <v>4555255.3200000012</v>
      </c>
      <c r="CW101" s="57">
        <f>AB101*(CF101+CG101)</f>
        <v>5143030.2000000011</v>
      </c>
      <c r="CX101" s="57">
        <f>AC101*(CF101+CG101)</f>
        <v>5143030.2000000011</v>
      </c>
      <c r="CY101" s="57">
        <f>AD101*(CF101+CG101)</f>
        <v>5143030.2000000011</v>
      </c>
      <c r="CZ101" s="57">
        <f>AE101*(CF101+CG101)</f>
        <v>4261367.8800000008</v>
      </c>
      <c r="DA101" s="157">
        <f>AF101*(CF101+CG101)</f>
        <v>3526649.2800000007</v>
      </c>
      <c r="DB101" s="161">
        <f>AG101*(CF101+CG101)</f>
        <v>3232761.8400000008</v>
      </c>
      <c r="DC101" s="161">
        <f t="shared" si="132"/>
        <v>4506274.0800000019</v>
      </c>
      <c r="DD101" s="161">
        <f>AI101*(CF101+CG101)</f>
        <v>675159.80009783176</v>
      </c>
      <c r="DE101" s="161">
        <f>AJ101*(CF101+CG101)</f>
        <v>5181433.8800978325</v>
      </c>
      <c r="DF101" s="59">
        <f>AK101*(CF101+CG101)</f>
        <v>4996086.4800000014</v>
      </c>
      <c r="DG101" s="57">
        <f>AL101*(CF101+CG101)</f>
        <v>4555255.3200000012</v>
      </c>
      <c r="DH101" s="57">
        <f>AM101*(CF101+CG101)</f>
        <v>4555255.3200000012</v>
      </c>
      <c r="DI101" s="57">
        <f>AN101*(CF101+CG101)</f>
        <v>5143030.2000000011</v>
      </c>
      <c r="DJ101" s="57">
        <f>AO101*(CF101+CG101)</f>
        <v>5143030.2000000011</v>
      </c>
      <c r="DK101" s="57">
        <f>AP101*(CF101+CG101)</f>
        <v>5143030.2000000011</v>
      </c>
      <c r="DL101" s="57">
        <f>AQ101*(CF101+CG101)</f>
        <v>4261367.8800000008</v>
      </c>
      <c r="DM101" s="57">
        <f>AR101*(CF101+CG101)</f>
        <v>3526649.2800000007</v>
      </c>
      <c r="DN101" s="57">
        <f>AS101*(CF101+CG101)</f>
        <v>3232761.8400000008</v>
      </c>
      <c r="DO101" s="57">
        <f>AT101*(CF101+CG101)</f>
        <v>0</v>
      </c>
      <c r="DP101" s="57">
        <f>AU101*(CF101+CG101)</f>
        <v>0</v>
      </c>
      <c r="DQ101" s="58">
        <f>AV101*(CF101+CG101)</f>
        <v>0</v>
      </c>
      <c r="DR101" s="56">
        <f>AW101*(CF101+CG101)</f>
        <v>-3820536.7200000007</v>
      </c>
      <c r="DS101" s="57">
        <f>AX101*(CF101+CG101)</f>
        <v>-4261367.8800000008</v>
      </c>
      <c r="DT101" s="57">
        <f>AY101*(CF101+CG101)</f>
        <v>-4261367.8800000008</v>
      </c>
      <c r="DU101" s="57">
        <f>AZ101*(CF101+CG101)</f>
        <v>-3673593.0000000009</v>
      </c>
      <c r="DV101" s="57">
        <f>BA101*(CF101+CG101)</f>
        <v>-3673593.0000000009</v>
      </c>
      <c r="DW101" s="57">
        <f>BB101*(CF101+CG101)</f>
        <v>-3673593.0000000009</v>
      </c>
      <c r="DX101" s="57">
        <f>BC101*(CF101+CG101)</f>
        <v>-4555255.3200000012</v>
      </c>
      <c r="DY101" s="57">
        <f>BD101*(CF101+CG101)</f>
        <v>-5289973.9200000009</v>
      </c>
      <c r="DZ101" s="57">
        <f>BE101*(CF101+CG101)</f>
        <v>-5583861.3600000013</v>
      </c>
      <c r="EA101" s="57">
        <f>BF101*(CF101+CG101)</f>
        <v>0</v>
      </c>
      <c r="EB101" s="57">
        <f>BG101*(CF101+CG101)</f>
        <v>0</v>
      </c>
      <c r="EC101" s="58">
        <f>BH101*(CF101+CG101)</f>
        <v>0</v>
      </c>
      <c r="ED101" s="59">
        <f>BI101*(CF101+CG101)</f>
        <v>0</v>
      </c>
      <c r="EE101" s="57">
        <f>BJ101*(CF101+CG101)</f>
        <v>0</v>
      </c>
      <c r="EF101" s="57">
        <f>BK101*(CF101+CG101)</f>
        <v>0</v>
      </c>
      <c r="EG101" s="57">
        <f>BL101*(CF101+CG101)</f>
        <v>0</v>
      </c>
      <c r="EH101" s="57">
        <f>BM101*(CF101+CG101)</f>
        <v>0</v>
      </c>
      <c r="EI101" s="57">
        <f>BN101*(CF101+CG101)</f>
        <v>0</v>
      </c>
      <c r="EJ101" s="57">
        <f>BO101*(CF101+CG101)</f>
        <v>0</v>
      </c>
      <c r="EK101" s="57">
        <f>BP101*(CF101+CG101)</f>
        <v>0</v>
      </c>
      <c r="EL101" s="57">
        <f>BQ101*(CF101+CG101)</f>
        <v>0</v>
      </c>
      <c r="EM101" s="57">
        <f>BR101*(CF101+CG101)</f>
        <v>0</v>
      </c>
      <c r="EN101" s="57">
        <f>BS101*(CF101+CG101)</f>
        <v>0</v>
      </c>
      <c r="EO101" s="58">
        <f>BT101*(CF101+CG101)</f>
        <v>0</v>
      </c>
    </row>
    <row r="102" spans="1:145" x14ac:dyDescent="0.2">
      <c r="A102" s="49">
        <v>9</v>
      </c>
      <c r="B102" s="49">
        <v>6971</v>
      </c>
      <c r="C102" s="49" t="s">
        <v>233</v>
      </c>
      <c r="D102" s="65">
        <v>1090345</v>
      </c>
      <c r="E102" s="49" t="s">
        <v>251</v>
      </c>
      <c r="F102" s="49" t="s">
        <v>131</v>
      </c>
      <c r="G102" s="49" t="s">
        <v>237</v>
      </c>
      <c r="H102" s="50" t="s">
        <v>146</v>
      </c>
      <c r="I102" s="51">
        <v>44067</v>
      </c>
      <c r="J102" s="51">
        <v>41789</v>
      </c>
      <c r="K102" s="51">
        <v>44165</v>
      </c>
      <c r="L102" s="49">
        <v>35</v>
      </c>
      <c r="M102" s="49">
        <v>35</v>
      </c>
      <c r="N102" s="49">
        <v>35</v>
      </c>
      <c r="O102" s="49">
        <v>35</v>
      </c>
      <c r="P102" s="49">
        <v>35</v>
      </c>
      <c r="Q102" s="49">
        <v>35</v>
      </c>
      <c r="R102" s="49">
        <v>35</v>
      </c>
      <c r="S102" s="49">
        <v>35</v>
      </c>
      <c r="T102" s="49">
        <v>35</v>
      </c>
      <c r="U102" s="49">
        <v>35</v>
      </c>
      <c r="Y102" s="49">
        <v>19</v>
      </c>
      <c r="Z102" s="49">
        <v>20</v>
      </c>
      <c r="AA102" s="49">
        <v>16</v>
      </c>
      <c r="AB102" s="49">
        <v>15</v>
      </c>
      <c r="AC102" s="49">
        <v>15</v>
      </c>
      <c r="AD102" s="49">
        <v>12</v>
      </c>
      <c r="AE102" s="49">
        <v>11</v>
      </c>
      <c r="AF102" s="49">
        <v>10</v>
      </c>
      <c r="AG102" s="49">
        <v>8</v>
      </c>
      <c r="AH102" s="53">
        <f>AVERAGE(Y102:AG102)</f>
        <v>14</v>
      </c>
      <c r="AI102" s="52">
        <f>_xlfn.STDEV.P(Y102:AG102)</f>
        <v>3.8297084310253524</v>
      </c>
      <c r="AJ102" s="53">
        <f>AI102+AH102</f>
        <v>17.829708431025352</v>
      </c>
      <c r="AK102" s="49">
        <v>19</v>
      </c>
      <c r="AL102" s="49">
        <v>20</v>
      </c>
      <c r="AM102" s="49">
        <v>16</v>
      </c>
      <c r="AN102" s="49">
        <v>15</v>
      </c>
      <c r="AO102" s="49">
        <v>15</v>
      </c>
      <c r="AP102" s="49">
        <v>12</v>
      </c>
      <c r="AQ102" s="49">
        <v>11</v>
      </c>
      <c r="AR102" s="49">
        <v>10</v>
      </c>
      <c r="AS102" s="49">
        <v>8</v>
      </c>
      <c r="AT102" s="49">
        <v>0</v>
      </c>
      <c r="AU102" s="49">
        <v>0</v>
      </c>
      <c r="AV102" s="49">
        <v>0</v>
      </c>
      <c r="AW102" s="49">
        <v>-16</v>
      </c>
      <c r="AX102" s="49">
        <v>-15</v>
      </c>
      <c r="AY102" s="49">
        <v>-19</v>
      </c>
      <c r="AZ102" s="49">
        <v>-20</v>
      </c>
      <c r="BA102" s="49">
        <v>-20</v>
      </c>
      <c r="BB102" s="49">
        <v>-23</v>
      </c>
      <c r="BC102" s="49">
        <v>-24</v>
      </c>
      <c r="BD102" s="49">
        <v>-25</v>
      </c>
      <c r="BE102" s="49">
        <v>-27</v>
      </c>
      <c r="BI102" s="49">
        <v>0</v>
      </c>
      <c r="BJ102" s="49">
        <v>0</v>
      </c>
      <c r="BK102" s="49">
        <v>0</v>
      </c>
      <c r="BL102" s="49">
        <v>0</v>
      </c>
      <c r="BM102" s="49">
        <v>0</v>
      </c>
      <c r="BN102" s="49">
        <v>0</v>
      </c>
      <c r="BO102" s="49">
        <v>0</v>
      </c>
      <c r="BP102" s="49">
        <v>0</v>
      </c>
      <c r="BQ102" s="49">
        <v>0</v>
      </c>
      <c r="BV102" s="49">
        <v>7.7</v>
      </c>
      <c r="BW102" s="49">
        <v>0</v>
      </c>
      <c r="BX102" s="49">
        <v>0</v>
      </c>
      <c r="BY102" s="49">
        <v>0</v>
      </c>
      <c r="BZ102" s="49">
        <v>0</v>
      </c>
      <c r="CA102" s="49">
        <v>0</v>
      </c>
      <c r="CB102" s="49">
        <v>0</v>
      </c>
      <c r="CC102" s="49">
        <v>14</v>
      </c>
      <c r="CD102" s="49">
        <v>1.6739999999999999</v>
      </c>
      <c r="CE102" s="49">
        <v>10000</v>
      </c>
      <c r="CF102" s="54">
        <f>(BU102*CE102*CD102*(1+BX102/100+CB102/100+CC102/100))</f>
        <v>0</v>
      </c>
      <c r="CG102" s="55">
        <f>(BV102*CE102*CD102*(1+CC102/100+BW102/100+BZ102/100+BY102/100))</f>
        <v>146943.72000000003</v>
      </c>
      <c r="CH102" s="56">
        <f>M102*(CF102+CG102)</f>
        <v>5143030.2000000011</v>
      </c>
      <c r="CI102" s="57">
        <f>N102* (CF102+CG102)</f>
        <v>5143030.2000000011</v>
      </c>
      <c r="CJ102" s="57">
        <f>O102*(CF102+CG102)</f>
        <v>5143030.2000000011</v>
      </c>
      <c r="CK102" s="57">
        <f>P102*(CF102+CG102)</f>
        <v>5143030.2000000011</v>
      </c>
      <c r="CL102" s="57">
        <f>Q102*(CF102+CG102)</f>
        <v>5143030.2000000011</v>
      </c>
      <c r="CM102" s="57">
        <f>R102*(CF102+CG102)</f>
        <v>5143030.2000000011</v>
      </c>
      <c r="CN102" s="57">
        <f>S102*(CF102+CG102)</f>
        <v>5143030.2000000011</v>
      </c>
      <c r="CO102" s="57">
        <f>T102*(CF102+CG102)</f>
        <v>5143030.2000000011</v>
      </c>
      <c r="CP102" s="57">
        <f>U102*(CF102+CG102)</f>
        <v>5143030.2000000011</v>
      </c>
      <c r="CQ102" s="57">
        <f>V102*(CF102+CG102)</f>
        <v>0</v>
      </c>
      <c r="CR102" s="57">
        <f>W102*(CF102+CG102)</f>
        <v>0</v>
      </c>
      <c r="CS102" s="58">
        <f>X102*(CF102+CG102)</f>
        <v>0</v>
      </c>
      <c r="CT102" s="56">
        <f>Y102*(CF102+CG102)</f>
        <v>2791930.6800000006</v>
      </c>
      <c r="CU102" s="57">
        <f>Z102*(CF102+CG102)</f>
        <v>2938874.4000000004</v>
      </c>
      <c r="CV102" s="57">
        <f>AA102*(CF102+CG102)</f>
        <v>2351099.5200000005</v>
      </c>
      <c r="CW102" s="57">
        <f>AB102*(CF102+CG102)</f>
        <v>2204155.8000000003</v>
      </c>
      <c r="CX102" s="57">
        <f>AC102*(CF102+CG102)</f>
        <v>2204155.8000000003</v>
      </c>
      <c r="CY102" s="57">
        <f>AD102*(CF102+CG102)</f>
        <v>1763324.6400000004</v>
      </c>
      <c r="CZ102" s="57">
        <f>AE102*(CF102+CG102)</f>
        <v>1616380.9200000004</v>
      </c>
      <c r="DA102" s="157">
        <f>AF102*(CF102+CG102)</f>
        <v>1469437.2000000002</v>
      </c>
      <c r="DB102" s="161">
        <f>AG102*(CF102+CG102)</f>
        <v>1175549.7600000002</v>
      </c>
      <c r="DC102" s="161">
        <f t="shared" si="132"/>
        <v>2057212.0800000008</v>
      </c>
      <c r="DD102" s="161">
        <f>AI102*(CF102+CG102)</f>
        <v>562751.60337022878</v>
      </c>
      <c r="DE102" s="161">
        <f>AJ102*(CF102+CG102)</f>
        <v>2619963.6833702293</v>
      </c>
      <c r="DF102" s="59">
        <f>AK102*(CF102+CG102)</f>
        <v>2791930.6800000006</v>
      </c>
      <c r="DG102" s="57">
        <f>AL102*(CF102+CG102)</f>
        <v>2938874.4000000004</v>
      </c>
      <c r="DH102" s="57">
        <f>AM102*(CF102+CG102)</f>
        <v>2351099.5200000005</v>
      </c>
      <c r="DI102" s="57">
        <f>AN102*(CF102+CG102)</f>
        <v>2204155.8000000003</v>
      </c>
      <c r="DJ102" s="57">
        <f>AO102*(CF102+CG102)</f>
        <v>2204155.8000000003</v>
      </c>
      <c r="DK102" s="57">
        <f>AP102*(CF102+CG102)</f>
        <v>1763324.6400000004</v>
      </c>
      <c r="DL102" s="57">
        <f>AQ102*(CF102+CG102)</f>
        <v>1616380.9200000004</v>
      </c>
      <c r="DM102" s="57">
        <f>AR102*(CF102+CG102)</f>
        <v>1469437.2000000002</v>
      </c>
      <c r="DN102" s="57">
        <f>AS102*(CF102+CG102)</f>
        <v>1175549.7600000002</v>
      </c>
      <c r="DO102" s="57">
        <f>AT102*(CF102+CG102)</f>
        <v>0</v>
      </c>
      <c r="DP102" s="57">
        <f>AU102*(CF102+CG102)</f>
        <v>0</v>
      </c>
      <c r="DQ102" s="58">
        <f>AV102*(CF102+CG102)</f>
        <v>0</v>
      </c>
      <c r="DR102" s="56">
        <f>AW102*(CF102+CG102)</f>
        <v>-2351099.5200000005</v>
      </c>
      <c r="DS102" s="57">
        <f>AX102*(CF102+CG102)</f>
        <v>-2204155.8000000003</v>
      </c>
      <c r="DT102" s="57">
        <f>AY102*(CF102+CG102)</f>
        <v>-2791930.6800000006</v>
      </c>
      <c r="DU102" s="57">
        <f>AZ102*(CF102+CG102)</f>
        <v>-2938874.4000000004</v>
      </c>
      <c r="DV102" s="57">
        <f>BA102*(CF102+CG102)</f>
        <v>-2938874.4000000004</v>
      </c>
      <c r="DW102" s="57">
        <f>BB102*(CF102+CG102)</f>
        <v>-3379705.5600000005</v>
      </c>
      <c r="DX102" s="57">
        <f>BC102*(CF102+CG102)</f>
        <v>-3526649.2800000007</v>
      </c>
      <c r="DY102" s="57">
        <f>BD102*(CF102+CG102)</f>
        <v>-3673593.0000000009</v>
      </c>
      <c r="DZ102" s="57">
        <f>BE102*(CF102+CG102)</f>
        <v>-3967480.4400000009</v>
      </c>
      <c r="EA102" s="57">
        <f>BF102*(CF102+CG102)</f>
        <v>0</v>
      </c>
      <c r="EB102" s="57">
        <f>BG102*(CF102+CG102)</f>
        <v>0</v>
      </c>
      <c r="EC102" s="58">
        <f>BH102*(CF102+CG102)</f>
        <v>0</v>
      </c>
      <c r="ED102" s="59">
        <f>BI102*(CF102+CG102)</f>
        <v>0</v>
      </c>
      <c r="EE102" s="57">
        <f>BJ102*(CF102+CG102)</f>
        <v>0</v>
      </c>
      <c r="EF102" s="57">
        <f>BK102*(CF102+CG102)</f>
        <v>0</v>
      </c>
      <c r="EG102" s="57">
        <f>BL102*(CF102+CG102)</f>
        <v>0</v>
      </c>
      <c r="EH102" s="57">
        <f>BM102*(CF102+CG102)</f>
        <v>0</v>
      </c>
      <c r="EI102" s="57">
        <f>BN102*(CF102+CG102)</f>
        <v>0</v>
      </c>
      <c r="EJ102" s="57">
        <f>BO102*(CF102+CG102)</f>
        <v>0</v>
      </c>
      <c r="EK102" s="57">
        <f>BP102*(CF102+CG102)</f>
        <v>0</v>
      </c>
      <c r="EL102" s="57">
        <f>BQ102*(CF102+CG102)</f>
        <v>0</v>
      </c>
      <c r="EM102" s="57">
        <f>BR102*(CF102+CG102)</f>
        <v>0</v>
      </c>
      <c r="EN102" s="57">
        <f>BS102*(CF102+CG102)</f>
        <v>0</v>
      </c>
      <c r="EO102" s="58">
        <f>BT102*(CF102+CG102)</f>
        <v>0</v>
      </c>
    </row>
    <row r="103" spans="1:145" x14ac:dyDescent="0.2">
      <c r="I103" s="51"/>
      <c r="J103" s="51"/>
      <c r="K103" s="51"/>
      <c r="AH103" s="53">
        <f>SUM(AH101:AH102)</f>
        <v>44.666666666666671</v>
      </c>
      <c r="AI103" s="53"/>
      <c r="AJ103" s="53">
        <f t="shared" ref="AJ103" si="262">SUM(AJ101:AJ102)</f>
        <v>53.091058015055424</v>
      </c>
      <c r="AK103" s="53"/>
      <c r="CF103" s="54"/>
      <c r="CG103" s="55"/>
      <c r="CH103" s="56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8"/>
      <c r="CT103" s="56"/>
      <c r="CU103" s="57"/>
      <c r="CV103" s="57"/>
      <c r="CW103" s="57"/>
      <c r="CX103" s="57"/>
      <c r="CY103" s="57"/>
      <c r="CZ103" s="57"/>
      <c r="DA103" s="157"/>
      <c r="DB103" s="161"/>
      <c r="DC103" s="161" t="e">
        <f t="shared" si="132"/>
        <v>#DIV/0!</v>
      </c>
      <c r="DD103" s="161"/>
      <c r="DE103" s="161"/>
      <c r="DF103" s="59"/>
      <c r="DG103" s="57"/>
      <c r="DH103" s="57"/>
      <c r="DI103" s="57"/>
      <c r="DJ103" s="57"/>
      <c r="DK103" s="57"/>
      <c r="DL103" s="57"/>
      <c r="DM103" s="57"/>
      <c r="DN103" s="57"/>
      <c r="DO103" s="57"/>
      <c r="DP103" s="57"/>
      <c r="DQ103" s="58"/>
      <c r="DR103" s="56"/>
      <c r="DS103" s="57"/>
      <c r="DT103" s="57"/>
      <c r="DU103" s="57"/>
      <c r="DV103" s="57"/>
      <c r="DW103" s="57"/>
      <c r="DX103" s="57"/>
      <c r="DY103" s="57"/>
      <c r="DZ103" s="57"/>
      <c r="EA103" s="57"/>
      <c r="EB103" s="57"/>
      <c r="EC103" s="58"/>
      <c r="ED103" s="59"/>
      <c r="EE103" s="57"/>
      <c r="EF103" s="57"/>
      <c r="EG103" s="57"/>
      <c r="EH103" s="57"/>
      <c r="EI103" s="57"/>
      <c r="EJ103" s="57"/>
      <c r="EK103" s="57"/>
      <c r="EL103" s="57"/>
      <c r="EM103" s="57"/>
      <c r="EN103" s="57"/>
      <c r="EO103" s="58"/>
    </row>
    <row r="104" spans="1:145" x14ac:dyDescent="0.2">
      <c r="A104" s="63">
        <v>9</v>
      </c>
      <c r="B104" s="49">
        <v>6979</v>
      </c>
      <c r="C104" s="49" t="s">
        <v>134</v>
      </c>
      <c r="D104" s="65">
        <v>1090354</v>
      </c>
      <c r="E104" s="49" t="s">
        <v>250</v>
      </c>
      <c r="F104" s="49" t="s">
        <v>130</v>
      </c>
      <c r="G104" s="49" t="s">
        <v>234</v>
      </c>
      <c r="H104" s="50" t="s">
        <v>146</v>
      </c>
      <c r="I104" s="51">
        <v>44067</v>
      </c>
      <c r="J104" s="51">
        <v>41883</v>
      </c>
      <c r="K104" s="51">
        <v>44165</v>
      </c>
      <c r="L104" s="49">
        <v>105</v>
      </c>
      <c r="M104" s="49">
        <v>105</v>
      </c>
      <c r="N104" s="49">
        <v>105</v>
      </c>
      <c r="O104" s="49">
        <v>105</v>
      </c>
      <c r="P104" s="49">
        <v>105</v>
      </c>
      <c r="Q104" s="49">
        <v>105</v>
      </c>
      <c r="R104" s="49">
        <v>105</v>
      </c>
      <c r="S104" s="49">
        <v>105</v>
      </c>
      <c r="T104" s="49">
        <v>105</v>
      </c>
      <c r="U104" s="49">
        <v>105</v>
      </c>
      <c r="Y104" s="49">
        <v>75</v>
      </c>
      <c r="Z104" s="49">
        <v>78</v>
      </c>
      <c r="AA104" s="49">
        <v>77</v>
      </c>
      <c r="AB104" s="49">
        <v>76</v>
      </c>
      <c r="AC104" s="49">
        <v>79</v>
      </c>
      <c r="AD104" s="49">
        <v>75</v>
      </c>
      <c r="AE104" s="49">
        <v>73</v>
      </c>
      <c r="AF104" s="49">
        <v>70</v>
      </c>
      <c r="AG104" s="49">
        <v>66</v>
      </c>
      <c r="AH104" s="53">
        <f>AVERAGE(Y104:AG104)</f>
        <v>74.333333333333329</v>
      </c>
      <c r="AI104" s="52">
        <f>_xlfn.STDEV.P(Y104:AG104)</f>
        <v>3.8873012632302002</v>
      </c>
      <c r="AJ104" s="53">
        <f>AI104+AH104</f>
        <v>78.220634596563528</v>
      </c>
      <c r="AK104" s="49">
        <v>75</v>
      </c>
      <c r="AL104" s="49">
        <v>78</v>
      </c>
      <c r="AM104" s="49">
        <v>77</v>
      </c>
      <c r="AN104" s="49">
        <v>76</v>
      </c>
      <c r="AO104" s="49">
        <v>79</v>
      </c>
      <c r="AP104" s="49">
        <v>75</v>
      </c>
      <c r="AQ104" s="49">
        <v>73</v>
      </c>
      <c r="AR104" s="49">
        <v>70</v>
      </c>
      <c r="AS104" s="49">
        <v>66</v>
      </c>
      <c r="AT104" s="49">
        <v>0</v>
      </c>
      <c r="AU104" s="49">
        <v>0</v>
      </c>
      <c r="AV104" s="49">
        <v>0</v>
      </c>
      <c r="AW104" s="49">
        <v>-30</v>
      </c>
      <c r="AX104" s="49">
        <v>-27</v>
      </c>
      <c r="AY104" s="49">
        <v>-28</v>
      </c>
      <c r="AZ104" s="49">
        <v>-29</v>
      </c>
      <c r="BA104" s="49">
        <v>-26</v>
      </c>
      <c r="BB104" s="49">
        <v>-30</v>
      </c>
      <c r="BC104" s="49">
        <v>-32</v>
      </c>
      <c r="BD104" s="49">
        <v>-35</v>
      </c>
      <c r="BE104" s="49">
        <v>-39</v>
      </c>
      <c r="BI104" s="49">
        <v>0</v>
      </c>
      <c r="BJ104" s="49">
        <v>0</v>
      </c>
      <c r="BK104" s="49">
        <v>0</v>
      </c>
      <c r="BL104" s="49">
        <v>0</v>
      </c>
      <c r="BM104" s="49">
        <v>0</v>
      </c>
      <c r="BN104" s="49">
        <v>0</v>
      </c>
      <c r="BO104" s="49">
        <v>0</v>
      </c>
      <c r="BP104" s="49">
        <v>0</v>
      </c>
      <c r="BQ104" s="49">
        <v>0</v>
      </c>
      <c r="BV104" s="49">
        <v>11.32</v>
      </c>
      <c r="BW104" s="49">
        <v>0</v>
      </c>
      <c r="BX104" s="49">
        <v>0</v>
      </c>
      <c r="BY104" s="49">
        <v>0</v>
      </c>
      <c r="BZ104" s="49">
        <v>0</v>
      </c>
      <c r="CA104" s="49">
        <v>0</v>
      </c>
      <c r="CB104" s="49">
        <v>0</v>
      </c>
      <c r="CC104" s="49">
        <v>14</v>
      </c>
      <c r="CD104" s="49">
        <v>1.6739999999999999</v>
      </c>
      <c r="CE104" s="49">
        <v>10000</v>
      </c>
      <c r="CF104" s="54">
        <f>(BU104*CE104*CD104*(1+BX104/100+CB104/100+CC104/100))</f>
        <v>0</v>
      </c>
      <c r="CG104" s="55">
        <f>(BV104*CE104*CD104*(1+CC104/100+BW104/100+BZ104/100+BY104/100))</f>
        <v>216026.35200000001</v>
      </c>
      <c r="CH104" s="56">
        <f>M104*(CF104+CG104)</f>
        <v>22682766.960000001</v>
      </c>
      <c r="CI104" s="57">
        <f>N104* (CF104+CG104)</f>
        <v>22682766.960000001</v>
      </c>
      <c r="CJ104" s="57">
        <f>O104*(CF104+CG104)</f>
        <v>22682766.960000001</v>
      </c>
      <c r="CK104" s="57">
        <f>P104*(CF104+CG104)</f>
        <v>22682766.960000001</v>
      </c>
      <c r="CL104" s="57">
        <f>Q104*(CF104+CG104)</f>
        <v>22682766.960000001</v>
      </c>
      <c r="CM104" s="57">
        <f>R104*(CF104+CG104)</f>
        <v>22682766.960000001</v>
      </c>
      <c r="CN104" s="57">
        <f>S104*(CF104+CG104)</f>
        <v>22682766.960000001</v>
      </c>
      <c r="CO104" s="57">
        <f>T104*(CF104+CG104)</f>
        <v>22682766.960000001</v>
      </c>
      <c r="CP104" s="57">
        <f>U104*(CF104+CG104)</f>
        <v>22682766.960000001</v>
      </c>
      <c r="CQ104" s="57">
        <f>V104*(CF104+CG104)</f>
        <v>0</v>
      </c>
      <c r="CR104" s="57">
        <f>W104*(CF104+CG104)</f>
        <v>0</v>
      </c>
      <c r="CS104" s="58">
        <f>X104*(CF104+CG104)</f>
        <v>0</v>
      </c>
      <c r="CT104" s="56">
        <f>Y104*(CF104+CG104)</f>
        <v>16201976.4</v>
      </c>
      <c r="CU104" s="57">
        <f>Z104*(CF104+CG104)</f>
        <v>16850055.456</v>
      </c>
      <c r="CV104" s="57">
        <f>AA104*(CF104+CG104)</f>
        <v>16634029.104</v>
      </c>
      <c r="CW104" s="57">
        <f>AB104*(CF104+CG104)</f>
        <v>16418002.752</v>
      </c>
      <c r="CX104" s="57">
        <f>AC104*(CF104+CG104)</f>
        <v>17066081.808000002</v>
      </c>
      <c r="CY104" s="57">
        <f>AD104*(CF104+CG104)</f>
        <v>16201976.4</v>
      </c>
      <c r="CZ104" s="57">
        <f>AE104*(CF104+CG104)</f>
        <v>15769923.696</v>
      </c>
      <c r="DA104" s="157">
        <f>AF104*(CF104+CG104)</f>
        <v>15121844.640000001</v>
      </c>
      <c r="DB104" s="161">
        <f>AG104*(CF104+CG104)</f>
        <v>14257739.232000001</v>
      </c>
      <c r="DC104" s="161">
        <f t="shared" si="132"/>
        <v>16057958.832</v>
      </c>
      <c r="DD104" s="161">
        <f>AI104*(CF104+CG104)</f>
        <v>839759.51102061197</v>
      </c>
      <c r="DE104" s="161">
        <f>AJ104*(CF104+CG104)</f>
        <v>16897718.343020611</v>
      </c>
      <c r="DF104" s="59">
        <f>AK104*(CF104+CG104)</f>
        <v>16201976.4</v>
      </c>
      <c r="DG104" s="57">
        <f>AL104*(CF104+CG104)</f>
        <v>16850055.456</v>
      </c>
      <c r="DH104" s="57">
        <f>AM104*(CF104+CG104)</f>
        <v>16634029.104</v>
      </c>
      <c r="DI104" s="57">
        <f>AN104*(CF104+CG104)</f>
        <v>16418002.752</v>
      </c>
      <c r="DJ104" s="57">
        <f>AO104*(CF104+CG104)</f>
        <v>17066081.808000002</v>
      </c>
      <c r="DK104" s="57">
        <f>AP104*(CF104+CG104)</f>
        <v>16201976.4</v>
      </c>
      <c r="DL104" s="57">
        <f>AQ104*(CF104+CG104)</f>
        <v>15769923.696</v>
      </c>
      <c r="DM104" s="57">
        <f>AR104*(CF104+CG104)</f>
        <v>15121844.640000001</v>
      </c>
      <c r="DN104" s="57">
        <f>AS104*(CF104+CG104)</f>
        <v>14257739.232000001</v>
      </c>
      <c r="DO104" s="57">
        <f>AT104*(CF104+CG104)</f>
        <v>0</v>
      </c>
      <c r="DP104" s="57">
        <f>AU104*(CF104+CG104)</f>
        <v>0</v>
      </c>
      <c r="DQ104" s="58">
        <f>AV104*(CF104+CG104)</f>
        <v>0</v>
      </c>
      <c r="DR104" s="56">
        <f>AW104*(CF104+CG104)</f>
        <v>-6480790.5600000005</v>
      </c>
      <c r="DS104" s="57">
        <f>AX104*(CF104+CG104)</f>
        <v>-5832711.5040000007</v>
      </c>
      <c r="DT104" s="57">
        <f>AY104*(CF104+CG104)</f>
        <v>-6048737.8560000006</v>
      </c>
      <c r="DU104" s="57">
        <f>AZ104*(CF104+CG104)</f>
        <v>-6264764.2080000006</v>
      </c>
      <c r="DV104" s="57">
        <f>BA104*(CF104+CG104)</f>
        <v>-5616685.1520000007</v>
      </c>
      <c r="DW104" s="57">
        <f>BB104*(CF104+CG104)</f>
        <v>-6480790.5600000005</v>
      </c>
      <c r="DX104" s="57">
        <f>BC104*(CF104+CG104)</f>
        <v>-6912843.2640000004</v>
      </c>
      <c r="DY104" s="57">
        <f>BD104*(CF104+CG104)</f>
        <v>-7560922.3200000003</v>
      </c>
      <c r="DZ104" s="57">
        <f>BE104*(CF104+CG104)</f>
        <v>-8425027.7280000001</v>
      </c>
      <c r="EA104" s="57">
        <f>BF104*(CF104+CG104)</f>
        <v>0</v>
      </c>
      <c r="EB104" s="57">
        <f>BG104*(CF104+CG104)</f>
        <v>0</v>
      </c>
      <c r="EC104" s="58">
        <f>BH104*(CF104+CG104)</f>
        <v>0</v>
      </c>
      <c r="ED104" s="59">
        <f>BI104*(CF104+CG104)</f>
        <v>0</v>
      </c>
      <c r="EE104" s="57">
        <f>BJ104*(CF104+CG104)</f>
        <v>0</v>
      </c>
      <c r="EF104" s="57">
        <f>BK104*(CF104+CG104)</f>
        <v>0</v>
      </c>
      <c r="EG104" s="57">
        <f>BL104*(CF104+CG104)</f>
        <v>0</v>
      </c>
      <c r="EH104" s="57">
        <f>BM104*(CF104+CG104)</f>
        <v>0</v>
      </c>
      <c r="EI104" s="57">
        <f>BN104*(CF104+CG104)</f>
        <v>0</v>
      </c>
      <c r="EJ104" s="57">
        <f>BO104*(CF104+CG104)</f>
        <v>0</v>
      </c>
      <c r="EK104" s="57">
        <f>BP104*(CF104+CG104)</f>
        <v>0</v>
      </c>
      <c r="EL104" s="57">
        <f>BQ104*(CF104+CG104)</f>
        <v>0</v>
      </c>
      <c r="EM104" s="57">
        <f>BR104*(CF104+CG104)</f>
        <v>0</v>
      </c>
      <c r="EN104" s="57">
        <f>BS104*(CF104+CG104)</f>
        <v>0</v>
      </c>
      <c r="EO104" s="58">
        <f>BT104*(CF104+CG104)</f>
        <v>0</v>
      </c>
    </row>
    <row r="105" spans="1:145" x14ac:dyDescent="0.2">
      <c r="A105" s="49">
        <v>9</v>
      </c>
      <c r="B105" s="49">
        <v>6971</v>
      </c>
      <c r="C105" s="49" t="s">
        <v>233</v>
      </c>
      <c r="D105" s="65">
        <v>1090351</v>
      </c>
      <c r="E105" s="49" t="s">
        <v>247</v>
      </c>
      <c r="F105" s="49" t="s">
        <v>130</v>
      </c>
      <c r="G105" s="49" t="s">
        <v>237</v>
      </c>
      <c r="H105" s="50" t="s">
        <v>146</v>
      </c>
      <c r="I105" s="51">
        <v>44067</v>
      </c>
      <c r="J105" s="51">
        <v>41883</v>
      </c>
      <c r="K105" s="51">
        <v>44165</v>
      </c>
      <c r="L105" s="49">
        <v>75</v>
      </c>
      <c r="M105" s="49">
        <v>75</v>
      </c>
      <c r="N105" s="49">
        <v>75</v>
      </c>
      <c r="O105" s="49">
        <v>75</v>
      </c>
      <c r="P105" s="49">
        <v>75</v>
      </c>
      <c r="Q105" s="49">
        <v>75</v>
      </c>
      <c r="R105" s="49">
        <v>75</v>
      </c>
      <c r="S105" s="49">
        <v>75</v>
      </c>
      <c r="T105" s="49">
        <v>75</v>
      </c>
      <c r="U105" s="49">
        <v>75</v>
      </c>
      <c r="Y105" s="49">
        <v>32</v>
      </c>
      <c r="Z105" s="49">
        <v>34</v>
      </c>
      <c r="AA105" s="49">
        <v>35</v>
      </c>
      <c r="AB105" s="49">
        <v>34</v>
      </c>
      <c r="AC105" s="49">
        <v>33</v>
      </c>
      <c r="AD105" s="49">
        <v>33</v>
      </c>
      <c r="AE105" s="49">
        <v>31</v>
      </c>
      <c r="AF105" s="49">
        <v>29</v>
      </c>
      <c r="AG105" s="49">
        <v>28</v>
      </c>
      <c r="AH105" s="53">
        <f>AVERAGE(Y105:AG105)</f>
        <v>32.111111111111114</v>
      </c>
      <c r="AI105" s="52">
        <f>_xlfn.STDEV.P(Y105:AG105)</f>
        <v>2.23330569358242</v>
      </c>
      <c r="AJ105" s="53">
        <f>AI105+AH105</f>
        <v>34.344416804693537</v>
      </c>
      <c r="AK105" s="49">
        <v>32</v>
      </c>
      <c r="AL105" s="49">
        <v>34</v>
      </c>
      <c r="AM105" s="49">
        <v>35</v>
      </c>
      <c r="AN105" s="49">
        <v>34</v>
      </c>
      <c r="AO105" s="49">
        <v>33</v>
      </c>
      <c r="AP105" s="49">
        <v>33</v>
      </c>
      <c r="AQ105" s="49">
        <v>31</v>
      </c>
      <c r="AR105" s="49">
        <v>29</v>
      </c>
      <c r="AS105" s="49">
        <v>28</v>
      </c>
      <c r="AT105" s="49">
        <v>0</v>
      </c>
      <c r="AU105" s="49">
        <v>0</v>
      </c>
      <c r="AV105" s="49">
        <v>0</v>
      </c>
      <c r="AW105" s="49">
        <v>-43</v>
      </c>
      <c r="AX105" s="49">
        <v>-41</v>
      </c>
      <c r="AY105" s="49">
        <v>-40</v>
      </c>
      <c r="AZ105" s="49">
        <v>-41</v>
      </c>
      <c r="BA105" s="49">
        <v>-42</v>
      </c>
      <c r="BB105" s="49">
        <v>-42</v>
      </c>
      <c r="BC105" s="49">
        <v>-44</v>
      </c>
      <c r="BD105" s="49">
        <v>-46</v>
      </c>
      <c r="BE105" s="49">
        <v>-47</v>
      </c>
      <c r="BI105" s="49">
        <v>0</v>
      </c>
      <c r="BJ105" s="49">
        <v>0</v>
      </c>
      <c r="BK105" s="49">
        <v>0</v>
      </c>
      <c r="BL105" s="49">
        <v>0</v>
      </c>
      <c r="BM105" s="49">
        <v>0</v>
      </c>
      <c r="BN105" s="49">
        <v>0</v>
      </c>
      <c r="BO105" s="49">
        <v>0</v>
      </c>
      <c r="BP105" s="49">
        <v>0</v>
      </c>
      <c r="BQ105" s="49">
        <v>0</v>
      </c>
      <c r="BV105" s="49">
        <v>11.32</v>
      </c>
      <c r="BW105" s="49">
        <v>0</v>
      </c>
      <c r="BX105" s="49">
        <v>0</v>
      </c>
      <c r="BY105" s="49">
        <v>0</v>
      </c>
      <c r="BZ105" s="49">
        <v>0</v>
      </c>
      <c r="CA105" s="49">
        <v>0</v>
      </c>
      <c r="CB105" s="49">
        <v>0</v>
      </c>
      <c r="CC105" s="49">
        <v>14</v>
      </c>
      <c r="CD105" s="49">
        <v>1.6739999999999999</v>
      </c>
      <c r="CE105" s="49">
        <v>10000</v>
      </c>
      <c r="CF105" s="54">
        <f>(BU105*CE105*CD105*(1+BX105/100+CB105/100+CC105/100))</f>
        <v>0</v>
      </c>
      <c r="CG105" s="55">
        <f>(BV105*CE105*CD105*(1+CC105/100+BW105/100+BZ105/100+BY105/100))</f>
        <v>216026.35200000001</v>
      </c>
      <c r="CH105" s="56">
        <f>M105*(CF105+CG105)</f>
        <v>16201976.4</v>
      </c>
      <c r="CI105" s="57">
        <f>N105* (CF105+CG105)</f>
        <v>16201976.4</v>
      </c>
      <c r="CJ105" s="57">
        <f>O105*(CF105+CG105)</f>
        <v>16201976.4</v>
      </c>
      <c r="CK105" s="57">
        <f>P105*(CF105+CG105)</f>
        <v>16201976.4</v>
      </c>
      <c r="CL105" s="57">
        <f>Q105*(CF105+CG105)</f>
        <v>16201976.4</v>
      </c>
      <c r="CM105" s="57">
        <f>R105*(CF105+CG105)</f>
        <v>16201976.4</v>
      </c>
      <c r="CN105" s="57">
        <f>S105*(CF105+CG105)</f>
        <v>16201976.4</v>
      </c>
      <c r="CO105" s="57">
        <f>T105*(CF105+CG105)</f>
        <v>16201976.4</v>
      </c>
      <c r="CP105" s="57">
        <f>U105*(CF105+CG105)</f>
        <v>16201976.4</v>
      </c>
      <c r="CQ105" s="57">
        <f>V105*(CF105+CG105)</f>
        <v>0</v>
      </c>
      <c r="CR105" s="57">
        <f>W105*(CF105+CG105)</f>
        <v>0</v>
      </c>
      <c r="CS105" s="58">
        <f>X105*(CF105+CG105)</f>
        <v>0</v>
      </c>
      <c r="CT105" s="56">
        <f>Y105*(CF105+CG105)</f>
        <v>6912843.2640000004</v>
      </c>
      <c r="CU105" s="57">
        <f>Z105*(CF105+CG105)</f>
        <v>7344895.9680000003</v>
      </c>
      <c r="CV105" s="57">
        <f>AA105*(CF105+CG105)</f>
        <v>7560922.3200000003</v>
      </c>
      <c r="CW105" s="57">
        <f>AB105*(CF105+CG105)</f>
        <v>7344895.9680000003</v>
      </c>
      <c r="CX105" s="57">
        <f>AC105*(CF105+CG105)</f>
        <v>7128869.6160000004</v>
      </c>
      <c r="CY105" s="57">
        <f>AD105*(CF105+CG105)</f>
        <v>7128869.6160000004</v>
      </c>
      <c r="CZ105" s="57">
        <f>AE105*(CF105+CG105)</f>
        <v>6696816.9120000005</v>
      </c>
      <c r="DA105" s="157">
        <f>AF105*(CF105+CG105)</f>
        <v>6264764.2080000006</v>
      </c>
      <c r="DB105" s="161">
        <f>AG105*(CF105+CG105)</f>
        <v>6048737.8560000006</v>
      </c>
      <c r="DC105" s="161">
        <f t="shared" si="132"/>
        <v>6936846.1920000007</v>
      </c>
      <c r="DD105" s="161">
        <f>AI105*(CF105+CG105)</f>
        <v>482452.88188544003</v>
      </c>
      <c r="DE105" s="161">
        <f>AJ105*(CF105+CG105)</f>
        <v>7419299.0738854418</v>
      </c>
      <c r="DF105" s="59">
        <f>AK105*(CF105+CG105)</f>
        <v>6912843.2640000004</v>
      </c>
      <c r="DG105" s="57">
        <f>AL105*(CF105+CG105)</f>
        <v>7344895.9680000003</v>
      </c>
      <c r="DH105" s="57">
        <f>AM105*(CF105+CG105)</f>
        <v>7560922.3200000003</v>
      </c>
      <c r="DI105" s="57">
        <f>AN105*(CF105+CG105)</f>
        <v>7344895.9680000003</v>
      </c>
      <c r="DJ105" s="57">
        <f>AO105*(CF105+CG105)</f>
        <v>7128869.6160000004</v>
      </c>
      <c r="DK105" s="57">
        <f>AP105*(CF105+CG105)</f>
        <v>7128869.6160000004</v>
      </c>
      <c r="DL105" s="57">
        <f>AQ105*(CF105+CG105)</f>
        <v>6696816.9120000005</v>
      </c>
      <c r="DM105" s="57">
        <f>AR105*(CF105+CG105)</f>
        <v>6264764.2080000006</v>
      </c>
      <c r="DN105" s="57">
        <f>AS105*(CF105+CG105)</f>
        <v>6048737.8560000006</v>
      </c>
      <c r="DO105" s="57">
        <f>AT105*(CF105+CG105)</f>
        <v>0</v>
      </c>
      <c r="DP105" s="57">
        <f>AU105*(CF105+CG105)</f>
        <v>0</v>
      </c>
      <c r="DQ105" s="58">
        <f>AV105*(CF105+CG105)</f>
        <v>0</v>
      </c>
      <c r="DR105" s="56">
        <f>AW105*(CF105+CG105)</f>
        <v>-9289133.1359999999</v>
      </c>
      <c r="DS105" s="57">
        <f>AX105*(CF105+CG105)</f>
        <v>-8857080.432</v>
      </c>
      <c r="DT105" s="57">
        <f>AY105*(CF105+CG105)</f>
        <v>-8641054.0800000001</v>
      </c>
      <c r="DU105" s="57">
        <f>AZ105*(CF105+CG105)</f>
        <v>-8857080.432</v>
      </c>
      <c r="DV105" s="57">
        <f>BA105*(CF105+CG105)</f>
        <v>-9073106.784</v>
      </c>
      <c r="DW105" s="57">
        <f>BB105*(CF105+CG105)</f>
        <v>-9073106.784</v>
      </c>
      <c r="DX105" s="57">
        <f>BC105*(CF105+CG105)</f>
        <v>-9505159.4879999999</v>
      </c>
      <c r="DY105" s="57">
        <f>BD105*(CF105+CG105)</f>
        <v>-9937212.1919999998</v>
      </c>
      <c r="DZ105" s="57">
        <f>BE105*(CF105+CG105)</f>
        <v>-10153238.544</v>
      </c>
      <c r="EA105" s="57">
        <f>BF105*(CF105+CG105)</f>
        <v>0</v>
      </c>
      <c r="EB105" s="57">
        <f>BG105*(CF105+CG105)</f>
        <v>0</v>
      </c>
      <c r="EC105" s="58">
        <f>BH105*(CF105+CG105)</f>
        <v>0</v>
      </c>
      <c r="ED105" s="59">
        <f>BI105*(CF105+CG105)</f>
        <v>0</v>
      </c>
      <c r="EE105" s="57">
        <f>BJ105*(CF105+CG105)</f>
        <v>0</v>
      </c>
      <c r="EF105" s="57">
        <f>BK105*(CF105+CG105)</f>
        <v>0</v>
      </c>
      <c r="EG105" s="57">
        <f>BL105*(CF105+CG105)</f>
        <v>0</v>
      </c>
      <c r="EH105" s="57">
        <f>BM105*(CF105+CG105)</f>
        <v>0</v>
      </c>
      <c r="EI105" s="57">
        <f>BN105*(CF105+CG105)</f>
        <v>0</v>
      </c>
      <c r="EJ105" s="57">
        <f>BO105*(CF105+CG105)</f>
        <v>0</v>
      </c>
      <c r="EK105" s="57">
        <f>BP105*(CF105+CG105)</f>
        <v>0</v>
      </c>
      <c r="EL105" s="57">
        <f>BQ105*(CF105+CG105)</f>
        <v>0</v>
      </c>
      <c r="EM105" s="57">
        <f>BR105*(CF105+CG105)</f>
        <v>0</v>
      </c>
      <c r="EN105" s="57">
        <f>BS105*(CF105+CG105)</f>
        <v>0</v>
      </c>
      <c r="EO105" s="58">
        <f>BT105*(CF105+CG105)</f>
        <v>0</v>
      </c>
    </row>
    <row r="106" spans="1:145" x14ac:dyDescent="0.2">
      <c r="I106" s="51"/>
      <c r="J106" s="51"/>
      <c r="K106" s="51"/>
      <c r="AH106" s="53"/>
      <c r="AI106" s="52"/>
      <c r="AJ106" s="53"/>
      <c r="CF106" s="54"/>
      <c r="CG106" s="55"/>
      <c r="CH106" s="56"/>
      <c r="CI106" s="57"/>
      <c r="CJ106" s="57"/>
      <c r="CK106" s="57"/>
      <c r="CL106" s="57"/>
      <c r="CM106" s="57"/>
      <c r="CN106" s="57"/>
      <c r="CO106" s="57"/>
      <c r="CP106" s="57"/>
      <c r="CQ106" s="57"/>
      <c r="CR106" s="57"/>
      <c r="CS106" s="58"/>
      <c r="CT106" s="56"/>
      <c r="CU106" s="57"/>
      <c r="CV106" s="57"/>
      <c r="CW106" s="57"/>
      <c r="CX106" s="57"/>
      <c r="CY106" s="57"/>
      <c r="CZ106" s="57"/>
      <c r="DA106" s="157"/>
      <c r="DB106" s="161"/>
      <c r="DC106" s="161" t="e">
        <f t="shared" si="132"/>
        <v>#DIV/0!</v>
      </c>
      <c r="DD106" s="161"/>
      <c r="DE106" s="161"/>
      <c r="DF106" s="59"/>
      <c r="DG106" s="57"/>
      <c r="DH106" s="57"/>
      <c r="DI106" s="57"/>
      <c r="DJ106" s="57"/>
      <c r="DK106" s="57"/>
      <c r="DL106" s="57"/>
      <c r="DM106" s="57"/>
      <c r="DN106" s="57"/>
      <c r="DO106" s="57"/>
      <c r="DP106" s="57"/>
      <c r="DQ106" s="58"/>
      <c r="DR106" s="56"/>
      <c r="DS106" s="57"/>
      <c r="DT106" s="57"/>
      <c r="DU106" s="57"/>
      <c r="DV106" s="57"/>
      <c r="DW106" s="57"/>
      <c r="DX106" s="57"/>
      <c r="DY106" s="57"/>
      <c r="DZ106" s="57"/>
      <c r="EA106" s="57"/>
      <c r="EB106" s="57"/>
      <c r="EC106" s="58"/>
      <c r="ED106" s="59"/>
      <c r="EE106" s="57"/>
      <c r="EF106" s="57"/>
      <c r="EG106" s="57"/>
      <c r="EH106" s="57"/>
      <c r="EI106" s="57"/>
      <c r="EJ106" s="57"/>
      <c r="EK106" s="57"/>
      <c r="EL106" s="57"/>
      <c r="EM106" s="57"/>
      <c r="EN106" s="57"/>
      <c r="EO106" s="58"/>
    </row>
    <row r="107" spans="1:145" x14ac:dyDescent="0.2">
      <c r="A107" s="49">
        <v>9</v>
      </c>
      <c r="B107" s="49">
        <v>6971</v>
      </c>
      <c r="C107" s="49" t="s">
        <v>233</v>
      </c>
      <c r="D107" s="65">
        <v>1090494</v>
      </c>
      <c r="E107" s="49" t="s">
        <v>258</v>
      </c>
      <c r="F107" s="49" t="s">
        <v>132</v>
      </c>
      <c r="G107" s="49" t="s">
        <v>234</v>
      </c>
      <c r="H107" s="50" t="s">
        <v>133</v>
      </c>
      <c r="I107" s="51">
        <v>43903</v>
      </c>
      <c r="J107" s="51">
        <v>43011</v>
      </c>
      <c r="K107" s="51">
        <v>44135</v>
      </c>
      <c r="L107" s="49">
        <v>80</v>
      </c>
      <c r="M107" s="49">
        <v>80</v>
      </c>
      <c r="N107" s="49">
        <v>80</v>
      </c>
      <c r="O107" s="49">
        <v>80</v>
      </c>
      <c r="P107" s="49">
        <v>80</v>
      </c>
      <c r="Q107" s="49">
        <v>80</v>
      </c>
      <c r="R107" s="49">
        <v>80</v>
      </c>
      <c r="S107" s="49">
        <v>80</v>
      </c>
      <c r="T107" s="49">
        <v>80</v>
      </c>
      <c r="U107" s="49">
        <v>80</v>
      </c>
      <c r="Y107" s="49">
        <v>74</v>
      </c>
      <c r="Z107" s="49">
        <v>73</v>
      </c>
      <c r="AA107" s="49">
        <v>69</v>
      </c>
      <c r="AB107" s="49">
        <v>72</v>
      </c>
      <c r="AC107" s="49">
        <v>74</v>
      </c>
      <c r="AD107" s="49">
        <v>80</v>
      </c>
      <c r="AE107" s="49">
        <v>80</v>
      </c>
      <c r="AF107" s="49">
        <v>78</v>
      </c>
      <c r="AG107" s="49">
        <v>79</v>
      </c>
      <c r="AH107" s="53">
        <f>AVERAGE(Y107:AG107)</f>
        <v>75.444444444444443</v>
      </c>
      <c r="AI107" s="52">
        <f>_xlfn.STDEV.P(Y107:AG107)</f>
        <v>3.7151674438445532</v>
      </c>
      <c r="AJ107" s="53">
        <f>AI107+AH107</f>
        <v>79.159611888288993</v>
      </c>
      <c r="AK107" s="49">
        <v>74</v>
      </c>
      <c r="AL107" s="49">
        <v>73</v>
      </c>
      <c r="AM107" s="49">
        <v>69</v>
      </c>
      <c r="AN107" s="49">
        <v>72</v>
      </c>
      <c r="AO107" s="49">
        <v>74</v>
      </c>
      <c r="AP107" s="49">
        <v>80</v>
      </c>
      <c r="AQ107" s="49">
        <v>80</v>
      </c>
      <c r="AR107" s="49">
        <v>78</v>
      </c>
      <c r="AS107" s="49">
        <v>79</v>
      </c>
      <c r="AT107" s="49">
        <v>0</v>
      </c>
      <c r="AU107" s="49">
        <v>0</v>
      </c>
      <c r="AV107" s="49">
        <v>0</v>
      </c>
      <c r="AW107" s="49">
        <v>-6</v>
      </c>
      <c r="AX107" s="49">
        <v>-7</v>
      </c>
      <c r="AY107" s="49">
        <v>-11</v>
      </c>
      <c r="AZ107" s="49">
        <v>-8</v>
      </c>
      <c r="BA107" s="49">
        <v>-6</v>
      </c>
      <c r="BB107" s="49">
        <v>0</v>
      </c>
      <c r="BC107" s="49">
        <v>0</v>
      </c>
      <c r="BD107" s="49">
        <v>-2</v>
      </c>
      <c r="BE107" s="49">
        <v>-1</v>
      </c>
      <c r="BI107" s="49">
        <v>0</v>
      </c>
      <c r="BJ107" s="49">
        <v>0</v>
      </c>
      <c r="BK107" s="49">
        <v>0</v>
      </c>
      <c r="BL107" s="49">
        <v>0</v>
      </c>
      <c r="BM107" s="49">
        <v>0</v>
      </c>
      <c r="BN107" s="49">
        <v>0</v>
      </c>
      <c r="BO107" s="49">
        <v>0</v>
      </c>
      <c r="BP107" s="49">
        <v>0</v>
      </c>
      <c r="BQ107" s="49">
        <v>0</v>
      </c>
      <c r="BV107" s="49">
        <v>7.7</v>
      </c>
      <c r="BW107" s="49">
        <v>0</v>
      </c>
      <c r="BX107" s="49">
        <v>0</v>
      </c>
      <c r="BY107" s="49">
        <v>0</v>
      </c>
      <c r="BZ107" s="49">
        <v>0</v>
      </c>
      <c r="CA107" s="49">
        <v>0</v>
      </c>
      <c r="CB107" s="49">
        <v>0</v>
      </c>
      <c r="CC107" s="49">
        <v>14</v>
      </c>
      <c r="CD107" s="49">
        <v>1.6739999999999999</v>
      </c>
      <c r="CE107" s="49">
        <v>10000</v>
      </c>
      <c r="CF107" s="54">
        <f>(BU107*CE107*CD107*(1+BX107/100+CB107/100+CC107/100))</f>
        <v>0</v>
      </c>
      <c r="CG107" s="55">
        <f>(BV107*CE107*CD107*(1+CC107/100+BW107/100+BZ107/100+BY107/100))</f>
        <v>146943.72000000003</v>
      </c>
      <c r="CH107" s="56">
        <f>M107*(CF107+CG107)</f>
        <v>11755497.600000001</v>
      </c>
      <c r="CI107" s="57">
        <f>N107* (CF107+CG107)</f>
        <v>11755497.600000001</v>
      </c>
      <c r="CJ107" s="57">
        <f>O107*(CF107+CG107)</f>
        <v>11755497.600000001</v>
      </c>
      <c r="CK107" s="57">
        <f>P107*(CF107+CG107)</f>
        <v>11755497.600000001</v>
      </c>
      <c r="CL107" s="57">
        <f>Q107*(CF107+CG107)</f>
        <v>11755497.600000001</v>
      </c>
      <c r="CM107" s="57">
        <f>R107*(CF107+CG107)</f>
        <v>11755497.600000001</v>
      </c>
      <c r="CN107" s="57">
        <f>S107*(CF107+CG107)</f>
        <v>11755497.600000001</v>
      </c>
      <c r="CO107" s="57">
        <f>T107*(CF107+CG107)</f>
        <v>11755497.600000001</v>
      </c>
      <c r="CP107" s="57">
        <f>U107*(CF107+CG107)</f>
        <v>11755497.600000001</v>
      </c>
      <c r="CQ107" s="57">
        <f>V107*(CF107+CG107)</f>
        <v>0</v>
      </c>
      <c r="CR107" s="57">
        <f>W107*(CF107+CG107)</f>
        <v>0</v>
      </c>
      <c r="CS107" s="58">
        <f>X107*(CF107+CG107)</f>
        <v>0</v>
      </c>
      <c r="CT107" s="56">
        <f>Y107*(CF107+CG107)</f>
        <v>10873835.280000003</v>
      </c>
      <c r="CU107" s="57">
        <f>Z107*(CF107+CG107)</f>
        <v>10726891.560000002</v>
      </c>
      <c r="CV107" s="57">
        <f>AA107*(CF107+CG107)</f>
        <v>10139116.680000002</v>
      </c>
      <c r="CW107" s="57">
        <f>AB107*(CF107+CG107)</f>
        <v>10579947.840000002</v>
      </c>
      <c r="CX107" s="57">
        <f>AC107*(CF107+CG107)</f>
        <v>10873835.280000003</v>
      </c>
      <c r="CY107" s="57">
        <f>AD107*(CF107+CG107)</f>
        <v>11755497.600000001</v>
      </c>
      <c r="CZ107" s="57">
        <f>AE107*(CF107+CG107)</f>
        <v>11755497.600000001</v>
      </c>
      <c r="DA107" s="157">
        <f>AF107*(CF107+CG107)</f>
        <v>11461610.160000002</v>
      </c>
      <c r="DB107" s="161">
        <f>AG107*(CF107+CG107)</f>
        <v>11608553.880000003</v>
      </c>
      <c r="DC107" s="161">
        <f t="shared" si="132"/>
        <v>11086087.32</v>
      </c>
      <c r="DD107" s="161">
        <f>AI107*(CF107+CG107)</f>
        <v>545920.52462140983</v>
      </c>
      <c r="DE107" s="161">
        <f>AJ107*(CF107+CG107)</f>
        <v>11632007.844621411</v>
      </c>
      <c r="DF107" s="59">
        <f>AK107*(CF107+CG107)</f>
        <v>10873835.280000003</v>
      </c>
      <c r="DG107" s="57">
        <f>AL107*(CF107+CG107)</f>
        <v>10726891.560000002</v>
      </c>
      <c r="DH107" s="57">
        <f>AM107*(CF107+CG107)</f>
        <v>10139116.680000002</v>
      </c>
      <c r="DI107" s="57">
        <f>AN107*(CF107+CG107)</f>
        <v>10579947.840000002</v>
      </c>
      <c r="DJ107" s="57">
        <f>AO107*(CF107+CG107)</f>
        <v>10873835.280000003</v>
      </c>
      <c r="DK107" s="57">
        <f>AP107*(CF107+CG107)</f>
        <v>11755497.600000001</v>
      </c>
      <c r="DL107" s="57">
        <f>AQ107*(CF107+CG107)</f>
        <v>11755497.600000001</v>
      </c>
      <c r="DM107" s="57">
        <f>AR107*(CF107+CG107)</f>
        <v>11461610.160000002</v>
      </c>
      <c r="DN107" s="57">
        <f>AS107*(CF107+CG107)</f>
        <v>11608553.880000003</v>
      </c>
      <c r="DO107" s="57">
        <f>AT107*(CF107+CG107)</f>
        <v>0</v>
      </c>
      <c r="DP107" s="57">
        <f>AU107*(CF107+CG107)</f>
        <v>0</v>
      </c>
      <c r="DQ107" s="58">
        <f>AV107*(CF107+CG107)</f>
        <v>0</v>
      </c>
      <c r="DR107" s="56">
        <f>AW107*(CF107+CG107)</f>
        <v>-881662.32000000018</v>
      </c>
      <c r="DS107" s="57">
        <f>AX107*(CF107+CG107)</f>
        <v>-1028606.0400000003</v>
      </c>
      <c r="DT107" s="57">
        <f>AY107*(CF107+CG107)</f>
        <v>-1616380.9200000004</v>
      </c>
      <c r="DU107" s="57">
        <f>AZ107*(CF107+CG107)</f>
        <v>-1175549.7600000002</v>
      </c>
      <c r="DV107" s="57">
        <f>BA107*(CF107+CG107)</f>
        <v>-881662.32000000018</v>
      </c>
      <c r="DW107" s="57">
        <f>BB107*(CF107+CG107)</f>
        <v>0</v>
      </c>
      <c r="DX107" s="57">
        <f>BC107*(CF107+CG107)</f>
        <v>0</v>
      </c>
      <c r="DY107" s="57">
        <f>BD107*(CF107+CG107)</f>
        <v>-293887.44000000006</v>
      </c>
      <c r="DZ107" s="57">
        <f>BE107*(CF107+CG107)</f>
        <v>-146943.72000000003</v>
      </c>
      <c r="EA107" s="57">
        <f>BF107*(CF107+CG107)</f>
        <v>0</v>
      </c>
      <c r="EB107" s="57">
        <f>BG107*(CF107+CG107)</f>
        <v>0</v>
      </c>
      <c r="EC107" s="58">
        <f>BH107*(CF107+CG107)</f>
        <v>0</v>
      </c>
      <c r="ED107" s="59">
        <f>BI107*(CF107+CG107)</f>
        <v>0</v>
      </c>
      <c r="EE107" s="57">
        <f>BJ107*(CF107+CG107)</f>
        <v>0</v>
      </c>
      <c r="EF107" s="57">
        <f>BK107*(CF107+CG107)</f>
        <v>0</v>
      </c>
      <c r="EG107" s="57">
        <f>BL107*(CF107+CG107)</f>
        <v>0</v>
      </c>
      <c r="EH107" s="57">
        <f>BM107*(CF107+CG107)</f>
        <v>0</v>
      </c>
      <c r="EI107" s="57">
        <f>BN107*(CF107+CG107)</f>
        <v>0</v>
      </c>
      <c r="EJ107" s="57">
        <f>BO107*(CF107+CG107)</f>
        <v>0</v>
      </c>
      <c r="EK107" s="57">
        <f>BP107*(CF107+CG107)</f>
        <v>0</v>
      </c>
      <c r="EL107" s="57">
        <f>BQ107*(CF107+CG107)</f>
        <v>0</v>
      </c>
      <c r="EM107" s="57">
        <f>BR107*(CF107+CG107)</f>
        <v>0</v>
      </c>
      <c r="EN107" s="57">
        <f>BS107*(CF107+CG107)</f>
        <v>0</v>
      </c>
      <c r="EO107" s="58">
        <f>BT107*(CF107+CG107)</f>
        <v>0</v>
      </c>
    </row>
    <row r="108" spans="1:145" x14ac:dyDescent="0.2">
      <c r="I108" s="51"/>
      <c r="J108" s="51"/>
      <c r="K108" s="51"/>
      <c r="AH108" s="53"/>
      <c r="AI108" s="52"/>
      <c r="AJ108" s="53"/>
      <c r="CF108" s="54"/>
      <c r="CG108" s="55"/>
      <c r="CH108" s="56"/>
      <c r="CI108" s="57"/>
      <c r="CJ108" s="57"/>
      <c r="CK108" s="57"/>
      <c r="CL108" s="57"/>
      <c r="CM108" s="57"/>
      <c r="CN108" s="57"/>
      <c r="CO108" s="57"/>
      <c r="CP108" s="57"/>
      <c r="CQ108" s="57"/>
      <c r="CR108" s="57"/>
      <c r="CS108" s="58"/>
      <c r="CT108" s="56"/>
      <c r="CU108" s="57"/>
      <c r="CV108" s="57"/>
      <c r="CW108" s="57"/>
      <c r="CX108" s="57"/>
      <c r="CY108" s="57"/>
      <c r="CZ108" s="57"/>
      <c r="DA108" s="157"/>
      <c r="DB108" s="161"/>
      <c r="DC108" s="161" t="e">
        <f t="shared" si="132"/>
        <v>#DIV/0!</v>
      </c>
      <c r="DD108" s="161"/>
      <c r="DE108" s="161"/>
      <c r="DF108" s="59"/>
      <c r="DG108" s="57"/>
      <c r="DH108" s="57"/>
      <c r="DI108" s="57"/>
      <c r="DJ108" s="57"/>
      <c r="DK108" s="57"/>
      <c r="DL108" s="57"/>
      <c r="DM108" s="57"/>
      <c r="DN108" s="57"/>
      <c r="DO108" s="57"/>
      <c r="DP108" s="57"/>
      <c r="DQ108" s="58"/>
      <c r="DR108" s="56"/>
      <c r="DS108" s="57"/>
      <c r="DT108" s="57"/>
      <c r="DU108" s="57"/>
      <c r="DV108" s="57"/>
      <c r="DW108" s="57"/>
      <c r="DX108" s="57"/>
      <c r="DY108" s="57"/>
      <c r="DZ108" s="57"/>
      <c r="EA108" s="57"/>
      <c r="EB108" s="57"/>
      <c r="EC108" s="58"/>
      <c r="ED108" s="59"/>
      <c r="EE108" s="57"/>
      <c r="EF108" s="57"/>
      <c r="EG108" s="57"/>
      <c r="EH108" s="57"/>
      <c r="EI108" s="57"/>
      <c r="EJ108" s="57"/>
      <c r="EK108" s="57"/>
      <c r="EL108" s="57"/>
      <c r="EM108" s="57"/>
      <c r="EN108" s="57"/>
      <c r="EO108" s="58"/>
    </row>
    <row r="109" spans="1:145" x14ac:dyDescent="0.2">
      <c r="A109" s="49">
        <v>9</v>
      </c>
      <c r="B109" s="49">
        <v>6971</v>
      </c>
      <c r="C109" s="49" t="s">
        <v>233</v>
      </c>
      <c r="D109" s="49">
        <v>1090503</v>
      </c>
      <c r="E109" s="49" t="s">
        <v>236</v>
      </c>
      <c r="F109" s="49" t="s">
        <v>127</v>
      </c>
      <c r="G109" s="49" t="s">
        <v>237</v>
      </c>
      <c r="H109" s="50" t="s">
        <v>238</v>
      </c>
      <c r="I109" s="51">
        <v>43955</v>
      </c>
      <c r="J109" s="51">
        <v>43160</v>
      </c>
      <c r="K109" s="51">
        <v>44621</v>
      </c>
      <c r="L109" s="49">
        <v>17</v>
      </c>
      <c r="M109" s="49">
        <v>17</v>
      </c>
      <c r="N109" s="49">
        <v>17</v>
      </c>
      <c r="O109" s="49">
        <v>17</v>
      </c>
      <c r="P109" s="49">
        <v>17</v>
      </c>
      <c r="Q109" s="49">
        <v>17</v>
      </c>
      <c r="R109" s="49">
        <v>17</v>
      </c>
      <c r="S109" s="49">
        <v>17</v>
      </c>
      <c r="T109" s="49">
        <v>17</v>
      </c>
      <c r="U109" s="49">
        <v>17</v>
      </c>
      <c r="Y109" s="49">
        <v>11</v>
      </c>
      <c r="Z109" s="49">
        <v>15</v>
      </c>
      <c r="AA109" s="49">
        <v>10</v>
      </c>
      <c r="AB109" s="49">
        <v>11</v>
      </c>
      <c r="AC109" s="49">
        <v>12</v>
      </c>
      <c r="AD109" s="49">
        <v>15</v>
      </c>
      <c r="AE109" s="49">
        <v>15</v>
      </c>
      <c r="AF109" s="49">
        <v>18</v>
      </c>
      <c r="AG109" s="49">
        <v>17</v>
      </c>
      <c r="AH109" s="53">
        <f t="shared" si="133"/>
        <v>13.777777777777779</v>
      </c>
      <c r="AI109" s="52">
        <f t="shared" si="134"/>
        <v>2.6988795114424708</v>
      </c>
      <c r="AJ109" s="53">
        <f t="shared" si="135"/>
        <v>16.476657289220249</v>
      </c>
      <c r="AK109" s="49">
        <v>11</v>
      </c>
      <c r="AL109" s="49">
        <v>15</v>
      </c>
      <c r="AM109" s="49">
        <v>10</v>
      </c>
      <c r="AN109" s="49">
        <v>11</v>
      </c>
      <c r="AO109" s="49">
        <v>12</v>
      </c>
      <c r="AP109" s="49">
        <v>15</v>
      </c>
      <c r="AQ109" s="49">
        <v>15</v>
      </c>
      <c r="AR109" s="49">
        <v>17</v>
      </c>
      <c r="AS109" s="49">
        <v>17</v>
      </c>
      <c r="AT109" s="49">
        <v>0</v>
      </c>
      <c r="AU109" s="49">
        <v>0</v>
      </c>
      <c r="AV109" s="49">
        <v>0</v>
      </c>
      <c r="AW109" s="49">
        <v>-6</v>
      </c>
      <c r="AX109" s="49">
        <v>-2</v>
      </c>
      <c r="AY109" s="49">
        <v>-7</v>
      </c>
      <c r="AZ109" s="49">
        <v>-6</v>
      </c>
      <c r="BA109" s="49">
        <v>-5</v>
      </c>
      <c r="BB109" s="49">
        <v>-2</v>
      </c>
      <c r="BC109" s="49">
        <v>-2</v>
      </c>
      <c r="BD109" s="49">
        <v>0</v>
      </c>
      <c r="BE109" s="49">
        <v>0</v>
      </c>
      <c r="BI109" s="49">
        <v>0</v>
      </c>
      <c r="BJ109" s="49">
        <v>0</v>
      </c>
      <c r="BK109" s="49">
        <v>0</v>
      </c>
      <c r="BL109" s="49">
        <v>0</v>
      </c>
      <c r="BM109" s="49">
        <v>0</v>
      </c>
      <c r="BN109" s="49">
        <v>0</v>
      </c>
      <c r="BO109" s="49">
        <v>0</v>
      </c>
      <c r="BP109" s="49">
        <v>1</v>
      </c>
      <c r="BQ109" s="49">
        <v>0</v>
      </c>
      <c r="BV109" s="49">
        <v>5.9</v>
      </c>
      <c r="BW109" s="49">
        <v>0</v>
      </c>
      <c r="BX109" s="49">
        <v>0</v>
      </c>
      <c r="BY109" s="49">
        <v>0</v>
      </c>
      <c r="BZ109" s="49">
        <v>0</v>
      </c>
      <c r="CA109" s="49">
        <v>0</v>
      </c>
      <c r="CB109" s="49">
        <v>0</v>
      </c>
      <c r="CC109" s="49">
        <v>14</v>
      </c>
      <c r="CD109" s="49">
        <v>1.6739999999999999</v>
      </c>
      <c r="CE109" s="49">
        <v>10000</v>
      </c>
      <c r="CF109" s="54">
        <f t="shared" si="136"/>
        <v>0</v>
      </c>
      <c r="CG109" s="55">
        <f t="shared" si="137"/>
        <v>112593.24</v>
      </c>
      <c r="CH109" s="56">
        <f t="shared" si="138"/>
        <v>1914085.08</v>
      </c>
      <c r="CI109" s="57">
        <f t="shared" si="139"/>
        <v>1914085.08</v>
      </c>
      <c r="CJ109" s="57">
        <f t="shared" si="140"/>
        <v>1914085.08</v>
      </c>
      <c r="CK109" s="57">
        <f t="shared" si="141"/>
        <v>1914085.08</v>
      </c>
      <c r="CL109" s="57">
        <f t="shared" si="142"/>
        <v>1914085.08</v>
      </c>
      <c r="CM109" s="57">
        <f t="shared" si="143"/>
        <v>1914085.08</v>
      </c>
      <c r="CN109" s="57">
        <f t="shared" si="144"/>
        <v>1914085.08</v>
      </c>
      <c r="CO109" s="57">
        <f t="shared" si="145"/>
        <v>1914085.08</v>
      </c>
      <c r="CP109" s="57">
        <f t="shared" si="146"/>
        <v>1914085.08</v>
      </c>
      <c r="CQ109" s="57">
        <f t="shared" si="147"/>
        <v>0</v>
      </c>
      <c r="CR109" s="57">
        <f t="shared" si="148"/>
        <v>0</v>
      </c>
      <c r="CS109" s="58">
        <f t="shared" si="149"/>
        <v>0</v>
      </c>
      <c r="CT109" s="56">
        <f t="shared" si="150"/>
        <v>1238525.6400000001</v>
      </c>
      <c r="CU109" s="57">
        <f t="shared" si="151"/>
        <v>1688898.6</v>
      </c>
      <c r="CV109" s="57">
        <f t="shared" si="152"/>
        <v>1125932.4000000001</v>
      </c>
      <c r="CW109" s="57">
        <f t="shared" si="153"/>
        <v>1238525.6400000001</v>
      </c>
      <c r="CX109" s="57">
        <f t="shared" si="154"/>
        <v>1351118.8800000001</v>
      </c>
      <c r="CY109" s="57">
        <f t="shared" si="155"/>
        <v>1688898.6</v>
      </c>
      <c r="CZ109" s="57">
        <f t="shared" si="156"/>
        <v>1688898.6</v>
      </c>
      <c r="DA109" s="157">
        <f t="shared" si="157"/>
        <v>2026678.32</v>
      </c>
      <c r="DB109" s="161">
        <f t="shared" si="158"/>
        <v>1914085.08</v>
      </c>
      <c r="DC109" s="161">
        <f t="shared" si="132"/>
        <v>1551284.6400000001</v>
      </c>
      <c r="DD109" s="161">
        <f t="shared" si="159"/>
        <v>303875.58856292488</v>
      </c>
      <c r="DE109" s="161">
        <f t="shared" si="160"/>
        <v>1855160.228562925</v>
      </c>
      <c r="DF109" s="59">
        <f t="shared" si="161"/>
        <v>1238525.6400000001</v>
      </c>
      <c r="DG109" s="57">
        <f t="shared" si="162"/>
        <v>1688898.6</v>
      </c>
      <c r="DH109" s="57">
        <f t="shared" si="163"/>
        <v>1125932.4000000001</v>
      </c>
      <c r="DI109" s="57">
        <f t="shared" si="164"/>
        <v>1238525.6400000001</v>
      </c>
      <c r="DJ109" s="57">
        <f t="shared" si="165"/>
        <v>1351118.8800000001</v>
      </c>
      <c r="DK109" s="57">
        <f t="shared" si="166"/>
        <v>1688898.6</v>
      </c>
      <c r="DL109" s="57">
        <f t="shared" si="167"/>
        <v>1688898.6</v>
      </c>
      <c r="DM109" s="57">
        <f t="shared" si="168"/>
        <v>1914085.08</v>
      </c>
      <c r="DN109" s="57">
        <f t="shared" si="169"/>
        <v>1914085.08</v>
      </c>
      <c r="DO109" s="57">
        <f t="shared" si="170"/>
        <v>0</v>
      </c>
      <c r="DP109" s="57">
        <f t="shared" si="171"/>
        <v>0</v>
      </c>
      <c r="DQ109" s="58">
        <f t="shared" si="172"/>
        <v>0</v>
      </c>
      <c r="DR109" s="56">
        <f t="shared" si="173"/>
        <v>-675559.44000000006</v>
      </c>
      <c r="DS109" s="57">
        <f t="shared" si="174"/>
        <v>-225186.48</v>
      </c>
      <c r="DT109" s="57">
        <f t="shared" si="175"/>
        <v>-788152.68</v>
      </c>
      <c r="DU109" s="57">
        <f t="shared" si="176"/>
        <v>-675559.44000000006</v>
      </c>
      <c r="DV109" s="57">
        <f t="shared" si="177"/>
        <v>-562966.20000000007</v>
      </c>
      <c r="DW109" s="57">
        <f t="shared" si="178"/>
        <v>-225186.48</v>
      </c>
      <c r="DX109" s="57">
        <f t="shared" si="179"/>
        <v>-225186.48</v>
      </c>
      <c r="DY109" s="57">
        <f t="shared" si="180"/>
        <v>0</v>
      </c>
      <c r="DZ109" s="57">
        <f t="shared" si="181"/>
        <v>0</v>
      </c>
      <c r="EA109" s="57">
        <f t="shared" si="182"/>
        <v>0</v>
      </c>
      <c r="EB109" s="57">
        <f t="shared" si="183"/>
        <v>0</v>
      </c>
      <c r="EC109" s="58">
        <f t="shared" si="184"/>
        <v>0</v>
      </c>
      <c r="ED109" s="59">
        <f t="shared" si="185"/>
        <v>0</v>
      </c>
      <c r="EE109" s="57">
        <f t="shared" si="186"/>
        <v>0</v>
      </c>
      <c r="EF109" s="57">
        <f t="shared" si="187"/>
        <v>0</v>
      </c>
      <c r="EG109" s="57">
        <f t="shared" si="188"/>
        <v>0</v>
      </c>
      <c r="EH109" s="57">
        <f t="shared" si="189"/>
        <v>0</v>
      </c>
      <c r="EI109" s="57">
        <f t="shared" si="190"/>
        <v>0</v>
      </c>
      <c r="EJ109" s="57">
        <f t="shared" si="191"/>
        <v>0</v>
      </c>
      <c r="EK109" s="57">
        <f t="shared" si="192"/>
        <v>112593.24</v>
      </c>
      <c r="EL109" s="57">
        <f t="shared" si="193"/>
        <v>0</v>
      </c>
      <c r="EM109" s="57">
        <f t="shared" si="194"/>
        <v>0</v>
      </c>
      <c r="EN109" s="57">
        <f t="shared" si="195"/>
        <v>0</v>
      </c>
      <c r="EO109" s="58">
        <f t="shared" si="196"/>
        <v>0</v>
      </c>
    </row>
    <row r="110" spans="1:145" x14ac:dyDescent="0.2">
      <c r="A110" s="49">
        <v>9</v>
      </c>
      <c r="B110" s="49">
        <v>6979</v>
      </c>
      <c r="C110" s="49" t="s">
        <v>134</v>
      </c>
      <c r="D110" s="49">
        <v>1090504</v>
      </c>
      <c r="E110" s="49" t="s">
        <v>239</v>
      </c>
      <c r="F110" s="49" t="s">
        <v>127</v>
      </c>
      <c r="G110" s="49" t="s">
        <v>234</v>
      </c>
      <c r="H110" s="50" t="s">
        <v>240</v>
      </c>
      <c r="I110" s="51">
        <v>43955</v>
      </c>
      <c r="J110" s="51">
        <v>43160</v>
      </c>
      <c r="K110" s="51">
        <v>44621</v>
      </c>
      <c r="L110" s="49">
        <v>37</v>
      </c>
      <c r="M110" s="49">
        <v>37</v>
      </c>
      <c r="N110" s="49">
        <v>37</v>
      </c>
      <c r="O110" s="49">
        <v>37</v>
      </c>
      <c r="P110" s="49">
        <v>37</v>
      </c>
      <c r="Q110" s="49">
        <v>37</v>
      </c>
      <c r="R110" s="49">
        <v>37</v>
      </c>
      <c r="S110" s="49">
        <v>37</v>
      </c>
      <c r="T110" s="49">
        <v>37</v>
      </c>
      <c r="U110" s="49">
        <v>37</v>
      </c>
      <c r="Y110" s="49">
        <v>46</v>
      </c>
      <c r="Z110" s="49">
        <v>48</v>
      </c>
      <c r="AA110" s="49">
        <v>47</v>
      </c>
      <c r="AB110" s="49">
        <v>49</v>
      </c>
      <c r="AC110" s="49">
        <v>39</v>
      </c>
      <c r="AD110" s="49">
        <v>36</v>
      </c>
      <c r="AE110" s="49">
        <v>29</v>
      </c>
      <c r="AF110" s="49">
        <v>37</v>
      </c>
      <c r="AG110" s="49">
        <v>34</v>
      </c>
      <c r="AH110" s="53">
        <f t="shared" si="133"/>
        <v>40.555555555555557</v>
      </c>
      <c r="AI110" s="52">
        <f t="shared" si="134"/>
        <v>6.7513144582059166</v>
      </c>
      <c r="AJ110" s="53">
        <f t="shared" si="135"/>
        <v>47.306870013761475</v>
      </c>
      <c r="AK110" s="49">
        <v>37</v>
      </c>
      <c r="AL110" s="49">
        <v>37</v>
      </c>
      <c r="AM110" s="49">
        <v>37</v>
      </c>
      <c r="AN110" s="49">
        <v>37</v>
      </c>
      <c r="AO110" s="49">
        <v>37</v>
      </c>
      <c r="AP110" s="49">
        <v>36</v>
      </c>
      <c r="AQ110" s="49">
        <v>29</v>
      </c>
      <c r="AR110" s="49">
        <v>37</v>
      </c>
      <c r="AS110" s="49">
        <v>34</v>
      </c>
      <c r="AT110" s="49">
        <v>0</v>
      </c>
      <c r="AU110" s="49">
        <v>0</v>
      </c>
      <c r="AV110" s="49">
        <v>0</v>
      </c>
      <c r="AW110" s="49">
        <v>0</v>
      </c>
      <c r="AX110" s="49">
        <v>0</v>
      </c>
      <c r="AY110" s="49">
        <v>0</v>
      </c>
      <c r="AZ110" s="49">
        <v>0</v>
      </c>
      <c r="BA110" s="49">
        <v>0</v>
      </c>
      <c r="BB110" s="49">
        <v>-1</v>
      </c>
      <c r="BC110" s="49">
        <v>-8</v>
      </c>
      <c r="BD110" s="49">
        <v>0</v>
      </c>
      <c r="BE110" s="49">
        <v>-3</v>
      </c>
      <c r="BI110" s="49">
        <v>9</v>
      </c>
      <c r="BJ110" s="49">
        <v>11</v>
      </c>
      <c r="BK110" s="49">
        <v>10</v>
      </c>
      <c r="BL110" s="49">
        <v>12</v>
      </c>
      <c r="BM110" s="49">
        <v>2</v>
      </c>
      <c r="BN110" s="49">
        <v>0</v>
      </c>
      <c r="BO110" s="49">
        <v>0</v>
      </c>
      <c r="BP110" s="49">
        <v>0</v>
      </c>
      <c r="BQ110" s="49">
        <v>0</v>
      </c>
      <c r="BV110" s="49">
        <v>5.9</v>
      </c>
      <c r="BW110" s="49">
        <v>0</v>
      </c>
      <c r="BX110" s="49">
        <v>0</v>
      </c>
      <c r="BY110" s="49">
        <v>0</v>
      </c>
      <c r="BZ110" s="49">
        <v>0</v>
      </c>
      <c r="CA110" s="49">
        <v>0</v>
      </c>
      <c r="CB110" s="49">
        <v>0</v>
      </c>
      <c r="CC110" s="49">
        <v>14</v>
      </c>
      <c r="CD110" s="49">
        <v>1.6739999999999999</v>
      </c>
      <c r="CE110" s="49">
        <v>10000</v>
      </c>
      <c r="CF110" s="54">
        <f t="shared" si="136"/>
        <v>0</v>
      </c>
      <c r="CG110" s="55">
        <f t="shared" si="137"/>
        <v>112593.24</v>
      </c>
      <c r="CH110" s="56">
        <f t="shared" si="138"/>
        <v>4165949.8800000004</v>
      </c>
      <c r="CI110" s="57">
        <f t="shared" si="139"/>
        <v>4165949.8800000004</v>
      </c>
      <c r="CJ110" s="57">
        <f t="shared" si="140"/>
        <v>4165949.8800000004</v>
      </c>
      <c r="CK110" s="57">
        <f t="shared" si="141"/>
        <v>4165949.8800000004</v>
      </c>
      <c r="CL110" s="57">
        <f t="shared" si="142"/>
        <v>4165949.8800000004</v>
      </c>
      <c r="CM110" s="57">
        <f t="shared" si="143"/>
        <v>4165949.8800000004</v>
      </c>
      <c r="CN110" s="57">
        <f t="shared" si="144"/>
        <v>4165949.8800000004</v>
      </c>
      <c r="CO110" s="57">
        <f t="shared" si="145"/>
        <v>4165949.8800000004</v>
      </c>
      <c r="CP110" s="57">
        <f t="shared" si="146"/>
        <v>4165949.8800000004</v>
      </c>
      <c r="CQ110" s="57">
        <f t="shared" si="147"/>
        <v>0</v>
      </c>
      <c r="CR110" s="57">
        <f t="shared" si="148"/>
        <v>0</v>
      </c>
      <c r="CS110" s="58">
        <f t="shared" si="149"/>
        <v>0</v>
      </c>
      <c r="CT110" s="56">
        <f t="shared" si="150"/>
        <v>5179289.04</v>
      </c>
      <c r="CU110" s="57">
        <f t="shared" si="151"/>
        <v>5404475.5200000005</v>
      </c>
      <c r="CV110" s="57">
        <f t="shared" si="152"/>
        <v>5291882.28</v>
      </c>
      <c r="CW110" s="57">
        <f t="shared" si="153"/>
        <v>5517068.7600000007</v>
      </c>
      <c r="CX110" s="57">
        <f t="shared" si="154"/>
        <v>4391136.3600000003</v>
      </c>
      <c r="CY110" s="57">
        <f t="shared" si="155"/>
        <v>4053356.64</v>
      </c>
      <c r="CZ110" s="57">
        <f t="shared" si="156"/>
        <v>3265203.96</v>
      </c>
      <c r="DA110" s="157">
        <f t="shared" si="157"/>
        <v>4165949.8800000004</v>
      </c>
      <c r="DB110" s="161">
        <f t="shared" si="158"/>
        <v>3828170.16</v>
      </c>
      <c r="DC110" s="161">
        <f t="shared" si="132"/>
        <v>4566281.4000000013</v>
      </c>
      <c r="DD110" s="161">
        <f t="shared" si="159"/>
        <v>760152.36910824873</v>
      </c>
      <c r="DE110" s="161">
        <f t="shared" si="160"/>
        <v>5326433.7691082498</v>
      </c>
      <c r="DF110" s="59">
        <f t="shared" si="161"/>
        <v>4165949.8800000004</v>
      </c>
      <c r="DG110" s="57">
        <f t="shared" si="162"/>
        <v>4165949.8800000004</v>
      </c>
      <c r="DH110" s="57">
        <f t="shared" si="163"/>
        <v>4165949.8800000004</v>
      </c>
      <c r="DI110" s="57">
        <f t="shared" si="164"/>
        <v>4165949.8800000004</v>
      </c>
      <c r="DJ110" s="57">
        <f t="shared" si="165"/>
        <v>4165949.8800000004</v>
      </c>
      <c r="DK110" s="57">
        <f t="shared" si="166"/>
        <v>4053356.64</v>
      </c>
      <c r="DL110" s="57">
        <f t="shared" si="167"/>
        <v>3265203.96</v>
      </c>
      <c r="DM110" s="57">
        <f t="shared" si="168"/>
        <v>4165949.8800000004</v>
      </c>
      <c r="DN110" s="57">
        <f t="shared" si="169"/>
        <v>3828170.16</v>
      </c>
      <c r="DO110" s="57">
        <f t="shared" si="170"/>
        <v>0</v>
      </c>
      <c r="DP110" s="57">
        <f t="shared" si="171"/>
        <v>0</v>
      </c>
      <c r="DQ110" s="58">
        <f t="shared" si="172"/>
        <v>0</v>
      </c>
      <c r="DR110" s="56">
        <f t="shared" si="173"/>
        <v>0</v>
      </c>
      <c r="DS110" s="57">
        <f t="shared" si="174"/>
        <v>0</v>
      </c>
      <c r="DT110" s="57">
        <f t="shared" si="175"/>
        <v>0</v>
      </c>
      <c r="DU110" s="57">
        <f t="shared" si="176"/>
        <v>0</v>
      </c>
      <c r="DV110" s="57">
        <f t="shared" si="177"/>
        <v>0</v>
      </c>
      <c r="DW110" s="57">
        <f t="shared" si="178"/>
        <v>-112593.24</v>
      </c>
      <c r="DX110" s="57">
        <f t="shared" si="179"/>
        <v>-900745.92</v>
      </c>
      <c r="DY110" s="57">
        <f t="shared" si="180"/>
        <v>0</v>
      </c>
      <c r="DZ110" s="57">
        <f t="shared" si="181"/>
        <v>-337779.72000000003</v>
      </c>
      <c r="EA110" s="57">
        <f t="shared" si="182"/>
        <v>0</v>
      </c>
      <c r="EB110" s="57">
        <f t="shared" si="183"/>
        <v>0</v>
      </c>
      <c r="EC110" s="58">
        <f t="shared" si="184"/>
        <v>0</v>
      </c>
      <c r="ED110" s="59">
        <f t="shared" si="185"/>
        <v>1013339.16</v>
      </c>
      <c r="EE110" s="57">
        <f t="shared" si="186"/>
        <v>1238525.6400000001</v>
      </c>
      <c r="EF110" s="57">
        <f t="shared" si="187"/>
        <v>1125932.4000000001</v>
      </c>
      <c r="EG110" s="57">
        <f t="shared" si="188"/>
        <v>1351118.8800000001</v>
      </c>
      <c r="EH110" s="57">
        <f t="shared" si="189"/>
        <v>225186.48</v>
      </c>
      <c r="EI110" s="57">
        <f t="shared" si="190"/>
        <v>0</v>
      </c>
      <c r="EJ110" s="57">
        <f t="shared" si="191"/>
        <v>0</v>
      </c>
      <c r="EK110" s="57">
        <f t="shared" si="192"/>
        <v>0</v>
      </c>
      <c r="EL110" s="57">
        <f t="shared" si="193"/>
        <v>0</v>
      </c>
      <c r="EM110" s="57">
        <f t="shared" si="194"/>
        <v>0</v>
      </c>
      <c r="EN110" s="57">
        <f t="shared" si="195"/>
        <v>0</v>
      </c>
      <c r="EO110" s="58">
        <f t="shared" si="196"/>
        <v>0</v>
      </c>
    </row>
    <row r="111" spans="1:145" x14ac:dyDescent="0.2">
      <c r="A111" s="49">
        <v>9</v>
      </c>
      <c r="B111" s="49">
        <v>6971</v>
      </c>
      <c r="C111" s="49" t="s">
        <v>233</v>
      </c>
      <c r="D111" s="49">
        <v>1090505</v>
      </c>
      <c r="E111" s="49" t="s">
        <v>243</v>
      </c>
      <c r="F111" s="49" t="s">
        <v>128</v>
      </c>
      <c r="G111" s="49" t="s">
        <v>237</v>
      </c>
      <c r="H111" s="50" t="s">
        <v>244</v>
      </c>
      <c r="I111" s="51">
        <v>43955</v>
      </c>
      <c r="J111" s="51">
        <v>43160</v>
      </c>
      <c r="K111" s="51">
        <v>44621</v>
      </c>
      <c r="L111" s="49">
        <v>10</v>
      </c>
      <c r="M111" s="49">
        <v>10</v>
      </c>
      <c r="N111" s="49">
        <v>10</v>
      </c>
      <c r="O111" s="49">
        <v>10</v>
      </c>
      <c r="P111" s="49">
        <v>10</v>
      </c>
      <c r="Q111" s="49">
        <v>10</v>
      </c>
      <c r="R111" s="49">
        <v>10</v>
      </c>
      <c r="S111" s="49">
        <v>10</v>
      </c>
      <c r="T111" s="49">
        <v>10</v>
      </c>
      <c r="U111" s="49">
        <v>10</v>
      </c>
      <c r="Y111" s="49">
        <v>6</v>
      </c>
      <c r="Z111" s="49">
        <v>5</v>
      </c>
      <c r="AA111" s="49">
        <v>5</v>
      </c>
      <c r="AB111" s="49">
        <v>5</v>
      </c>
      <c r="AC111" s="49">
        <v>5</v>
      </c>
      <c r="AD111" s="49">
        <v>4</v>
      </c>
      <c r="AE111" s="49">
        <v>5</v>
      </c>
      <c r="AF111" s="49">
        <v>6</v>
      </c>
      <c r="AG111" s="49">
        <v>6</v>
      </c>
      <c r="AH111" s="53">
        <f t="shared" si="133"/>
        <v>5.2222222222222223</v>
      </c>
      <c r="AI111" s="52">
        <f t="shared" si="134"/>
        <v>0.62853936105470887</v>
      </c>
      <c r="AJ111" s="53">
        <f t="shared" si="135"/>
        <v>5.8507615832769311</v>
      </c>
      <c r="AK111" s="49">
        <v>6</v>
      </c>
      <c r="AL111" s="49">
        <v>5</v>
      </c>
      <c r="AM111" s="49">
        <v>5</v>
      </c>
      <c r="AN111" s="49">
        <v>5</v>
      </c>
      <c r="AO111" s="49">
        <v>5</v>
      </c>
      <c r="AP111" s="49">
        <v>4</v>
      </c>
      <c r="AQ111" s="49">
        <v>5</v>
      </c>
      <c r="AR111" s="49">
        <v>6</v>
      </c>
      <c r="AS111" s="49">
        <v>6</v>
      </c>
      <c r="AT111" s="49">
        <v>0</v>
      </c>
      <c r="AU111" s="49">
        <v>0</v>
      </c>
      <c r="AV111" s="49">
        <v>0</v>
      </c>
      <c r="AW111" s="49">
        <v>-4</v>
      </c>
      <c r="AX111" s="49">
        <v>-5</v>
      </c>
      <c r="AY111" s="49">
        <v>-5</v>
      </c>
      <c r="AZ111" s="49">
        <v>-5</v>
      </c>
      <c r="BA111" s="49">
        <v>-5</v>
      </c>
      <c r="BB111" s="49">
        <v>-6</v>
      </c>
      <c r="BC111" s="49">
        <v>-5</v>
      </c>
      <c r="BD111" s="49">
        <v>-4</v>
      </c>
      <c r="BE111" s="49">
        <v>-4</v>
      </c>
      <c r="BI111" s="49">
        <v>0</v>
      </c>
      <c r="BJ111" s="49">
        <v>0</v>
      </c>
      <c r="BK111" s="49">
        <v>0</v>
      </c>
      <c r="BL111" s="49">
        <v>0</v>
      </c>
      <c r="BM111" s="49">
        <v>0</v>
      </c>
      <c r="BN111" s="49">
        <v>0</v>
      </c>
      <c r="BO111" s="49">
        <v>0</v>
      </c>
      <c r="BP111" s="49">
        <v>0</v>
      </c>
      <c r="BQ111" s="49">
        <v>0</v>
      </c>
      <c r="BV111" s="49">
        <v>8.7100000000000009</v>
      </c>
      <c r="BW111" s="49">
        <v>0</v>
      </c>
      <c r="BX111" s="49">
        <v>0</v>
      </c>
      <c r="BY111" s="49">
        <v>0</v>
      </c>
      <c r="BZ111" s="49">
        <v>0</v>
      </c>
      <c r="CA111" s="49">
        <v>0</v>
      </c>
      <c r="CB111" s="49">
        <v>0</v>
      </c>
      <c r="CC111" s="49">
        <v>14</v>
      </c>
      <c r="CD111" s="49">
        <v>1.6739999999999999</v>
      </c>
      <c r="CE111" s="49">
        <v>10000</v>
      </c>
      <c r="CF111" s="54">
        <f t="shared" si="136"/>
        <v>0</v>
      </c>
      <c r="CG111" s="55">
        <f t="shared" si="137"/>
        <v>166218.15600000005</v>
      </c>
      <c r="CH111" s="56">
        <f t="shared" si="138"/>
        <v>1662181.5600000005</v>
      </c>
      <c r="CI111" s="57">
        <f t="shared" si="139"/>
        <v>1662181.5600000005</v>
      </c>
      <c r="CJ111" s="57">
        <f t="shared" si="140"/>
        <v>1662181.5600000005</v>
      </c>
      <c r="CK111" s="57">
        <f t="shared" si="141"/>
        <v>1662181.5600000005</v>
      </c>
      <c r="CL111" s="57">
        <f t="shared" si="142"/>
        <v>1662181.5600000005</v>
      </c>
      <c r="CM111" s="57">
        <f t="shared" si="143"/>
        <v>1662181.5600000005</v>
      </c>
      <c r="CN111" s="57">
        <f t="shared" si="144"/>
        <v>1662181.5600000005</v>
      </c>
      <c r="CO111" s="57">
        <f t="shared" si="145"/>
        <v>1662181.5600000005</v>
      </c>
      <c r="CP111" s="57">
        <f t="shared" si="146"/>
        <v>1662181.5600000005</v>
      </c>
      <c r="CQ111" s="57">
        <f t="shared" si="147"/>
        <v>0</v>
      </c>
      <c r="CR111" s="57">
        <f t="shared" si="148"/>
        <v>0</v>
      </c>
      <c r="CS111" s="58">
        <f t="shared" si="149"/>
        <v>0</v>
      </c>
      <c r="CT111" s="56">
        <f t="shared" si="150"/>
        <v>997308.93600000022</v>
      </c>
      <c r="CU111" s="57">
        <f t="shared" si="151"/>
        <v>831090.78000000026</v>
      </c>
      <c r="CV111" s="57">
        <f t="shared" si="152"/>
        <v>831090.78000000026</v>
      </c>
      <c r="CW111" s="57">
        <f t="shared" si="153"/>
        <v>831090.78000000026</v>
      </c>
      <c r="CX111" s="57">
        <f t="shared" si="154"/>
        <v>831090.78000000026</v>
      </c>
      <c r="CY111" s="57">
        <f t="shared" si="155"/>
        <v>664872.62400000019</v>
      </c>
      <c r="CZ111" s="57">
        <f t="shared" si="156"/>
        <v>831090.78000000026</v>
      </c>
      <c r="DA111" s="157">
        <f t="shared" si="157"/>
        <v>997308.93600000022</v>
      </c>
      <c r="DB111" s="161">
        <f t="shared" si="158"/>
        <v>997308.93600000022</v>
      </c>
      <c r="DC111" s="161">
        <f t="shared" si="132"/>
        <v>868028.14800000028</v>
      </c>
      <c r="DD111" s="161">
        <f t="shared" si="159"/>
        <v>104474.65356793195</v>
      </c>
      <c r="DE111" s="161">
        <f t="shared" si="160"/>
        <v>972502.80156793224</v>
      </c>
      <c r="DF111" s="59">
        <f t="shared" si="161"/>
        <v>997308.93600000022</v>
      </c>
      <c r="DG111" s="57">
        <f t="shared" si="162"/>
        <v>831090.78000000026</v>
      </c>
      <c r="DH111" s="57">
        <f t="shared" si="163"/>
        <v>831090.78000000026</v>
      </c>
      <c r="DI111" s="57">
        <f t="shared" si="164"/>
        <v>831090.78000000026</v>
      </c>
      <c r="DJ111" s="57">
        <f t="shared" si="165"/>
        <v>831090.78000000026</v>
      </c>
      <c r="DK111" s="57">
        <f t="shared" si="166"/>
        <v>664872.62400000019</v>
      </c>
      <c r="DL111" s="57">
        <f t="shared" si="167"/>
        <v>831090.78000000026</v>
      </c>
      <c r="DM111" s="57">
        <f t="shared" si="168"/>
        <v>997308.93600000022</v>
      </c>
      <c r="DN111" s="57">
        <f t="shared" si="169"/>
        <v>997308.93600000022</v>
      </c>
      <c r="DO111" s="57">
        <f t="shared" si="170"/>
        <v>0</v>
      </c>
      <c r="DP111" s="57">
        <f t="shared" si="171"/>
        <v>0</v>
      </c>
      <c r="DQ111" s="58">
        <f t="shared" si="172"/>
        <v>0</v>
      </c>
      <c r="DR111" s="56">
        <f t="shared" si="173"/>
        <v>-664872.62400000019</v>
      </c>
      <c r="DS111" s="57">
        <f t="shared" si="174"/>
        <v>-831090.78000000026</v>
      </c>
      <c r="DT111" s="57">
        <f t="shared" si="175"/>
        <v>-831090.78000000026</v>
      </c>
      <c r="DU111" s="57">
        <f t="shared" si="176"/>
        <v>-831090.78000000026</v>
      </c>
      <c r="DV111" s="57">
        <f t="shared" si="177"/>
        <v>-831090.78000000026</v>
      </c>
      <c r="DW111" s="57">
        <f t="shared" si="178"/>
        <v>-997308.93600000022</v>
      </c>
      <c r="DX111" s="57">
        <f t="shared" si="179"/>
        <v>-831090.78000000026</v>
      </c>
      <c r="DY111" s="57">
        <f t="shared" si="180"/>
        <v>-664872.62400000019</v>
      </c>
      <c r="DZ111" s="57">
        <f t="shared" si="181"/>
        <v>-664872.62400000019</v>
      </c>
      <c r="EA111" s="57">
        <f t="shared" si="182"/>
        <v>0</v>
      </c>
      <c r="EB111" s="57">
        <f t="shared" si="183"/>
        <v>0</v>
      </c>
      <c r="EC111" s="58">
        <f t="shared" si="184"/>
        <v>0</v>
      </c>
      <c r="ED111" s="59">
        <f t="shared" si="185"/>
        <v>0</v>
      </c>
      <c r="EE111" s="57">
        <f t="shared" si="186"/>
        <v>0</v>
      </c>
      <c r="EF111" s="57">
        <f t="shared" si="187"/>
        <v>0</v>
      </c>
      <c r="EG111" s="57">
        <f t="shared" si="188"/>
        <v>0</v>
      </c>
      <c r="EH111" s="57">
        <f t="shared" si="189"/>
        <v>0</v>
      </c>
      <c r="EI111" s="57">
        <f t="shared" si="190"/>
        <v>0</v>
      </c>
      <c r="EJ111" s="57">
        <f t="shared" si="191"/>
        <v>0</v>
      </c>
      <c r="EK111" s="57">
        <f t="shared" si="192"/>
        <v>0</v>
      </c>
      <c r="EL111" s="57">
        <f t="shared" si="193"/>
        <v>0</v>
      </c>
      <c r="EM111" s="57">
        <f t="shared" si="194"/>
        <v>0</v>
      </c>
      <c r="EN111" s="57">
        <f t="shared" si="195"/>
        <v>0</v>
      </c>
      <c r="EO111" s="58">
        <f t="shared" si="196"/>
        <v>0</v>
      </c>
    </row>
    <row r="112" spans="1:145" x14ac:dyDescent="0.2">
      <c r="A112" s="49">
        <v>9</v>
      </c>
      <c r="B112" s="49">
        <v>1800</v>
      </c>
      <c r="C112" s="49" t="s">
        <v>241</v>
      </c>
      <c r="D112" s="49">
        <v>1090511</v>
      </c>
      <c r="E112" s="49" t="s">
        <v>246</v>
      </c>
      <c r="F112" s="49" t="s">
        <v>128</v>
      </c>
      <c r="G112" s="49" t="s">
        <v>234</v>
      </c>
      <c r="H112" s="50" t="s">
        <v>154</v>
      </c>
      <c r="I112" s="51">
        <v>43977</v>
      </c>
      <c r="J112" s="51">
        <v>43252</v>
      </c>
      <c r="K112" s="51">
        <v>44104</v>
      </c>
      <c r="L112" s="49">
        <v>64</v>
      </c>
      <c r="M112" s="49">
        <v>64</v>
      </c>
      <c r="N112" s="49">
        <v>64</v>
      </c>
      <c r="O112" s="49">
        <v>64</v>
      </c>
      <c r="P112" s="49">
        <v>64</v>
      </c>
      <c r="Q112" s="49">
        <v>64</v>
      </c>
      <c r="R112" s="49">
        <v>64</v>
      </c>
      <c r="S112" s="49">
        <v>64</v>
      </c>
      <c r="T112" s="49">
        <v>64</v>
      </c>
      <c r="U112" s="49">
        <v>64</v>
      </c>
      <c r="Y112" s="49">
        <v>37</v>
      </c>
      <c r="Z112" s="49">
        <v>45</v>
      </c>
      <c r="AA112" s="49">
        <v>44</v>
      </c>
      <c r="AB112" s="49">
        <v>46</v>
      </c>
      <c r="AC112" s="49">
        <v>44</v>
      </c>
      <c r="AD112" s="49">
        <v>42</v>
      </c>
      <c r="AE112" s="49">
        <v>40</v>
      </c>
      <c r="AF112" s="49">
        <v>41</v>
      </c>
      <c r="AG112" s="49">
        <v>37</v>
      </c>
      <c r="AH112" s="53">
        <f t="shared" si="133"/>
        <v>41.777777777777779</v>
      </c>
      <c r="AI112" s="52">
        <f t="shared" si="134"/>
        <v>3.1190375216929329</v>
      </c>
      <c r="AJ112" s="53">
        <f t="shared" si="135"/>
        <v>44.89681529947071</v>
      </c>
      <c r="AK112" s="49">
        <v>37</v>
      </c>
      <c r="AL112" s="49">
        <v>45</v>
      </c>
      <c r="AM112" s="49">
        <v>44</v>
      </c>
      <c r="AN112" s="49">
        <v>46</v>
      </c>
      <c r="AO112" s="49">
        <v>44</v>
      </c>
      <c r="AP112" s="49">
        <v>42</v>
      </c>
      <c r="AQ112" s="49">
        <v>40</v>
      </c>
      <c r="AR112" s="49">
        <v>41</v>
      </c>
      <c r="AS112" s="49">
        <v>37</v>
      </c>
      <c r="AT112" s="49">
        <v>0</v>
      </c>
      <c r="AU112" s="49">
        <v>0</v>
      </c>
      <c r="AV112" s="49">
        <v>0</v>
      </c>
      <c r="AW112" s="49">
        <v>-27</v>
      </c>
      <c r="AX112" s="49">
        <v>-19</v>
      </c>
      <c r="AY112" s="49">
        <v>-20</v>
      </c>
      <c r="AZ112" s="49">
        <v>-18</v>
      </c>
      <c r="BA112" s="49">
        <v>-20</v>
      </c>
      <c r="BB112" s="49">
        <v>-22</v>
      </c>
      <c r="BC112" s="49">
        <v>-24</v>
      </c>
      <c r="BD112" s="49">
        <v>-23</v>
      </c>
      <c r="BE112" s="49">
        <v>-27</v>
      </c>
      <c r="BI112" s="49">
        <v>0</v>
      </c>
      <c r="BJ112" s="49">
        <v>0</v>
      </c>
      <c r="BK112" s="49">
        <v>0</v>
      </c>
      <c r="BL112" s="49">
        <v>0</v>
      </c>
      <c r="BM112" s="49">
        <v>0</v>
      </c>
      <c r="BN112" s="49">
        <v>0</v>
      </c>
      <c r="BO112" s="49">
        <v>0</v>
      </c>
      <c r="BP112" s="49">
        <v>0</v>
      </c>
      <c r="BQ112" s="49">
        <v>0</v>
      </c>
      <c r="BV112" s="49">
        <v>8.7100000000000009</v>
      </c>
      <c r="BW112" s="49">
        <v>0</v>
      </c>
      <c r="BX112" s="49">
        <v>0</v>
      </c>
      <c r="BY112" s="49">
        <v>0</v>
      </c>
      <c r="BZ112" s="49">
        <v>0</v>
      </c>
      <c r="CA112" s="49">
        <v>0</v>
      </c>
      <c r="CB112" s="49">
        <v>0</v>
      </c>
      <c r="CC112" s="49">
        <v>14</v>
      </c>
      <c r="CD112" s="49">
        <v>1.6739999999999999</v>
      </c>
      <c r="CE112" s="49">
        <v>10000</v>
      </c>
      <c r="CF112" s="54">
        <f t="shared" si="136"/>
        <v>0</v>
      </c>
      <c r="CG112" s="55">
        <f t="shared" si="137"/>
        <v>166218.15600000005</v>
      </c>
      <c r="CH112" s="56">
        <f t="shared" si="138"/>
        <v>10637961.984000003</v>
      </c>
      <c r="CI112" s="57">
        <f t="shared" si="139"/>
        <v>10637961.984000003</v>
      </c>
      <c r="CJ112" s="57">
        <f t="shared" si="140"/>
        <v>10637961.984000003</v>
      </c>
      <c r="CK112" s="57">
        <f t="shared" si="141"/>
        <v>10637961.984000003</v>
      </c>
      <c r="CL112" s="57">
        <f t="shared" si="142"/>
        <v>10637961.984000003</v>
      </c>
      <c r="CM112" s="57">
        <f t="shared" si="143"/>
        <v>10637961.984000003</v>
      </c>
      <c r="CN112" s="57">
        <f t="shared" si="144"/>
        <v>10637961.984000003</v>
      </c>
      <c r="CO112" s="57">
        <f t="shared" si="145"/>
        <v>10637961.984000003</v>
      </c>
      <c r="CP112" s="57">
        <f t="shared" si="146"/>
        <v>10637961.984000003</v>
      </c>
      <c r="CQ112" s="57">
        <f t="shared" si="147"/>
        <v>0</v>
      </c>
      <c r="CR112" s="57">
        <f t="shared" si="148"/>
        <v>0</v>
      </c>
      <c r="CS112" s="58">
        <f t="shared" si="149"/>
        <v>0</v>
      </c>
      <c r="CT112" s="56">
        <f t="shared" si="150"/>
        <v>6150071.7720000017</v>
      </c>
      <c r="CU112" s="57">
        <f t="shared" si="151"/>
        <v>7479817.0200000023</v>
      </c>
      <c r="CV112" s="57">
        <f t="shared" si="152"/>
        <v>7313598.8640000019</v>
      </c>
      <c r="CW112" s="57">
        <f t="shared" si="153"/>
        <v>7646035.1760000018</v>
      </c>
      <c r="CX112" s="57">
        <f t="shared" si="154"/>
        <v>7313598.8640000019</v>
      </c>
      <c r="CY112" s="57">
        <f t="shared" si="155"/>
        <v>6981162.552000002</v>
      </c>
      <c r="CZ112" s="57">
        <f t="shared" si="156"/>
        <v>6648726.2400000021</v>
      </c>
      <c r="DA112" s="157">
        <f t="shared" si="157"/>
        <v>6814944.3960000016</v>
      </c>
      <c r="DB112" s="161">
        <f t="shared" si="158"/>
        <v>6150071.7720000017</v>
      </c>
      <c r="DC112" s="161">
        <f t="shared" si="132"/>
        <v>6944225.1840000022</v>
      </c>
      <c r="DD112" s="161">
        <f t="shared" si="159"/>
        <v>518440.66535060946</v>
      </c>
      <c r="DE112" s="161">
        <f t="shared" si="160"/>
        <v>7462665.8493506117</v>
      </c>
      <c r="DF112" s="59">
        <f t="shared" si="161"/>
        <v>6150071.7720000017</v>
      </c>
      <c r="DG112" s="57">
        <f t="shared" si="162"/>
        <v>7479817.0200000023</v>
      </c>
      <c r="DH112" s="57">
        <f t="shared" si="163"/>
        <v>7313598.8640000019</v>
      </c>
      <c r="DI112" s="57">
        <f t="shared" si="164"/>
        <v>7646035.1760000018</v>
      </c>
      <c r="DJ112" s="57">
        <f t="shared" si="165"/>
        <v>7313598.8640000019</v>
      </c>
      <c r="DK112" s="57">
        <f t="shared" si="166"/>
        <v>6981162.552000002</v>
      </c>
      <c r="DL112" s="57">
        <f t="shared" si="167"/>
        <v>6648726.2400000021</v>
      </c>
      <c r="DM112" s="57">
        <f t="shared" si="168"/>
        <v>6814944.3960000016</v>
      </c>
      <c r="DN112" s="57">
        <f t="shared" si="169"/>
        <v>6150071.7720000017</v>
      </c>
      <c r="DO112" s="57">
        <f t="shared" si="170"/>
        <v>0</v>
      </c>
      <c r="DP112" s="57">
        <f t="shared" si="171"/>
        <v>0</v>
      </c>
      <c r="DQ112" s="58">
        <f t="shared" si="172"/>
        <v>0</v>
      </c>
      <c r="DR112" s="56">
        <f t="shared" si="173"/>
        <v>-4487890.2120000012</v>
      </c>
      <c r="DS112" s="57">
        <f t="shared" si="174"/>
        <v>-3158144.9640000011</v>
      </c>
      <c r="DT112" s="57">
        <f t="shared" si="175"/>
        <v>-3324363.120000001</v>
      </c>
      <c r="DU112" s="57">
        <f t="shared" si="176"/>
        <v>-2991926.8080000007</v>
      </c>
      <c r="DV112" s="57">
        <f t="shared" si="177"/>
        <v>-3324363.120000001</v>
      </c>
      <c r="DW112" s="57">
        <f t="shared" si="178"/>
        <v>-3656799.432000001</v>
      </c>
      <c r="DX112" s="57">
        <f t="shared" si="179"/>
        <v>-3989235.7440000009</v>
      </c>
      <c r="DY112" s="57">
        <f t="shared" si="180"/>
        <v>-3823017.5880000009</v>
      </c>
      <c r="DZ112" s="57">
        <f t="shared" si="181"/>
        <v>-4487890.2120000012</v>
      </c>
      <c r="EA112" s="57">
        <f t="shared" si="182"/>
        <v>0</v>
      </c>
      <c r="EB112" s="57">
        <f t="shared" si="183"/>
        <v>0</v>
      </c>
      <c r="EC112" s="58">
        <f t="shared" si="184"/>
        <v>0</v>
      </c>
      <c r="ED112" s="59">
        <f t="shared" si="185"/>
        <v>0</v>
      </c>
      <c r="EE112" s="57">
        <f t="shared" si="186"/>
        <v>0</v>
      </c>
      <c r="EF112" s="57">
        <f t="shared" si="187"/>
        <v>0</v>
      </c>
      <c r="EG112" s="57">
        <f t="shared" si="188"/>
        <v>0</v>
      </c>
      <c r="EH112" s="57">
        <f t="shared" si="189"/>
        <v>0</v>
      </c>
      <c r="EI112" s="57">
        <f t="shared" si="190"/>
        <v>0</v>
      </c>
      <c r="EJ112" s="57">
        <f t="shared" si="191"/>
        <v>0</v>
      </c>
      <c r="EK112" s="57">
        <f t="shared" si="192"/>
        <v>0</v>
      </c>
      <c r="EL112" s="57">
        <f t="shared" si="193"/>
        <v>0</v>
      </c>
      <c r="EM112" s="57">
        <f t="shared" si="194"/>
        <v>0</v>
      </c>
      <c r="EN112" s="57">
        <f t="shared" si="195"/>
        <v>0</v>
      </c>
      <c r="EO112" s="58">
        <f t="shared" si="196"/>
        <v>0</v>
      </c>
    </row>
    <row r="113" spans="1:145" x14ac:dyDescent="0.2">
      <c r="A113" s="49">
        <v>9</v>
      </c>
      <c r="B113" s="49">
        <v>1800</v>
      </c>
      <c r="C113" s="49" t="s">
        <v>241</v>
      </c>
      <c r="D113" s="49">
        <v>1090560</v>
      </c>
      <c r="E113" s="49" t="s">
        <v>256</v>
      </c>
      <c r="F113" s="49" t="s">
        <v>131</v>
      </c>
      <c r="G113" s="49" t="s">
        <v>235</v>
      </c>
      <c r="H113" s="50" t="s">
        <v>257</v>
      </c>
      <c r="I113" s="51">
        <v>43987</v>
      </c>
      <c r="J113" s="51">
        <v>43986</v>
      </c>
      <c r="K113" s="51">
        <v>44196</v>
      </c>
      <c r="L113" s="49">
        <v>35</v>
      </c>
      <c r="S113" s="49">
        <v>35</v>
      </c>
      <c r="T113" s="49">
        <v>35</v>
      </c>
      <c r="U113" s="49">
        <v>35</v>
      </c>
      <c r="AE113" s="49">
        <v>4</v>
      </c>
      <c r="AF113" s="49">
        <v>4</v>
      </c>
      <c r="AG113" s="49">
        <v>4</v>
      </c>
      <c r="AH113" s="53">
        <f t="shared" ref="AH113:AH146" si="263">AVERAGE(Y113:AG113)</f>
        <v>4</v>
      </c>
      <c r="AI113" s="52">
        <f t="shared" ref="AI113:AI146" si="264">_xlfn.STDEV.P(Y113:AG113)</f>
        <v>0</v>
      </c>
      <c r="AJ113" s="53">
        <f t="shared" ref="AJ113:AJ146" si="265">AI113+AH113</f>
        <v>4</v>
      </c>
      <c r="AK113" s="49">
        <v>0</v>
      </c>
      <c r="AL113" s="49">
        <v>0</v>
      </c>
      <c r="AM113" s="49">
        <v>0</v>
      </c>
      <c r="AN113" s="49">
        <v>0</v>
      </c>
      <c r="AO113" s="49">
        <v>0</v>
      </c>
      <c r="AP113" s="49">
        <v>0</v>
      </c>
      <c r="AQ113" s="49">
        <v>4</v>
      </c>
      <c r="AR113" s="49">
        <v>4</v>
      </c>
      <c r="AS113" s="49">
        <v>4</v>
      </c>
      <c r="AT113" s="49">
        <v>0</v>
      </c>
      <c r="AU113" s="49">
        <v>0</v>
      </c>
      <c r="AV113" s="49">
        <v>0</v>
      </c>
      <c r="BC113" s="49">
        <v>-31</v>
      </c>
      <c r="BD113" s="49">
        <v>-31</v>
      </c>
      <c r="BE113" s="49">
        <v>-31</v>
      </c>
      <c r="BO113" s="49">
        <v>0</v>
      </c>
      <c r="BP113" s="49">
        <v>0</v>
      </c>
      <c r="BQ113" s="49">
        <v>0</v>
      </c>
      <c r="BV113" s="49">
        <v>7.7</v>
      </c>
      <c r="BW113" s="49">
        <v>0</v>
      </c>
      <c r="BX113" s="49">
        <v>0</v>
      </c>
      <c r="BY113" s="49">
        <v>0</v>
      </c>
      <c r="BZ113" s="49">
        <v>0</v>
      </c>
      <c r="CA113" s="49">
        <v>0</v>
      </c>
      <c r="CB113" s="49">
        <v>0</v>
      </c>
      <c r="CC113" s="49">
        <v>14</v>
      </c>
      <c r="CD113" s="49">
        <v>1.6739999999999999</v>
      </c>
      <c r="CE113" s="49">
        <v>10000</v>
      </c>
      <c r="CF113" s="54">
        <f t="shared" ref="CF113:CF146" si="266">(BU113*CE113*CD113*(1+BX113/100+CB113/100+CC113/100))</f>
        <v>0</v>
      </c>
      <c r="CG113" s="55">
        <f t="shared" ref="CG113:CG146" si="267">(BV113*CE113*CD113*(1+CC113/100+BW113/100+BZ113/100+BY113/100))</f>
        <v>146943.72000000003</v>
      </c>
      <c r="CH113" s="56">
        <f t="shared" ref="CH113:CH146" si="268">M113*(CF113+CG113)</f>
        <v>0</v>
      </c>
      <c r="CI113" s="57">
        <f t="shared" ref="CI113:CI146" si="269">N113* (CF113+CG113)</f>
        <v>0</v>
      </c>
      <c r="CJ113" s="57">
        <f t="shared" ref="CJ113:CJ146" si="270">O113*(CF113+CG113)</f>
        <v>0</v>
      </c>
      <c r="CK113" s="57">
        <f t="shared" ref="CK113:CK146" si="271">P113*(CF113+CG113)</f>
        <v>0</v>
      </c>
      <c r="CL113" s="57">
        <f t="shared" ref="CL113:CL146" si="272">Q113*(CF113+CG113)</f>
        <v>0</v>
      </c>
      <c r="CM113" s="57">
        <f t="shared" ref="CM113:CM146" si="273">R113*(CF113+CG113)</f>
        <v>0</v>
      </c>
      <c r="CN113" s="57">
        <f t="shared" ref="CN113:CN146" si="274">S113*(CF113+CG113)</f>
        <v>5143030.2000000011</v>
      </c>
      <c r="CO113" s="57">
        <f t="shared" ref="CO113:CO146" si="275">T113*(CF113+CG113)</f>
        <v>5143030.2000000011</v>
      </c>
      <c r="CP113" s="57">
        <f t="shared" ref="CP113:CP146" si="276">U113*(CF113+CG113)</f>
        <v>5143030.2000000011</v>
      </c>
      <c r="CQ113" s="57">
        <f t="shared" ref="CQ113:CQ146" si="277">V113*(CF113+CG113)</f>
        <v>0</v>
      </c>
      <c r="CR113" s="57">
        <f t="shared" ref="CR113:CR146" si="278">W113*(CF113+CG113)</f>
        <v>0</v>
      </c>
      <c r="CS113" s="58">
        <f t="shared" ref="CS113:CS146" si="279">X113*(CF113+CG113)</f>
        <v>0</v>
      </c>
      <c r="CT113" s="56">
        <f t="shared" ref="CT113:CT146" si="280">Y113*(CF113+CG113)</f>
        <v>0</v>
      </c>
      <c r="CU113" s="57">
        <f t="shared" ref="CU113:CU146" si="281">Z113*(CF113+CG113)</f>
        <v>0</v>
      </c>
      <c r="CV113" s="57">
        <f t="shared" ref="CV113:CV146" si="282">AA113*(CF113+CG113)</f>
        <v>0</v>
      </c>
      <c r="CW113" s="57">
        <f t="shared" ref="CW113:CW146" si="283">AB113*(CF113+CG113)</f>
        <v>0</v>
      </c>
      <c r="CX113" s="57">
        <f t="shared" ref="CX113:CX146" si="284">AC113*(CF113+CG113)</f>
        <v>0</v>
      </c>
      <c r="CY113" s="57">
        <f t="shared" ref="CY113:CY146" si="285">AD113*(CF113+CG113)</f>
        <v>0</v>
      </c>
      <c r="CZ113" s="57">
        <f t="shared" ref="CZ113:CZ146" si="286">AE113*(CF113+CG113)</f>
        <v>587774.88000000012</v>
      </c>
      <c r="DA113" s="157">
        <f t="shared" ref="DA113:DA146" si="287">AF113*(CF113+CG113)</f>
        <v>587774.88000000012</v>
      </c>
      <c r="DB113" s="161">
        <f t="shared" ref="DB113:DB146" si="288">AG113*(CF113+CG113)</f>
        <v>587774.88000000012</v>
      </c>
      <c r="DC113" s="161">
        <f t="shared" si="132"/>
        <v>195924.96000000005</v>
      </c>
      <c r="DD113" s="161">
        <f t="shared" ref="DD113:DD146" si="289">AI113*(CF113+CG113)</f>
        <v>0</v>
      </c>
      <c r="DE113" s="161">
        <f t="shared" ref="DE113:DE146" si="290">AJ113*(CF113+CG113)</f>
        <v>587774.88000000012</v>
      </c>
      <c r="DF113" s="59">
        <f t="shared" ref="DF113:DF146" si="291">AK113*(CF113+CG113)</f>
        <v>0</v>
      </c>
      <c r="DG113" s="57">
        <f t="shared" ref="DG113:DG146" si="292">AL113*(CF113+CG113)</f>
        <v>0</v>
      </c>
      <c r="DH113" s="57">
        <f t="shared" ref="DH113:DH146" si="293">AM113*(CF113+CG113)</f>
        <v>0</v>
      </c>
      <c r="DI113" s="57">
        <f t="shared" ref="DI113:DI146" si="294">AN113*(CF113+CG113)</f>
        <v>0</v>
      </c>
      <c r="DJ113" s="57">
        <f t="shared" ref="DJ113:DJ146" si="295">AO113*(CF113+CG113)</f>
        <v>0</v>
      </c>
      <c r="DK113" s="57">
        <f t="shared" ref="DK113:DK146" si="296">AP113*(CF113+CG113)</f>
        <v>0</v>
      </c>
      <c r="DL113" s="57">
        <f t="shared" ref="DL113:DL146" si="297">AQ113*(CF113+CG113)</f>
        <v>587774.88000000012</v>
      </c>
      <c r="DM113" s="57">
        <f t="shared" ref="DM113:DM146" si="298">AR113*(CF113+CG113)</f>
        <v>587774.88000000012</v>
      </c>
      <c r="DN113" s="57">
        <f t="shared" ref="DN113:DN146" si="299">AS113*(CF113+CG113)</f>
        <v>587774.88000000012</v>
      </c>
      <c r="DO113" s="57">
        <f t="shared" ref="DO113:DO146" si="300">AT113*(CF113+CG113)</f>
        <v>0</v>
      </c>
      <c r="DP113" s="57">
        <f t="shared" ref="DP113:DP146" si="301">AU113*(CF113+CG113)</f>
        <v>0</v>
      </c>
      <c r="DQ113" s="58">
        <f t="shared" ref="DQ113:DQ146" si="302">AV113*(CF113+CG113)</f>
        <v>0</v>
      </c>
      <c r="DR113" s="56">
        <f t="shared" ref="DR113:DR146" si="303">AW113*(CF113+CG113)</f>
        <v>0</v>
      </c>
      <c r="DS113" s="57">
        <f t="shared" ref="DS113:DS146" si="304">AX113*(CF113+CG113)</f>
        <v>0</v>
      </c>
      <c r="DT113" s="57">
        <f t="shared" ref="DT113:DT146" si="305">AY113*(CF113+CG113)</f>
        <v>0</v>
      </c>
      <c r="DU113" s="57">
        <f t="shared" ref="DU113:DU146" si="306">AZ113*(CF113+CG113)</f>
        <v>0</v>
      </c>
      <c r="DV113" s="57">
        <f t="shared" ref="DV113:DV146" si="307">BA113*(CF113+CG113)</f>
        <v>0</v>
      </c>
      <c r="DW113" s="57">
        <f t="shared" ref="DW113:DW146" si="308">BB113*(CF113+CG113)</f>
        <v>0</v>
      </c>
      <c r="DX113" s="57">
        <f t="shared" ref="DX113:DX146" si="309">BC113*(CF113+CG113)</f>
        <v>-4555255.3200000012</v>
      </c>
      <c r="DY113" s="57">
        <f t="shared" ref="DY113:DY146" si="310">BD113*(CF113+CG113)</f>
        <v>-4555255.3200000012</v>
      </c>
      <c r="DZ113" s="57">
        <f t="shared" ref="DZ113:DZ146" si="311">BE113*(CF113+CG113)</f>
        <v>-4555255.3200000012</v>
      </c>
      <c r="EA113" s="57">
        <f t="shared" ref="EA113:EA146" si="312">BF113*(CF113+CG113)</f>
        <v>0</v>
      </c>
      <c r="EB113" s="57">
        <f t="shared" ref="EB113:EB146" si="313">BG113*(CF113+CG113)</f>
        <v>0</v>
      </c>
      <c r="EC113" s="58">
        <f t="shared" ref="EC113:EC146" si="314">BH113*(CF113+CG113)</f>
        <v>0</v>
      </c>
      <c r="ED113" s="59">
        <f t="shared" ref="ED113:ED146" si="315">BI113*(CF113+CG113)</f>
        <v>0</v>
      </c>
      <c r="EE113" s="57">
        <f t="shared" ref="EE113:EE146" si="316">BJ113*(CF113+CG113)</f>
        <v>0</v>
      </c>
      <c r="EF113" s="57">
        <f t="shared" ref="EF113:EF146" si="317">BK113*(CF113+CG113)</f>
        <v>0</v>
      </c>
      <c r="EG113" s="57">
        <f t="shared" ref="EG113:EG146" si="318">BL113*(CF113+CG113)</f>
        <v>0</v>
      </c>
      <c r="EH113" s="57">
        <f t="shared" ref="EH113:EH146" si="319">BM113*(CF113+CG113)</f>
        <v>0</v>
      </c>
      <c r="EI113" s="57">
        <f t="shared" ref="EI113:EI146" si="320">BN113*(CF113+CG113)</f>
        <v>0</v>
      </c>
      <c r="EJ113" s="57">
        <f t="shared" ref="EJ113:EJ146" si="321">BO113*(CF113+CG113)</f>
        <v>0</v>
      </c>
      <c r="EK113" s="57">
        <f t="shared" ref="EK113:EK146" si="322">BP113*(CF113+CG113)</f>
        <v>0</v>
      </c>
      <c r="EL113" s="57">
        <f t="shared" ref="EL113:EL146" si="323">BQ113*(CF113+CG113)</f>
        <v>0</v>
      </c>
      <c r="EM113" s="57">
        <f t="shared" ref="EM113:EM146" si="324">BR113*(CF113+CG113)</f>
        <v>0</v>
      </c>
      <c r="EN113" s="57">
        <f t="shared" ref="EN113:EN146" si="325">BS113*(CF113+CG113)</f>
        <v>0</v>
      </c>
      <c r="EO113" s="58">
        <f t="shared" ref="EO113:EO146" si="326">BT113*(CF113+CG113)</f>
        <v>0</v>
      </c>
    </row>
    <row r="114" spans="1:145" x14ac:dyDescent="0.2">
      <c r="I114" s="51"/>
      <c r="J114" s="51"/>
      <c r="K114" s="51"/>
      <c r="AH114" s="53"/>
      <c r="AI114" s="52"/>
      <c r="AJ114" s="53"/>
      <c r="CF114" s="54"/>
      <c r="CG114" s="55"/>
      <c r="CH114" s="56"/>
      <c r="CI114" s="57"/>
      <c r="CJ114" s="57"/>
      <c r="CK114" s="57"/>
      <c r="CL114" s="57"/>
      <c r="CM114" s="57"/>
      <c r="CN114" s="57"/>
      <c r="CO114" s="57"/>
      <c r="CP114" s="57"/>
      <c r="CQ114" s="57"/>
      <c r="CR114" s="57"/>
      <c r="CS114" s="58"/>
      <c r="CT114" s="56"/>
      <c r="CU114" s="57"/>
      <c r="CV114" s="57"/>
      <c r="CW114" s="57"/>
      <c r="CX114" s="57"/>
      <c r="CY114" s="57"/>
      <c r="CZ114" s="57"/>
      <c r="DA114" s="157"/>
      <c r="DB114" s="161"/>
      <c r="DC114" s="161" t="e">
        <f t="shared" si="132"/>
        <v>#DIV/0!</v>
      </c>
      <c r="DD114" s="161"/>
      <c r="DE114" s="161"/>
      <c r="DF114" s="59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8"/>
      <c r="DR114" s="56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  <c r="EC114" s="58"/>
      <c r="ED114" s="59"/>
      <c r="EE114" s="57"/>
      <c r="EF114" s="57"/>
      <c r="EG114" s="57"/>
      <c r="EH114" s="57"/>
      <c r="EI114" s="57"/>
      <c r="EJ114" s="57"/>
      <c r="EK114" s="57"/>
      <c r="EL114" s="57"/>
      <c r="EM114" s="57"/>
      <c r="EN114" s="57"/>
      <c r="EO114" s="58"/>
    </row>
    <row r="115" spans="1:145" x14ac:dyDescent="0.2">
      <c r="A115" s="49">
        <v>10</v>
      </c>
      <c r="B115" s="49">
        <v>1800</v>
      </c>
      <c r="C115" s="49" t="s">
        <v>241</v>
      </c>
      <c r="D115" s="49">
        <v>1100403</v>
      </c>
      <c r="E115" s="49" t="s">
        <v>273</v>
      </c>
      <c r="F115" s="49" t="s">
        <v>130</v>
      </c>
      <c r="G115" s="49" t="s">
        <v>268</v>
      </c>
      <c r="H115" s="50" t="s">
        <v>146</v>
      </c>
      <c r="I115" s="51">
        <v>44067</v>
      </c>
      <c r="J115" s="51">
        <v>41883</v>
      </c>
      <c r="K115" s="51">
        <v>44165</v>
      </c>
      <c r="L115" s="49">
        <v>55</v>
      </c>
      <c r="M115" s="49">
        <v>55</v>
      </c>
      <c r="N115" s="49">
        <v>55</v>
      </c>
      <c r="O115" s="49">
        <v>55</v>
      </c>
      <c r="P115" s="49">
        <v>55</v>
      </c>
      <c r="Q115" s="49">
        <v>55</v>
      </c>
      <c r="R115" s="49">
        <v>55</v>
      </c>
      <c r="S115" s="49">
        <v>55</v>
      </c>
      <c r="T115" s="49">
        <v>55</v>
      </c>
      <c r="U115" s="49">
        <v>55</v>
      </c>
      <c r="Y115" s="49">
        <v>43</v>
      </c>
      <c r="Z115" s="49">
        <v>43</v>
      </c>
      <c r="AA115" s="49">
        <v>44</v>
      </c>
      <c r="AB115" s="49">
        <v>42</v>
      </c>
      <c r="AC115" s="49">
        <v>40</v>
      </c>
      <c r="AD115" s="49">
        <v>40</v>
      </c>
      <c r="AE115" s="49">
        <v>38</v>
      </c>
      <c r="AF115" s="49">
        <v>38</v>
      </c>
      <c r="AG115" s="49">
        <v>40</v>
      </c>
      <c r="AH115" s="53">
        <f>AVERAGE(Y115:AG115)</f>
        <v>40.888888888888886</v>
      </c>
      <c r="AI115" s="52">
        <f>_xlfn.STDEV.P(Y115:AG115)</f>
        <v>2.0786985482077451</v>
      </c>
      <c r="AJ115" s="53">
        <f>AI115+AH115</f>
        <v>42.967587437096633</v>
      </c>
      <c r="AK115" s="49">
        <v>43</v>
      </c>
      <c r="AL115" s="49">
        <v>43</v>
      </c>
      <c r="AM115" s="49">
        <v>44</v>
      </c>
      <c r="AN115" s="49">
        <v>42</v>
      </c>
      <c r="AO115" s="49">
        <v>40</v>
      </c>
      <c r="AP115" s="49">
        <v>40</v>
      </c>
      <c r="AQ115" s="49">
        <v>38</v>
      </c>
      <c r="AR115" s="49">
        <v>38</v>
      </c>
      <c r="AS115" s="49">
        <v>40</v>
      </c>
      <c r="AT115" s="49">
        <v>0</v>
      </c>
      <c r="AU115" s="49">
        <v>0</v>
      </c>
      <c r="AV115" s="49">
        <v>0</v>
      </c>
      <c r="AW115" s="49">
        <v>-12</v>
      </c>
      <c r="AX115" s="49">
        <v>-12</v>
      </c>
      <c r="AY115" s="49">
        <v>-11</v>
      </c>
      <c r="AZ115" s="49">
        <v>-13</v>
      </c>
      <c r="BA115" s="49">
        <v>-15</v>
      </c>
      <c r="BB115" s="49">
        <v>-15</v>
      </c>
      <c r="BC115" s="49">
        <v>-17</v>
      </c>
      <c r="BD115" s="49">
        <v>-17</v>
      </c>
      <c r="BE115" s="49">
        <v>-15</v>
      </c>
      <c r="BI115" s="49">
        <v>0</v>
      </c>
      <c r="BJ115" s="49">
        <v>0</v>
      </c>
      <c r="BK115" s="49">
        <v>0</v>
      </c>
      <c r="BL115" s="49">
        <v>0</v>
      </c>
      <c r="BM115" s="49">
        <v>0</v>
      </c>
      <c r="BN115" s="49">
        <v>0</v>
      </c>
      <c r="BO115" s="49">
        <v>0</v>
      </c>
      <c r="BP115" s="49">
        <v>0</v>
      </c>
      <c r="BQ115" s="49">
        <v>0</v>
      </c>
      <c r="BV115" s="49">
        <v>11.32</v>
      </c>
      <c r="BW115" s="49">
        <v>0</v>
      </c>
      <c r="BX115" s="49">
        <v>0</v>
      </c>
      <c r="BY115" s="49">
        <v>0</v>
      </c>
      <c r="BZ115" s="49">
        <v>0</v>
      </c>
      <c r="CA115" s="49">
        <v>0</v>
      </c>
      <c r="CB115" s="49">
        <v>0</v>
      </c>
      <c r="CC115" s="49">
        <v>14</v>
      </c>
      <c r="CD115" s="49">
        <v>1.6739999999999999</v>
      </c>
      <c r="CE115" s="49">
        <v>10000</v>
      </c>
      <c r="CF115" s="54">
        <f>(BU115*CE115*CD115*(1+BX115/100+CB115/100+CC115/100))</f>
        <v>0</v>
      </c>
      <c r="CG115" s="55">
        <f>(BV115*CE115*CD115*(1+CC115/100+BW115/100+BZ115/100+BY115/100))</f>
        <v>216026.35200000001</v>
      </c>
      <c r="CH115" s="56">
        <f>M115*(CF115+CG115)</f>
        <v>11881449.360000001</v>
      </c>
      <c r="CI115" s="57">
        <f>N115* (CF115+CG115)</f>
        <v>11881449.360000001</v>
      </c>
      <c r="CJ115" s="57">
        <f>O115*(CF115+CG115)</f>
        <v>11881449.360000001</v>
      </c>
      <c r="CK115" s="57">
        <f>P115*(CF115+CG115)</f>
        <v>11881449.360000001</v>
      </c>
      <c r="CL115" s="57">
        <f>Q115*(CF115+CG115)</f>
        <v>11881449.360000001</v>
      </c>
      <c r="CM115" s="57">
        <f>R115*(CF115+CG115)</f>
        <v>11881449.360000001</v>
      </c>
      <c r="CN115" s="57">
        <f>S115*(CF115+CG115)</f>
        <v>11881449.360000001</v>
      </c>
      <c r="CO115" s="57">
        <f>T115*(CF115+CG115)</f>
        <v>11881449.360000001</v>
      </c>
      <c r="CP115" s="57">
        <f>U115*(CF115+CG115)</f>
        <v>11881449.360000001</v>
      </c>
      <c r="CQ115" s="57">
        <f>V115*(CF115+CG115)</f>
        <v>0</v>
      </c>
      <c r="CR115" s="57">
        <f>W115*(CF115+CG115)</f>
        <v>0</v>
      </c>
      <c r="CS115" s="58">
        <f>X115*(CF115+CG115)</f>
        <v>0</v>
      </c>
      <c r="CT115" s="56">
        <f>Y115*(CF115+CG115)</f>
        <v>9289133.1359999999</v>
      </c>
      <c r="CU115" s="57">
        <f>Z115*(CF115+CG115)</f>
        <v>9289133.1359999999</v>
      </c>
      <c r="CV115" s="57">
        <f>AA115*(CF115+CG115)</f>
        <v>9505159.4879999999</v>
      </c>
      <c r="CW115" s="57">
        <f>AB115*(CF115+CG115)</f>
        <v>9073106.784</v>
      </c>
      <c r="CX115" s="57">
        <f>AC115*(CF115+CG115)</f>
        <v>8641054.0800000001</v>
      </c>
      <c r="CY115" s="57">
        <f>AD115*(CF115+CG115)</f>
        <v>8641054.0800000001</v>
      </c>
      <c r="CZ115" s="57">
        <f>AE115*(CF115+CG115)</f>
        <v>8209001.3760000002</v>
      </c>
      <c r="DA115" s="157">
        <f>AF115*(CF115+CG115)</f>
        <v>8209001.3760000002</v>
      </c>
      <c r="DB115" s="161">
        <f>AG115*(CF115+CG115)</f>
        <v>8641054.0800000001</v>
      </c>
      <c r="DC115" s="161">
        <f t="shared" si="132"/>
        <v>8833077.5040000007</v>
      </c>
      <c r="DD115" s="161">
        <f>AI115*(CF115+CG115)</f>
        <v>449053.66427701537</v>
      </c>
      <c r="DE115" s="161">
        <f>AJ115*(CF115+CG115)</f>
        <v>9282131.1682770159</v>
      </c>
      <c r="DF115" s="59">
        <f>AK115*(CF115+CG115)</f>
        <v>9289133.1359999999</v>
      </c>
      <c r="DG115" s="57">
        <f>AL115*(CF115+CG115)</f>
        <v>9289133.1359999999</v>
      </c>
      <c r="DH115" s="57">
        <f>AM115*(CF115+CG115)</f>
        <v>9505159.4879999999</v>
      </c>
      <c r="DI115" s="57">
        <f>AN115*(CF115+CG115)</f>
        <v>9073106.784</v>
      </c>
      <c r="DJ115" s="57">
        <f>AO115*(CF115+CG115)</f>
        <v>8641054.0800000001</v>
      </c>
      <c r="DK115" s="57">
        <f>AP115*(CF115+CG115)</f>
        <v>8641054.0800000001</v>
      </c>
      <c r="DL115" s="57">
        <f>AQ115*(CF115+CG115)</f>
        <v>8209001.3760000002</v>
      </c>
      <c r="DM115" s="57">
        <f>AR115*(CF115+CG115)</f>
        <v>8209001.3760000002</v>
      </c>
      <c r="DN115" s="57">
        <f>AS115*(CF115+CG115)</f>
        <v>8641054.0800000001</v>
      </c>
      <c r="DO115" s="57">
        <f>AT115*(CF115+CG115)</f>
        <v>0</v>
      </c>
      <c r="DP115" s="57">
        <f>AU115*(CF115+CG115)</f>
        <v>0</v>
      </c>
      <c r="DQ115" s="58">
        <f>AV115*(CF115+CG115)</f>
        <v>0</v>
      </c>
      <c r="DR115" s="56">
        <f>AW115*(CF115+CG115)</f>
        <v>-2592316.2240000004</v>
      </c>
      <c r="DS115" s="57">
        <f>AX115*(CF115+CG115)</f>
        <v>-2592316.2240000004</v>
      </c>
      <c r="DT115" s="57">
        <f>AY115*(CF115+CG115)</f>
        <v>-2376289.872</v>
      </c>
      <c r="DU115" s="57">
        <f>AZ115*(CF115+CG115)</f>
        <v>-2808342.5760000004</v>
      </c>
      <c r="DV115" s="57">
        <f>BA115*(CF115+CG115)</f>
        <v>-3240395.2800000003</v>
      </c>
      <c r="DW115" s="57">
        <f>BB115*(CF115+CG115)</f>
        <v>-3240395.2800000003</v>
      </c>
      <c r="DX115" s="57">
        <f>BC115*(CF115+CG115)</f>
        <v>-3672447.9840000002</v>
      </c>
      <c r="DY115" s="57">
        <f>BD115*(CF115+CG115)</f>
        <v>-3672447.9840000002</v>
      </c>
      <c r="DZ115" s="57">
        <f>BE115*(CF115+CG115)</f>
        <v>-3240395.2800000003</v>
      </c>
      <c r="EA115" s="57">
        <f>BF115*(CF115+CG115)</f>
        <v>0</v>
      </c>
      <c r="EB115" s="57">
        <f>BG115*(CF115+CG115)</f>
        <v>0</v>
      </c>
      <c r="EC115" s="58">
        <f>BH115*(CF115+CG115)</f>
        <v>0</v>
      </c>
      <c r="ED115" s="59">
        <f>BI115*(CF115+CG115)</f>
        <v>0</v>
      </c>
      <c r="EE115" s="57">
        <f>BJ115*(CF115+CG115)</f>
        <v>0</v>
      </c>
      <c r="EF115" s="57">
        <f>BK115*(CF115+CG115)</f>
        <v>0</v>
      </c>
      <c r="EG115" s="57">
        <f>BL115*(CF115+CG115)</f>
        <v>0</v>
      </c>
      <c r="EH115" s="57">
        <f>BM115*(CF115+CG115)</f>
        <v>0</v>
      </c>
      <c r="EI115" s="57">
        <f>BN115*(CF115+CG115)</f>
        <v>0</v>
      </c>
      <c r="EJ115" s="57">
        <f>BO115*(CF115+CG115)</f>
        <v>0</v>
      </c>
      <c r="EK115" s="57">
        <f>BP115*(CF115+CG115)</f>
        <v>0</v>
      </c>
      <c r="EL115" s="57">
        <f>BQ115*(CF115+CG115)</f>
        <v>0</v>
      </c>
      <c r="EM115" s="57">
        <f>BR115*(CF115+CG115)</f>
        <v>0</v>
      </c>
      <c r="EN115" s="57">
        <f>BS115*(CF115+CG115)</f>
        <v>0</v>
      </c>
      <c r="EO115" s="58">
        <f>BT115*(CF115+CG115)</f>
        <v>0</v>
      </c>
    </row>
    <row r="116" spans="1:145" x14ac:dyDescent="0.2">
      <c r="A116" s="49">
        <v>10</v>
      </c>
      <c r="B116" s="49">
        <v>1800</v>
      </c>
      <c r="C116" s="49" t="s">
        <v>241</v>
      </c>
      <c r="D116" s="49">
        <v>1100554</v>
      </c>
      <c r="E116" s="49" t="s">
        <v>267</v>
      </c>
      <c r="F116" s="49" t="s">
        <v>127</v>
      </c>
      <c r="G116" s="49" t="s">
        <v>268</v>
      </c>
      <c r="H116" s="50" t="s">
        <v>143</v>
      </c>
      <c r="I116" s="51">
        <v>44013</v>
      </c>
      <c r="J116" s="51">
        <v>43160</v>
      </c>
      <c r="K116" s="51">
        <v>44104</v>
      </c>
      <c r="L116" s="49">
        <v>30</v>
      </c>
      <c r="M116" s="49">
        <v>30</v>
      </c>
      <c r="N116" s="49">
        <v>30</v>
      </c>
      <c r="O116" s="49">
        <v>30</v>
      </c>
      <c r="P116" s="49">
        <v>30</v>
      </c>
      <c r="Q116" s="49">
        <v>30</v>
      </c>
      <c r="R116" s="49">
        <v>30</v>
      </c>
      <c r="S116" s="49">
        <v>30</v>
      </c>
      <c r="T116" s="49">
        <v>30</v>
      </c>
      <c r="U116" s="49">
        <v>30</v>
      </c>
      <c r="Y116" s="49">
        <v>25</v>
      </c>
      <c r="Z116" s="49">
        <v>24</v>
      </c>
      <c r="AA116" s="49">
        <v>19</v>
      </c>
      <c r="AB116" s="49">
        <v>22</v>
      </c>
      <c r="AC116" s="49">
        <v>20</v>
      </c>
      <c r="AD116" s="49">
        <v>22</v>
      </c>
      <c r="AE116" s="49">
        <v>23</v>
      </c>
      <c r="AF116" s="49">
        <v>22</v>
      </c>
      <c r="AG116" s="49">
        <v>21</v>
      </c>
      <c r="AH116" s="53">
        <f>AVERAGE(Y116:AG116)</f>
        <v>22</v>
      </c>
      <c r="AI116" s="52">
        <f>_xlfn.STDEV.P(Y116:AG116)</f>
        <v>1.7638342073763937</v>
      </c>
      <c r="AJ116" s="53">
        <f>AI116+AH116</f>
        <v>23.763834207376394</v>
      </c>
      <c r="AK116" s="49">
        <v>25</v>
      </c>
      <c r="AL116" s="49">
        <v>24</v>
      </c>
      <c r="AM116" s="49">
        <v>19</v>
      </c>
      <c r="AN116" s="49">
        <v>22</v>
      </c>
      <c r="AO116" s="49">
        <v>20</v>
      </c>
      <c r="AP116" s="49">
        <v>22</v>
      </c>
      <c r="AQ116" s="49">
        <v>23</v>
      </c>
      <c r="AR116" s="49">
        <v>22</v>
      </c>
      <c r="AS116" s="49">
        <v>21</v>
      </c>
      <c r="AT116" s="49">
        <v>0</v>
      </c>
      <c r="AU116" s="49">
        <v>0</v>
      </c>
      <c r="AV116" s="49">
        <v>0</v>
      </c>
      <c r="AW116" s="49">
        <v>-5</v>
      </c>
      <c r="AX116" s="49">
        <v>-6</v>
      </c>
      <c r="AY116" s="49">
        <v>-11</v>
      </c>
      <c r="AZ116" s="49">
        <v>-8</v>
      </c>
      <c r="BA116" s="49">
        <v>-10</v>
      </c>
      <c r="BB116" s="49">
        <v>-8</v>
      </c>
      <c r="BC116" s="49">
        <v>-7</v>
      </c>
      <c r="BD116" s="49">
        <v>-8</v>
      </c>
      <c r="BE116" s="49">
        <v>-9</v>
      </c>
      <c r="BI116" s="49">
        <v>0</v>
      </c>
      <c r="BJ116" s="49">
        <v>0</v>
      </c>
      <c r="BK116" s="49">
        <v>0</v>
      </c>
      <c r="BL116" s="49">
        <v>0</v>
      </c>
      <c r="BM116" s="49">
        <v>0</v>
      </c>
      <c r="BN116" s="49">
        <v>0</v>
      </c>
      <c r="BO116" s="49">
        <v>0</v>
      </c>
      <c r="BP116" s="49">
        <v>0</v>
      </c>
      <c r="BQ116" s="49">
        <v>0</v>
      </c>
      <c r="BV116" s="49">
        <v>5.9</v>
      </c>
      <c r="BW116" s="49">
        <v>0</v>
      </c>
      <c r="BX116" s="49">
        <v>0</v>
      </c>
      <c r="BY116" s="49">
        <v>0</v>
      </c>
      <c r="BZ116" s="49">
        <v>0</v>
      </c>
      <c r="CA116" s="49">
        <v>0</v>
      </c>
      <c r="CB116" s="49">
        <v>0</v>
      </c>
      <c r="CC116" s="49">
        <v>14</v>
      </c>
      <c r="CD116" s="49">
        <v>1.6739999999999999</v>
      </c>
      <c r="CE116" s="49">
        <v>10000</v>
      </c>
      <c r="CF116" s="54">
        <f>(BU116*CE116*CD116*(1+BX116/100+CB116/100+CC116/100))</f>
        <v>0</v>
      </c>
      <c r="CG116" s="55">
        <f>(BV116*CE116*CD116*(1+CC116/100+BW116/100+BZ116/100+BY116/100))</f>
        <v>112593.24</v>
      </c>
      <c r="CH116" s="56">
        <f>M116*(CF116+CG116)</f>
        <v>3377797.2</v>
      </c>
      <c r="CI116" s="57">
        <f>N116* (CF116+CG116)</f>
        <v>3377797.2</v>
      </c>
      <c r="CJ116" s="57">
        <f>O116*(CF116+CG116)</f>
        <v>3377797.2</v>
      </c>
      <c r="CK116" s="57">
        <f>P116*(CF116+CG116)</f>
        <v>3377797.2</v>
      </c>
      <c r="CL116" s="57">
        <f>Q116*(CF116+CG116)</f>
        <v>3377797.2</v>
      </c>
      <c r="CM116" s="57">
        <f>R116*(CF116+CG116)</f>
        <v>3377797.2</v>
      </c>
      <c r="CN116" s="57">
        <f>S116*(CF116+CG116)</f>
        <v>3377797.2</v>
      </c>
      <c r="CO116" s="57">
        <f>T116*(CF116+CG116)</f>
        <v>3377797.2</v>
      </c>
      <c r="CP116" s="57">
        <f>U116*(CF116+CG116)</f>
        <v>3377797.2</v>
      </c>
      <c r="CQ116" s="57">
        <f>V116*(CF116+CG116)</f>
        <v>0</v>
      </c>
      <c r="CR116" s="57">
        <f>W116*(CF116+CG116)</f>
        <v>0</v>
      </c>
      <c r="CS116" s="58">
        <f>X116*(CF116+CG116)</f>
        <v>0</v>
      </c>
      <c r="CT116" s="56">
        <f>Y116*(CF116+CG116)</f>
        <v>2814831</v>
      </c>
      <c r="CU116" s="57">
        <f>Z116*(CF116+CG116)</f>
        <v>2702237.7600000002</v>
      </c>
      <c r="CV116" s="57">
        <f>AA116*(CF116+CG116)</f>
        <v>2139271.56</v>
      </c>
      <c r="CW116" s="57">
        <f>AB116*(CF116+CG116)</f>
        <v>2477051.2800000003</v>
      </c>
      <c r="CX116" s="57">
        <f>AC116*(CF116+CG116)</f>
        <v>2251864.8000000003</v>
      </c>
      <c r="CY116" s="57">
        <f>AD116*(CF116+CG116)</f>
        <v>2477051.2800000003</v>
      </c>
      <c r="CZ116" s="57">
        <f>AE116*(CF116+CG116)</f>
        <v>2589644.52</v>
      </c>
      <c r="DA116" s="157">
        <f>AF116*(CF116+CG116)</f>
        <v>2477051.2800000003</v>
      </c>
      <c r="DB116" s="161">
        <f>AG116*(CF116+CG116)</f>
        <v>2364458.04</v>
      </c>
      <c r="DC116" s="161">
        <f t="shared" si="132"/>
        <v>2477051.2800000003</v>
      </c>
      <c r="DD116" s="161">
        <f>AI116*(CF116+CG116)</f>
        <v>198595.80823134008</v>
      </c>
      <c r="DE116" s="161">
        <f>AJ116*(CF116+CG116)</f>
        <v>2675647.0882313401</v>
      </c>
      <c r="DF116" s="59">
        <f>AK116*(CF116+CG116)</f>
        <v>2814831</v>
      </c>
      <c r="DG116" s="57">
        <f>AL116*(CF116+CG116)</f>
        <v>2702237.7600000002</v>
      </c>
      <c r="DH116" s="57">
        <f>AM116*(CF116+CG116)</f>
        <v>2139271.56</v>
      </c>
      <c r="DI116" s="57">
        <f>AN116*(CF116+CG116)</f>
        <v>2477051.2800000003</v>
      </c>
      <c r="DJ116" s="57">
        <f>AO116*(CF116+CG116)</f>
        <v>2251864.8000000003</v>
      </c>
      <c r="DK116" s="57">
        <f>AP116*(CF116+CG116)</f>
        <v>2477051.2800000003</v>
      </c>
      <c r="DL116" s="57">
        <f>AQ116*(CF116+CG116)</f>
        <v>2589644.52</v>
      </c>
      <c r="DM116" s="57">
        <f>AR116*(CF116+CG116)</f>
        <v>2477051.2800000003</v>
      </c>
      <c r="DN116" s="57">
        <f>AS116*(CF116+CG116)</f>
        <v>2364458.04</v>
      </c>
      <c r="DO116" s="57">
        <f>AT116*(CF116+CG116)</f>
        <v>0</v>
      </c>
      <c r="DP116" s="57">
        <f>AU116*(CF116+CG116)</f>
        <v>0</v>
      </c>
      <c r="DQ116" s="58">
        <f>AV116*(CF116+CG116)</f>
        <v>0</v>
      </c>
      <c r="DR116" s="56">
        <f>AW116*(CF116+CG116)</f>
        <v>-562966.20000000007</v>
      </c>
      <c r="DS116" s="57">
        <f>AX116*(CF116+CG116)</f>
        <v>-675559.44000000006</v>
      </c>
      <c r="DT116" s="57">
        <f>AY116*(CF116+CG116)</f>
        <v>-1238525.6400000001</v>
      </c>
      <c r="DU116" s="57">
        <f>AZ116*(CF116+CG116)</f>
        <v>-900745.92</v>
      </c>
      <c r="DV116" s="57">
        <f>BA116*(CF116+CG116)</f>
        <v>-1125932.4000000001</v>
      </c>
      <c r="DW116" s="57">
        <f>BB116*(CF116+CG116)</f>
        <v>-900745.92</v>
      </c>
      <c r="DX116" s="57">
        <f>BC116*(CF116+CG116)</f>
        <v>-788152.68</v>
      </c>
      <c r="DY116" s="57">
        <f>BD116*(CF116+CG116)</f>
        <v>-900745.92</v>
      </c>
      <c r="DZ116" s="57">
        <f>BE116*(CF116+CG116)</f>
        <v>-1013339.16</v>
      </c>
      <c r="EA116" s="57">
        <f>BF116*(CF116+CG116)</f>
        <v>0</v>
      </c>
      <c r="EB116" s="57">
        <f>BG116*(CF116+CG116)</f>
        <v>0</v>
      </c>
      <c r="EC116" s="58">
        <f>BH116*(CF116+CG116)</f>
        <v>0</v>
      </c>
      <c r="ED116" s="59">
        <f>BI116*(CF116+CG116)</f>
        <v>0</v>
      </c>
      <c r="EE116" s="57">
        <f>BJ116*(CF116+CG116)</f>
        <v>0</v>
      </c>
      <c r="EF116" s="57">
        <f>BK116*(CF116+CG116)</f>
        <v>0</v>
      </c>
      <c r="EG116" s="57">
        <f>BL116*(CF116+CG116)</f>
        <v>0</v>
      </c>
      <c r="EH116" s="57">
        <f>BM116*(CF116+CG116)</f>
        <v>0</v>
      </c>
      <c r="EI116" s="57">
        <f>BN116*(CF116+CG116)</f>
        <v>0</v>
      </c>
      <c r="EJ116" s="57">
        <f>BO116*(CF116+CG116)</f>
        <v>0</v>
      </c>
      <c r="EK116" s="57">
        <f>BP116*(CF116+CG116)</f>
        <v>0</v>
      </c>
      <c r="EL116" s="57">
        <f>BQ116*(CF116+CG116)</f>
        <v>0</v>
      </c>
      <c r="EM116" s="57">
        <f>BR116*(CF116+CG116)</f>
        <v>0</v>
      </c>
      <c r="EN116" s="57">
        <f>BS116*(CF116+CG116)</f>
        <v>0</v>
      </c>
      <c r="EO116" s="58">
        <f>BT116*(CF116+CG116)</f>
        <v>0</v>
      </c>
    </row>
    <row r="117" spans="1:145" x14ac:dyDescent="0.2">
      <c r="A117" s="49">
        <v>10</v>
      </c>
      <c r="B117" s="49">
        <v>1800</v>
      </c>
      <c r="C117" s="49" t="s">
        <v>241</v>
      </c>
      <c r="D117" s="49">
        <v>1100547</v>
      </c>
      <c r="E117" s="49" t="s">
        <v>271</v>
      </c>
      <c r="F117" s="49" t="s">
        <v>128</v>
      </c>
      <c r="G117" s="49" t="s">
        <v>268</v>
      </c>
      <c r="H117" s="50" t="s">
        <v>143</v>
      </c>
      <c r="I117" s="51">
        <v>44013</v>
      </c>
      <c r="J117" s="51">
        <v>43160</v>
      </c>
      <c r="K117" s="51">
        <v>44104</v>
      </c>
      <c r="L117" s="49">
        <v>20</v>
      </c>
      <c r="M117" s="49">
        <v>20</v>
      </c>
      <c r="N117" s="49">
        <v>20</v>
      </c>
      <c r="O117" s="49">
        <v>20</v>
      </c>
      <c r="P117" s="49">
        <v>20</v>
      </c>
      <c r="Q117" s="49">
        <v>20</v>
      </c>
      <c r="R117" s="49">
        <v>20</v>
      </c>
      <c r="S117" s="49">
        <v>20</v>
      </c>
      <c r="T117" s="49">
        <v>20</v>
      </c>
      <c r="U117" s="49">
        <v>20</v>
      </c>
      <c r="Y117" s="49">
        <v>10</v>
      </c>
      <c r="Z117" s="49">
        <v>7</v>
      </c>
      <c r="AA117" s="49">
        <v>9</v>
      </c>
      <c r="AB117" s="49">
        <v>8</v>
      </c>
      <c r="AC117" s="49">
        <v>8</v>
      </c>
      <c r="AD117" s="49">
        <v>7</v>
      </c>
      <c r="AE117" s="49">
        <v>7</v>
      </c>
      <c r="AF117" s="49">
        <v>6</v>
      </c>
      <c r="AG117" s="49">
        <v>6</v>
      </c>
      <c r="AH117" s="53">
        <f>AVERAGE(Y117:AG117)</f>
        <v>7.5555555555555554</v>
      </c>
      <c r="AI117" s="52">
        <f>_xlfn.STDEV.P(Y117:AG117)</f>
        <v>1.2570787221094177</v>
      </c>
      <c r="AJ117" s="53">
        <f>AI117+AH117</f>
        <v>8.8126342776649729</v>
      </c>
      <c r="AK117" s="49">
        <v>10</v>
      </c>
      <c r="AL117" s="49">
        <v>7</v>
      </c>
      <c r="AM117" s="49">
        <v>9</v>
      </c>
      <c r="AN117" s="49">
        <v>8</v>
      </c>
      <c r="AO117" s="49">
        <v>8</v>
      </c>
      <c r="AP117" s="49">
        <v>7</v>
      </c>
      <c r="AQ117" s="49">
        <v>7</v>
      </c>
      <c r="AR117" s="49">
        <v>6</v>
      </c>
      <c r="AS117" s="49">
        <v>6</v>
      </c>
      <c r="AT117" s="49">
        <v>0</v>
      </c>
      <c r="AU117" s="49">
        <v>0</v>
      </c>
      <c r="AV117" s="49">
        <v>0</v>
      </c>
      <c r="AW117" s="49">
        <v>-10</v>
      </c>
      <c r="AX117" s="49">
        <v>-13</v>
      </c>
      <c r="AY117" s="49">
        <v>-11</v>
      </c>
      <c r="AZ117" s="49">
        <v>-12</v>
      </c>
      <c r="BA117" s="49">
        <v>-12</v>
      </c>
      <c r="BB117" s="49">
        <v>-13</v>
      </c>
      <c r="BC117" s="49">
        <v>-13</v>
      </c>
      <c r="BD117" s="49">
        <v>-14</v>
      </c>
      <c r="BE117" s="49">
        <v>-14</v>
      </c>
      <c r="BI117" s="49">
        <v>0</v>
      </c>
      <c r="BJ117" s="49">
        <v>0</v>
      </c>
      <c r="BK117" s="49">
        <v>0</v>
      </c>
      <c r="BL117" s="49">
        <v>0</v>
      </c>
      <c r="BM117" s="49">
        <v>0</v>
      </c>
      <c r="BN117" s="49">
        <v>0</v>
      </c>
      <c r="BO117" s="49">
        <v>0</v>
      </c>
      <c r="BP117" s="49">
        <v>0</v>
      </c>
      <c r="BQ117" s="49">
        <v>0</v>
      </c>
      <c r="BV117" s="49">
        <v>8.7100000000000009</v>
      </c>
      <c r="BW117" s="49">
        <v>0</v>
      </c>
      <c r="BX117" s="49">
        <v>0</v>
      </c>
      <c r="BY117" s="49">
        <v>0</v>
      </c>
      <c r="BZ117" s="49">
        <v>0</v>
      </c>
      <c r="CA117" s="49">
        <v>0</v>
      </c>
      <c r="CB117" s="49">
        <v>0</v>
      </c>
      <c r="CC117" s="49">
        <v>14</v>
      </c>
      <c r="CD117" s="49">
        <v>1.6739999999999999</v>
      </c>
      <c r="CE117" s="49">
        <v>10000</v>
      </c>
      <c r="CF117" s="54">
        <f>(BU117*CE117*CD117*(1+BX117/100+CB117/100+CC117/100))</f>
        <v>0</v>
      </c>
      <c r="CG117" s="55">
        <f>(BV117*CE117*CD117*(1+CC117/100+BW117/100+BZ117/100+BY117/100))</f>
        <v>166218.15600000005</v>
      </c>
      <c r="CH117" s="56">
        <f>M117*(CF117+CG117)</f>
        <v>3324363.120000001</v>
      </c>
      <c r="CI117" s="57">
        <f>N117* (CF117+CG117)</f>
        <v>3324363.120000001</v>
      </c>
      <c r="CJ117" s="57">
        <f>O117*(CF117+CG117)</f>
        <v>3324363.120000001</v>
      </c>
      <c r="CK117" s="57">
        <f>P117*(CF117+CG117)</f>
        <v>3324363.120000001</v>
      </c>
      <c r="CL117" s="57">
        <f>Q117*(CF117+CG117)</f>
        <v>3324363.120000001</v>
      </c>
      <c r="CM117" s="57">
        <f>R117*(CF117+CG117)</f>
        <v>3324363.120000001</v>
      </c>
      <c r="CN117" s="57">
        <f>S117*(CF117+CG117)</f>
        <v>3324363.120000001</v>
      </c>
      <c r="CO117" s="57">
        <f>T117*(CF117+CG117)</f>
        <v>3324363.120000001</v>
      </c>
      <c r="CP117" s="57">
        <f>U117*(CF117+CG117)</f>
        <v>3324363.120000001</v>
      </c>
      <c r="CQ117" s="57">
        <f>V117*(CF117+CG117)</f>
        <v>0</v>
      </c>
      <c r="CR117" s="57">
        <f>W117*(CF117+CG117)</f>
        <v>0</v>
      </c>
      <c r="CS117" s="58">
        <f>X117*(CF117+CG117)</f>
        <v>0</v>
      </c>
      <c r="CT117" s="56">
        <f>Y117*(CF117+CG117)</f>
        <v>1662181.5600000005</v>
      </c>
      <c r="CU117" s="57">
        <f>Z117*(CF117+CG117)</f>
        <v>1163527.0920000004</v>
      </c>
      <c r="CV117" s="57">
        <f>AA117*(CF117+CG117)</f>
        <v>1495963.4040000003</v>
      </c>
      <c r="CW117" s="57">
        <f>AB117*(CF117+CG117)</f>
        <v>1329745.2480000004</v>
      </c>
      <c r="CX117" s="57">
        <f>AC117*(CF117+CG117)</f>
        <v>1329745.2480000004</v>
      </c>
      <c r="CY117" s="57">
        <f>AD117*(CF117+CG117)</f>
        <v>1163527.0920000004</v>
      </c>
      <c r="CZ117" s="57">
        <f>AE117*(CF117+CG117)</f>
        <v>1163527.0920000004</v>
      </c>
      <c r="DA117" s="157">
        <f>AF117*(CF117+CG117)</f>
        <v>997308.93600000022</v>
      </c>
      <c r="DB117" s="161">
        <f>AG117*(CF117+CG117)</f>
        <v>997308.93600000022</v>
      </c>
      <c r="DC117" s="161">
        <f t="shared" si="132"/>
        <v>1255870.5120000006</v>
      </c>
      <c r="DD117" s="161">
        <f>AI117*(CF117+CG117)</f>
        <v>208949.3071358639</v>
      </c>
      <c r="DE117" s="161">
        <f>AJ117*(CF117+CG117)</f>
        <v>1464819.8191358643</v>
      </c>
      <c r="DF117" s="59">
        <f>AK117*(CF117+CG117)</f>
        <v>1662181.5600000005</v>
      </c>
      <c r="DG117" s="57">
        <f>AL117*(CF117+CG117)</f>
        <v>1163527.0920000004</v>
      </c>
      <c r="DH117" s="57">
        <f>AM117*(CF117+CG117)</f>
        <v>1495963.4040000003</v>
      </c>
      <c r="DI117" s="57">
        <f>AN117*(CF117+CG117)</f>
        <v>1329745.2480000004</v>
      </c>
      <c r="DJ117" s="57">
        <f>AO117*(CF117+CG117)</f>
        <v>1329745.2480000004</v>
      </c>
      <c r="DK117" s="57">
        <f>AP117*(CF117+CG117)</f>
        <v>1163527.0920000004</v>
      </c>
      <c r="DL117" s="57">
        <f>AQ117*(CF117+CG117)</f>
        <v>1163527.0920000004</v>
      </c>
      <c r="DM117" s="57">
        <f>AR117*(CF117+CG117)</f>
        <v>997308.93600000022</v>
      </c>
      <c r="DN117" s="57">
        <f>AS117*(CF117+CG117)</f>
        <v>997308.93600000022</v>
      </c>
      <c r="DO117" s="57">
        <f>AT117*(CF117+CG117)</f>
        <v>0</v>
      </c>
      <c r="DP117" s="57">
        <f>AU117*(CF117+CG117)</f>
        <v>0</v>
      </c>
      <c r="DQ117" s="58">
        <f>AV117*(CF117+CG117)</f>
        <v>0</v>
      </c>
      <c r="DR117" s="56">
        <f>AW117*(CF117+CG117)</f>
        <v>-1662181.5600000005</v>
      </c>
      <c r="DS117" s="57">
        <f>AX117*(CF117+CG117)</f>
        <v>-2160836.0280000004</v>
      </c>
      <c r="DT117" s="57">
        <f>AY117*(CF117+CG117)</f>
        <v>-1828399.7160000005</v>
      </c>
      <c r="DU117" s="57">
        <f>AZ117*(CF117+CG117)</f>
        <v>-1994617.8720000004</v>
      </c>
      <c r="DV117" s="57">
        <f>BA117*(CF117+CG117)</f>
        <v>-1994617.8720000004</v>
      </c>
      <c r="DW117" s="57">
        <f>BB117*(CF117+CG117)</f>
        <v>-2160836.0280000004</v>
      </c>
      <c r="DX117" s="57">
        <f>BC117*(CF117+CG117)</f>
        <v>-2160836.0280000004</v>
      </c>
      <c r="DY117" s="57">
        <f>BD117*(CF117+CG117)</f>
        <v>-2327054.1840000008</v>
      </c>
      <c r="DZ117" s="57">
        <f>BE117*(CF117+CG117)</f>
        <v>-2327054.1840000008</v>
      </c>
      <c r="EA117" s="57">
        <f>BF117*(CF117+CG117)</f>
        <v>0</v>
      </c>
      <c r="EB117" s="57">
        <f>BG117*(CF117+CG117)</f>
        <v>0</v>
      </c>
      <c r="EC117" s="58">
        <f>BH117*(CF117+CG117)</f>
        <v>0</v>
      </c>
      <c r="ED117" s="59">
        <f>BI117*(CF117+CG117)</f>
        <v>0</v>
      </c>
      <c r="EE117" s="57">
        <f>BJ117*(CF117+CG117)</f>
        <v>0</v>
      </c>
      <c r="EF117" s="57">
        <f>BK117*(CF117+CG117)</f>
        <v>0</v>
      </c>
      <c r="EG117" s="57">
        <f>BL117*(CF117+CG117)</f>
        <v>0</v>
      </c>
      <c r="EH117" s="57">
        <f>BM117*(CF117+CG117)</f>
        <v>0</v>
      </c>
      <c r="EI117" s="57">
        <f>BN117*(CF117+CG117)</f>
        <v>0</v>
      </c>
      <c r="EJ117" s="57">
        <f>BO117*(CF117+CG117)</f>
        <v>0</v>
      </c>
      <c r="EK117" s="57">
        <f>BP117*(CF117+CG117)</f>
        <v>0</v>
      </c>
      <c r="EL117" s="57">
        <f>BQ117*(CF117+CG117)</f>
        <v>0</v>
      </c>
      <c r="EM117" s="57">
        <f>BR117*(CF117+CG117)</f>
        <v>0</v>
      </c>
      <c r="EN117" s="57">
        <f>BS117*(CF117+CG117)</f>
        <v>0</v>
      </c>
      <c r="EO117" s="58">
        <f>BT117*(CF117+CG117)</f>
        <v>0</v>
      </c>
    </row>
    <row r="118" spans="1:145" x14ac:dyDescent="0.2">
      <c r="A118" s="60">
        <v>10</v>
      </c>
      <c r="B118" s="49">
        <v>1800</v>
      </c>
      <c r="C118" s="49" t="s">
        <v>241</v>
      </c>
      <c r="D118" s="49">
        <v>1100571</v>
      </c>
      <c r="E118" s="49" t="s">
        <v>277</v>
      </c>
      <c r="F118" s="49" t="s">
        <v>131</v>
      </c>
      <c r="G118" s="49" t="s">
        <v>268</v>
      </c>
      <c r="H118" s="50" t="s">
        <v>260</v>
      </c>
      <c r="I118" s="51">
        <v>43977</v>
      </c>
      <c r="J118" s="51">
        <v>43452</v>
      </c>
      <c r="K118" s="51">
        <v>44104</v>
      </c>
      <c r="L118" s="49">
        <v>40</v>
      </c>
      <c r="M118" s="49">
        <v>40</v>
      </c>
      <c r="N118" s="49">
        <v>40</v>
      </c>
      <c r="O118" s="49">
        <v>40</v>
      </c>
      <c r="P118" s="49">
        <v>40</v>
      </c>
      <c r="Q118" s="49">
        <v>40</v>
      </c>
      <c r="R118" s="49">
        <v>40</v>
      </c>
      <c r="S118" s="49">
        <v>40</v>
      </c>
      <c r="T118" s="49">
        <v>40</v>
      </c>
      <c r="U118" s="49">
        <v>40</v>
      </c>
      <c r="Y118" s="49">
        <v>25</v>
      </c>
      <c r="Z118" s="49">
        <v>25</v>
      </c>
      <c r="AA118" s="49">
        <v>27</v>
      </c>
      <c r="AB118" s="49">
        <v>25</v>
      </c>
      <c r="AC118" s="49">
        <v>23</v>
      </c>
      <c r="AD118" s="49">
        <v>22</v>
      </c>
      <c r="AE118" s="49">
        <v>21</v>
      </c>
      <c r="AF118" s="49">
        <v>21</v>
      </c>
      <c r="AG118" s="49">
        <v>18</v>
      </c>
      <c r="AH118" s="53">
        <f>AVERAGE(Y118:AG118)</f>
        <v>23</v>
      </c>
      <c r="AI118" s="52">
        <f>_xlfn.STDEV.P(Y118:AG118)</f>
        <v>2.6246692913372702</v>
      </c>
      <c r="AJ118" s="53">
        <f>AI118+AH118</f>
        <v>25.62466929133727</v>
      </c>
      <c r="AK118" s="49">
        <v>25</v>
      </c>
      <c r="AL118" s="49">
        <v>25</v>
      </c>
      <c r="AM118" s="49">
        <v>27</v>
      </c>
      <c r="AN118" s="49">
        <v>25</v>
      </c>
      <c r="AO118" s="49">
        <v>23</v>
      </c>
      <c r="AP118" s="49">
        <v>22</v>
      </c>
      <c r="AQ118" s="49">
        <v>21</v>
      </c>
      <c r="AR118" s="49">
        <v>21</v>
      </c>
      <c r="AS118" s="49">
        <v>18</v>
      </c>
      <c r="AT118" s="49">
        <v>0</v>
      </c>
      <c r="AU118" s="49">
        <v>0</v>
      </c>
      <c r="AV118" s="49">
        <v>0</v>
      </c>
      <c r="AW118" s="49">
        <v>-15</v>
      </c>
      <c r="AX118" s="49">
        <v>-15</v>
      </c>
      <c r="AY118" s="49">
        <v>-13</v>
      </c>
      <c r="AZ118" s="49">
        <v>-15</v>
      </c>
      <c r="BA118" s="49">
        <v>-17</v>
      </c>
      <c r="BB118" s="49">
        <v>-18</v>
      </c>
      <c r="BC118" s="49">
        <v>-19</v>
      </c>
      <c r="BD118" s="49">
        <v>-19</v>
      </c>
      <c r="BE118" s="49">
        <v>-22</v>
      </c>
      <c r="BI118" s="49">
        <v>0</v>
      </c>
      <c r="BJ118" s="49">
        <v>0</v>
      </c>
      <c r="BK118" s="49">
        <v>0</v>
      </c>
      <c r="BL118" s="49">
        <v>0</v>
      </c>
      <c r="BM118" s="49">
        <v>0</v>
      </c>
      <c r="BN118" s="49">
        <v>0</v>
      </c>
      <c r="BO118" s="49">
        <v>0</v>
      </c>
      <c r="BP118" s="49">
        <v>0</v>
      </c>
      <c r="BQ118" s="49">
        <v>0</v>
      </c>
      <c r="BV118" s="49">
        <v>7.7</v>
      </c>
      <c r="BW118" s="49">
        <v>0</v>
      </c>
      <c r="BX118" s="49">
        <v>0</v>
      </c>
      <c r="BY118" s="49">
        <v>0</v>
      </c>
      <c r="BZ118" s="49">
        <v>0</v>
      </c>
      <c r="CA118" s="49">
        <v>0</v>
      </c>
      <c r="CB118" s="49">
        <v>0</v>
      </c>
      <c r="CC118" s="49">
        <v>14</v>
      </c>
      <c r="CD118" s="49">
        <v>1.6739999999999999</v>
      </c>
      <c r="CE118" s="49">
        <v>10000</v>
      </c>
      <c r="CF118" s="54">
        <f>(BU118*CE118*CD118*(1+BX118/100+CB118/100+CC118/100))</f>
        <v>0</v>
      </c>
      <c r="CG118" s="55">
        <f>(BV118*CE118*CD118*(1+CC118/100+BW118/100+BZ118/100+BY118/100))</f>
        <v>146943.72000000003</v>
      </c>
      <c r="CH118" s="56">
        <f>M118*(CF118+CG118)</f>
        <v>5877748.8000000007</v>
      </c>
      <c r="CI118" s="57">
        <f>N118* (CF118+CG118)</f>
        <v>5877748.8000000007</v>
      </c>
      <c r="CJ118" s="57">
        <f>O118*(CF118+CG118)</f>
        <v>5877748.8000000007</v>
      </c>
      <c r="CK118" s="57">
        <f>P118*(CF118+CG118)</f>
        <v>5877748.8000000007</v>
      </c>
      <c r="CL118" s="57">
        <f>Q118*(CF118+CG118)</f>
        <v>5877748.8000000007</v>
      </c>
      <c r="CM118" s="57">
        <f>R118*(CF118+CG118)</f>
        <v>5877748.8000000007</v>
      </c>
      <c r="CN118" s="57">
        <f>S118*(CF118+CG118)</f>
        <v>5877748.8000000007</v>
      </c>
      <c r="CO118" s="57">
        <f>T118*(CF118+CG118)</f>
        <v>5877748.8000000007</v>
      </c>
      <c r="CP118" s="57">
        <f>U118*(CF118+CG118)</f>
        <v>5877748.8000000007</v>
      </c>
      <c r="CQ118" s="57">
        <f>V118*(CF118+CG118)</f>
        <v>0</v>
      </c>
      <c r="CR118" s="57">
        <f>W118*(CF118+CG118)</f>
        <v>0</v>
      </c>
      <c r="CS118" s="58">
        <f>X118*(CF118+CG118)</f>
        <v>0</v>
      </c>
      <c r="CT118" s="56">
        <f>Y118*(CF118+CG118)</f>
        <v>3673593.0000000009</v>
      </c>
      <c r="CU118" s="57">
        <f>Z118*(CF118+CG118)</f>
        <v>3673593.0000000009</v>
      </c>
      <c r="CV118" s="57">
        <f>AA118*(CF118+CG118)</f>
        <v>3967480.4400000009</v>
      </c>
      <c r="CW118" s="57">
        <f>AB118*(CF118+CG118)</f>
        <v>3673593.0000000009</v>
      </c>
      <c r="CX118" s="57">
        <f>AC118*(CF118+CG118)</f>
        <v>3379705.5600000005</v>
      </c>
      <c r="CY118" s="57">
        <f>AD118*(CF118+CG118)</f>
        <v>3232761.8400000008</v>
      </c>
      <c r="CZ118" s="57">
        <f>AE118*(CF118+CG118)</f>
        <v>3085818.1200000006</v>
      </c>
      <c r="DA118" s="157">
        <f>AF118*(CF118+CG118)</f>
        <v>3085818.1200000006</v>
      </c>
      <c r="DB118" s="161">
        <f>AG118*(CF118+CG118)</f>
        <v>2644986.9600000004</v>
      </c>
      <c r="DC118" s="161">
        <f t="shared" si="132"/>
        <v>3379705.560000001</v>
      </c>
      <c r="DD118" s="161">
        <f>AI118*(CF118+CG118)</f>
        <v>385678.66943886236</v>
      </c>
      <c r="DE118" s="161">
        <f>AJ118*(CF118+CG118)</f>
        <v>3765384.2294388628</v>
      </c>
      <c r="DF118" s="59">
        <f>AK118*(CF118+CG118)</f>
        <v>3673593.0000000009</v>
      </c>
      <c r="DG118" s="57">
        <f>AL118*(CF118+CG118)</f>
        <v>3673593.0000000009</v>
      </c>
      <c r="DH118" s="57">
        <f>AM118*(CF118+CG118)</f>
        <v>3967480.4400000009</v>
      </c>
      <c r="DI118" s="57">
        <f>AN118*(CF118+CG118)</f>
        <v>3673593.0000000009</v>
      </c>
      <c r="DJ118" s="57">
        <f>AO118*(CF118+CG118)</f>
        <v>3379705.5600000005</v>
      </c>
      <c r="DK118" s="57">
        <f>AP118*(CF118+CG118)</f>
        <v>3232761.8400000008</v>
      </c>
      <c r="DL118" s="57">
        <f>AQ118*(CF118+CG118)</f>
        <v>3085818.1200000006</v>
      </c>
      <c r="DM118" s="57">
        <f>AR118*(CF118+CG118)</f>
        <v>3085818.1200000006</v>
      </c>
      <c r="DN118" s="57">
        <f>AS118*(CF118+CG118)</f>
        <v>2644986.9600000004</v>
      </c>
      <c r="DO118" s="57">
        <f>AT118*(CF118+CG118)</f>
        <v>0</v>
      </c>
      <c r="DP118" s="57">
        <f>AU118*(CF118+CG118)</f>
        <v>0</v>
      </c>
      <c r="DQ118" s="58">
        <f>AV118*(CF118+CG118)</f>
        <v>0</v>
      </c>
      <c r="DR118" s="56">
        <f>AW118*(CF118+CG118)</f>
        <v>-2204155.8000000003</v>
      </c>
      <c r="DS118" s="57">
        <f>AX118*(CF118+CG118)</f>
        <v>-2204155.8000000003</v>
      </c>
      <c r="DT118" s="57">
        <f>AY118*(CF118+CG118)</f>
        <v>-1910268.3600000003</v>
      </c>
      <c r="DU118" s="57">
        <f>AZ118*(CF118+CG118)</f>
        <v>-2204155.8000000003</v>
      </c>
      <c r="DV118" s="57">
        <f>BA118*(CF118+CG118)</f>
        <v>-2498043.2400000007</v>
      </c>
      <c r="DW118" s="57">
        <f>BB118*(CF118+CG118)</f>
        <v>-2644986.9600000004</v>
      </c>
      <c r="DX118" s="57">
        <f>BC118*(CF118+CG118)</f>
        <v>-2791930.6800000006</v>
      </c>
      <c r="DY118" s="57">
        <f>BD118*(CF118+CG118)</f>
        <v>-2791930.6800000006</v>
      </c>
      <c r="DZ118" s="57">
        <f>BE118*(CF118+CG118)</f>
        <v>-3232761.8400000008</v>
      </c>
      <c r="EA118" s="57">
        <f>BF118*(CF118+CG118)</f>
        <v>0</v>
      </c>
      <c r="EB118" s="57">
        <f>BG118*(CF118+CG118)</f>
        <v>0</v>
      </c>
      <c r="EC118" s="58">
        <f>BH118*(CF118+CG118)</f>
        <v>0</v>
      </c>
      <c r="ED118" s="59">
        <f>BI118*(CF118+CG118)</f>
        <v>0</v>
      </c>
      <c r="EE118" s="57">
        <f>BJ118*(CF118+CG118)</f>
        <v>0</v>
      </c>
      <c r="EF118" s="57">
        <f>BK118*(CF118+CG118)</f>
        <v>0</v>
      </c>
      <c r="EG118" s="57">
        <f>BL118*(CF118+CG118)</f>
        <v>0</v>
      </c>
      <c r="EH118" s="57">
        <f>BM118*(CF118+CG118)</f>
        <v>0</v>
      </c>
      <c r="EI118" s="57">
        <f>BN118*(CF118+CG118)</f>
        <v>0</v>
      </c>
      <c r="EJ118" s="57">
        <f>BO118*(CF118+CG118)</f>
        <v>0</v>
      </c>
      <c r="EK118" s="57">
        <f>BP118*(CF118+CG118)</f>
        <v>0</v>
      </c>
      <c r="EL118" s="57">
        <f>BQ118*(CF118+CG118)</f>
        <v>0</v>
      </c>
      <c r="EM118" s="57">
        <f>BR118*(CF118+CG118)</f>
        <v>0</v>
      </c>
      <c r="EN118" s="57">
        <f>BS118*(CF118+CG118)</f>
        <v>0</v>
      </c>
      <c r="EO118" s="58">
        <f>BT118*(CF118+CG118)</f>
        <v>0</v>
      </c>
    </row>
    <row r="119" spans="1:145" x14ac:dyDescent="0.2">
      <c r="A119" s="49">
        <v>10</v>
      </c>
      <c r="B119" s="49">
        <v>1800</v>
      </c>
      <c r="C119" s="49" t="s">
        <v>241</v>
      </c>
      <c r="D119" s="66">
        <v>1100525</v>
      </c>
      <c r="E119" s="65" t="s">
        <v>280</v>
      </c>
      <c r="F119" s="49" t="s">
        <v>132</v>
      </c>
      <c r="G119" s="49" t="s">
        <v>261</v>
      </c>
      <c r="H119" s="50" t="s">
        <v>133</v>
      </c>
      <c r="I119" s="51">
        <v>44050</v>
      </c>
      <c r="J119" s="51">
        <v>43011</v>
      </c>
      <c r="K119" s="51">
        <v>44135</v>
      </c>
      <c r="L119" s="49">
        <v>100</v>
      </c>
      <c r="M119" s="49">
        <v>100</v>
      </c>
      <c r="N119" s="49">
        <v>100</v>
      </c>
      <c r="O119" s="49">
        <v>100</v>
      </c>
      <c r="P119" s="49">
        <v>100</v>
      </c>
      <c r="Q119" s="49">
        <v>100</v>
      </c>
      <c r="R119" s="49">
        <v>100</v>
      </c>
      <c r="S119" s="49">
        <v>100</v>
      </c>
      <c r="T119" s="49">
        <v>100</v>
      </c>
      <c r="U119" s="49">
        <v>100</v>
      </c>
      <c r="Y119" s="49">
        <v>50</v>
      </c>
      <c r="Z119" s="49">
        <v>45</v>
      </c>
      <c r="AA119" s="49">
        <v>43</v>
      </c>
      <c r="AB119" s="49">
        <v>48</v>
      </c>
      <c r="AC119" s="49">
        <v>44</v>
      </c>
      <c r="AD119" s="49">
        <v>43</v>
      </c>
      <c r="AE119" s="49">
        <v>42</v>
      </c>
      <c r="AF119" s="49">
        <v>47</v>
      </c>
      <c r="AG119" s="49">
        <v>45</v>
      </c>
      <c r="AH119" s="133">
        <f>AVERAGE(Y119:AG119)</f>
        <v>45.222222222222221</v>
      </c>
      <c r="AI119" s="52">
        <f>_xlfn.STDEV.P(Y119:AG119)</f>
        <v>2.484519974999766</v>
      </c>
      <c r="AJ119" s="53">
        <f>AI119+AH119</f>
        <v>47.706742197221985</v>
      </c>
      <c r="AK119" s="49">
        <v>50</v>
      </c>
      <c r="AL119" s="49">
        <v>45</v>
      </c>
      <c r="AM119" s="49">
        <v>43</v>
      </c>
      <c r="AN119" s="49">
        <v>48</v>
      </c>
      <c r="AO119" s="49">
        <v>44</v>
      </c>
      <c r="AP119" s="49">
        <v>43</v>
      </c>
      <c r="AQ119" s="49">
        <v>42</v>
      </c>
      <c r="AR119" s="49">
        <v>47</v>
      </c>
      <c r="AS119" s="49">
        <v>45</v>
      </c>
      <c r="AT119" s="49">
        <v>0</v>
      </c>
      <c r="AU119" s="49">
        <v>0</v>
      </c>
      <c r="AV119" s="49">
        <v>0</v>
      </c>
      <c r="AW119" s="49">
        <v>-50</v>
      </c>
      <c r="AX119" s="49">
        <v>-55</v>
      </c>
      <c r="AY119" s="49">
        <v>-57</v>
      </c>
      <c r="AZ119" s="49">
        <v>-52</v>
      </c>
      <c r="BA119" s="49">
        <v>-56</v>
      </c>
      <c r="BB119" s="49">
        <v>-57</v>
      </c>
      <c r="BC119" s="49">
        <v>-58</v>
      </c>
      <c r="BD119" s="49">
        <v>-53</v>
      </c>
      <c r="BE119" s="49">
        <v>-55</v>
      </c>
      <c r="BI119" s="49">
        <v>0</v>
      </c>
      <c r="BJ119" s="49">
        <v>0</v>
      </c>
      <c r="BK119" s="49">
        <v>0</v>
      </c>
      <c r="BL119" s="49">
        <v>0</v>
      </c>
      <c r="BM119" s="49">
        <v>0</v>
      </c>
      <c r="BN119" s="49">
        <v>0</v>
      </c>
      <c r="BO119" s="49">
        <v>0</v>
      </c>
      <c r="BP119" s="49">
        <v>0</v>
      </c>
      <c r="BQ119" s="49">
        <v>0</v>
      </c>
      <c r="BV119" s="49">
        <v>7.7</v>
      </c>
      <c r="BW119" s="49">
        <v>0</v>
      </c>
      <c r="BX119" s="49">
        <v>0</v>
      </c>
      <c r="BY119" s="49">
        <v>0</v>
      </c>
      <c r="BZ119" s="49">
        <v>0</v>
      </c>
      <c r="CA119" s="49">
        <v>0</v>
      </c>
      <c r="CB119" s="49">
        <v>0</v>
      </c>
      <c r="CC119" s="49">
        <v>14</v>
      </c>
      <c r="CD119" s="49">
        <v>1.6739999999999999</v>
      </c>
      <c r="CE119" s="49">
        <v>10000</v>
      </c>
      <c r="CF119" s="54">
        <f>(BU119*CE119*CD119*(1+BX119/100+CB119/100+CC119/100))</f>
        <v>0</v>
      </c>
      <c r="CG119" s="55">
        <f>(BV119*CE119*CD119*(1+CC119/100+BW119/100+BZ119/100+BY119/100))</f>
        <v>146943.72000000003</v>
      </c>
      <c r="CH119" s="56">
        <f>M119*(CF119+CG119)</f>
        <v>14694372.000000004</v>
      </c>
      <c r="CI119" s="57">
        <f>N119* (CF119+CG119)</f>
        <v>14694372.000000004</v>
      </c>
      <c r="CJ119" s="57">
        <f>O119*(CF119+CG119)</f>
        <v>14694372.000000004</v>
      </c>
      <c r="CK119" s="57">
        <f>P119*(CF119+CG119)</f>
        <v>14694372.000000004</v>
      </c>
      <c r="CL119" s="57">
        <f>Q119*(CF119+CG119)</f>
        <v>14694372.000000004</v>
      </c>
      <c r="CM119" s="57">
        <f>R119*(CF119+CG119)</f>
        <v>14694372.000000004</v>
      </c>
      <c r="CN119" s="57">
        <f>S119*(CF119+CG119)</f>
        <v>14694372.000000004</v>
      </c>
      <c r="CO119" s="57">
        <f>T119*(CF119+CG119)</f>
        <v>14694372.000000004</v>
      </c>
      <c r="CP119" s="57">
        <f>U119*(CF119+CG119)</f>
        <v>14694372.000000004</v>
      </c>
      <c r="CQ119" s="57">
        <f>V119*(CF119+CG119)</f>
        <v>0</v>
      </c>
      <c r="CR119" s="57">
        <f>W119*(CF119+CG119)</f>
        <v>0</v>
      </c>
      <c r="CS119" s="58">
        <f>X119*(CF119+CG119)</f>
        <v>0</v>
      </c>
      <c r="CT119" s="56">
        <f>Y119*(CF119+CG119)</f>
        <v>7347186.0000000019</v>
      </c>
      <c r="CU119" s="57">
        <f>Z119*(CF119+CG119)</f>
        <v>6612467.4000000013</v>
      </c>
      <c r="CV119" s="57">
        <f>AA119*(CF119+CG119)</f>
        <v>6318579.9600000009</v>
      </c>
      <c r="CW119" s="57">
        <f>AB119*(CF119+CG119)</f>
        <v>7053298.5600000015</v>
      </c>
      <c r="CX119" s="57">
        <f>AC119*(CF119+CG119)</f>
        <v>6465523.6800000016</v>
      </c>
      <c r="CY119" s="57">
        <f>AD119*(CF119+CG119)</f>
        <v>6318579.9600000009</v>
      </c>
      <c r="CZ119" s="57">
        <f>AE119*(CF119+CG119)</f>
        <v>6171636.2400000012</v>
      </c>
      <c r="DA119" s="157">
        <f>AF119*(CF119+CG119)</f>
        <v>6906354.8400000017</v>
      </c>
      <c r="DB119" s="161">
        <f>AG119*(CF119+CG119)</f>
        <v>6612467.4000000013</v>
      </c>
      <c r="DC119" s="161">
        <f t="shared" si="132"/>
        <v>6645121.5600000015</v>
      </c>
      <c r="DD119" s="161">
        <f>AI119*(CF119+CG119)</f>
        <v>365084.6075407727</v>
      </c>
      <c r="DE119" s="161">
        <f>AJ119*(CF119+CG119)</f>
        <v>7010206.1675407737</v>
      </c>
      <c r="DF119" s="59">
        <f>AK119*(CF119+CG119)</f>
        <v>7347186.0000000019</v>
      </c>
      <c r="DG119" s="57">
        <f>AL119*(CF119+CG119)</f>
        <v>6612467.4000000013</v>
      </c>
      <c r="DH119" s="57">
        <f>AM119*(CF119+CG119)</f>
        <v>6318579.9600000009</v>
      </c>
      <c r="DI119" s="57">
        <f>AN119*(CF119+CG119)</f>
        <v>7053298.5600000015</v>
      </c>
      <c r="DJ119" s="57">
        <f>AO119*(CF119+CG119)</f>
        <v>6465523.6800000016</v>
      </c>
      <c r="DK119" s="57">
        <f>AP119*(CF119+CG119)</f>
        <v>6318579.9600000009</v>
      </c>
      <c r="DL119" s="57">
        <f>AQ119*(CF119+CG119)</f>
        <v>6171636.2400000012</v>
      </c>
      <c r="DM119" s="57">
        <f>AR119*(CF119+CG119)</f>
        <v>6906354.8400000017</v>
      </c>
      <c r="DN119" s="57">
        <f>AS119*(CF119+CG119)</f>
        <v>6612467.4000000013</v>
      </c>
      <c r="DO119" s="57">
        <f>AT119*(CF119+CG119)</f>
        <v>0</v>
      </c>
      <c r="DP119" s="57">
        <f>AU119*(CF119+CG119)</f>
        <v>0</v>
      </c>
      <c r="DQ119" s="58">
        <f>AV119*(CF119+CG119)</f>
        <v>0</v>
      </c>
      <c r="DR119" s="56">
        <f>AW119*(CF119+CG119)</f>
        <v>-7347186.0000000019</v>
      </c>
      <c r="DS119" s="57">
        <f>AX119*(CF119+CG119)</f>
        <v>-8081904.6000000015</v>
      </c>
      <c r="DT119" s="57">
        <f>AY119*(CF119+CG119)</f>
        <v>-8375792.0400000019</v>
      </c>
      <c r="DU119" s="57">
        <f>AZ119*(CF119+CG119)</f>
        <v>-7641073.4400000013</v>
      </c>
      <c r="DV119" s="57">
        <f>BA119*(CF119+CG119)</f>
        <v>-8228848.3200000022</v>
      </c>
      <c r="DW119" s="57">
        <f>BB119*(CF119+CG119)</f>
        <v>-8375792.0400000019</v>
      </c>
      <c r="DX119" s="57">
        <f>BC119*(CF119+CG119)</f>
        <v>-8522735.7600000016</v>
      </c>
      <c r="DY119" s="57">
        <f>BD119*(CF119+CG119)</f>
        <v>-7788017.160000002</v>
      </c>
      <c r="DZ119" s="57">
        <f>BE119*(CF119+CG119)</f>
        <v>-8081904.6000000015</v>
      </c>
      <c r="EA119" s="57">
        <f>BF119*(CF119+CG119)</f>
        <v>0</v>
      </c>
      <c r="EB119" s="57">
        <f>BG119*(CF119+CG119)</f>
        <v>0</v>
      </c>
      <c r="EC119" s="58">
        <f>BH119*(CF119+CG119)</f>
        <v>0</v>
      </c>
      <c r="ED119" s="59">
        <f>BI119*(CF119+CG119)</f>
        <v>0</v>
      </c>
      <c r="EE119" s="57">
        <f>BJ119*(CF119+CG119)</f>
        <v>0</v>
      </c>
      <c r="EF119" s="57">
        <f>BK119*(CF119+CG119)</f>
        <v>0</v>
      </c>
      <c r="EG119" s="57">
        <f>BL119*(CF119+CG119)</f>
        <v>0</v>
      </c>
      <c r="EH119" s="57">
        <f>BM119*(CF119+CG119)</f>
        <v>0</v>
      </c>
      <c r="EI119" s="57">
        <f>BN119*(CF119+CG119)</f>
        <v>0</v>
      </c>
      <c r="EJ119" s="57">
        <f>BO119*(CF119+CG119)</f>
        <v>0</v>
      </c>
      <c r="EK119" s="57">
        <f>BP119*(CF119+CG119)</f>
        <v>0</v>
      </c>
      <c r="EL119" s="57">
        <f>BQ119*(CF119+CG119)</f>
        <v>0</v>
      </c>
      <c r="EM119" s="57">
        <f>BR119*(CF119+CG119)</f>
        <v>0</v>
      </c>
      <c r="EN119" s="57">
        <f>BS119*(CF119+CG119)</f>
        <v>0</v>
      </c>
      <c r="EO119" s="58">
        <f>BT119*(CF119+CG119)</f>
        <v>0</v>
      </c>
    </row>
    <row r="120" spans="1:145" x14ac:dyDescent="0.2">
      <c r="A120" s="63"/>
      <c r="I120" s="51"/>
      <c r="J120" s="51"/>
      <c r="K120" s="51"/>
      <c r="AH120" s="53">
        <f>SUM(AH115:AH119)</f>
        <v>138.66666666666666</v>
      </c>
      <c r="AI120" s="52"/>
      <c r="AJ120" s="53">
        <f>SUM(AJ115:AJ119)</f>
        <v>148.87546741069724</v>
      </c>
      <c r="CF120" s="54"/>
      <c r="CG120" s="55"/>
      <c r="CH120" s="56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8"/>
      <c r="CT120" s="56"/>
      <c r="CU120" s="57"/>
      <c r="CV120" s="57"/>
      <c r="CW120" s="57"/>
      <c r="CX120" s="57"/>
      <c r="CY120" s="57"/>
      <c r="CZ120" s="57"/>
      <c r="DA120" s="157"/>
      <c r="DB120" s="161"/>
      <c r="DC120" s="161" t="e">
        <f t="shared" si="132"/>
        <v>#DIV/0!</v>
      </c>
      <c r="DD120" s="161"/>
      <c r="DE120" s="161"/>
      <c r="DF120" s="59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8"/>
      <c r="DR120" s="56"/>
      <c r="DS120" s="57"/>
      <c r="DT120" s="57"/>
      <c r="DU120" s="57"/>
      <c r="DV120" s="57"/>
      <c r="DW120" s="57"/>
      <c r="DX120" s="57"/>
      <c r="DY120" s="57"/>
      <c r="DZ120" s="57"/>
      <c r="EA120" s="57"/>
      <c r="EB120" s="57"/>
      <c r="EC120" s="58"/>
      <c r="ED120" s="59"/>
      <c r="EE120" s="57"/>
      <c r="EF120" s="57"/>
      <c r="EG120" s="57"/>
      <c r="EH120" s="57"/>
      <c r="EI120" s="57"/>
      <c r="EJ120" s="57"/>
      <c r="EK120" s="57"/>
      <c r="EL120" s="57"/>
      <c r="EM120" s="57"/>
      <c r="EN120" s="57"/>
      <c r="EO120" s="58"/>
    </row>
    <row r="121" spans="1:145" x14ac:dyDescent="0.2">
      <c r="A121" s="49">
        <v>10</v>
      </c>
      <c r="B121" s="49">
        <v>1800</v>
      </c>
      <c r="C121" s="49" t="s">
        <v>241</v>
      </c>
      <c r="D121" s="65">
        <v>1100404</v>
      </c>
      <c r="E121" s="49" t="s">
        <v>274</v>
      </c>
      <c r="F121" s="49" t="s">
        <v>130</v>
      </c>
      <c r="G121" s="49" t="s">
        <v>261</v>
      </c>
      <c r="H121" s="50" t="s">
        <v>146</v>
      </c>
      <c r="I121" s="51">
        <v>44067</v>
      </c>
      <c r="J121" s="51">
        <v>41883</v>
      </c>
      <c r="K121" s="51">
        <v>44165</v>
      </c>
      <c r="L121" s="49">
        <v>70</v>
      </c>
      <c r="M121" s="49">
        <v>70</v>
      </c>
      <c r="N121" s="49">
        <v>70</v>
      </c>
      <c r="O121" s="49">
        <v>70</v>
      </c>
      <c r="P121" s="49">
        <v>70</v>
      </c>
      <c r="Q121" s="49">
        <v>70</v>
      </c>
      <c r="R121" s="49">
        <v>70</v>
      </c>
      <c r="S121" s="49">
        <v>70</v>
      </c>
      <c r="T121" s="49">
        <v>70</v>
      </c>
      <c r="U121" s="49">
        <v>70</v>
      </c>
      <c r="Y121" s="49">
        <v>29</v>
      </c>
      <c r="Z121" s="49">
        <v>26</v>
      </c>
      <c r="AA121" s="49">
        <v>25</v>
      </c>
      <c r="AB121" s="49">
        <v>21</v>
      </c>
      <c r="AC121" s="49">
        <v>22</v>
      </c>
      <c r="AD121" s="49">
        <v>24</v>
      </c>
      <c r="AE121" s="49">
        <v>26</v>
      </c>
      <c r="AF121" s="49">
        <v>27</v>
      </c>
      <c r="AG121" s="49">
        <v>27</v>
      </c>
      <c r="AH121" s="53">
        <f>AVERAGE(Y121:AG121)</f>
        <v>25.222222222222221</v>
      </c>
      <c r="AI121" s="52">
        <f>_xlfn.STDEV.P(Y121:AG121)</f>
        <v>2.3934065809486684</v>
      </c>
      <c r="AJ121" s="53">
        <f>AI121+AH121</f>
        <v>27.615628803170889</v>
      </c>
      <c r="AK121" s="49">
        <v>29</v>
      </c>
      <c r="AL121" s="49">
        <v>26</v>
      </c>
      <c r="AM121" s="49">
        <v>25</v>
      </c>
      <c r="AN121" s="49">
        <v>21</v>
      </c>
      <c r="AO121" s="49">
        <v>22</v>
      </c>
      <c r="AP121" s="49">
        <v>24</v>
      </c>
      <c r="AQ121" s="49">
        <v>26</v>
      </c>
      <c r="AR121" s="49">
        <v>27</v>
      </c>
      <c r="AS121" s="49">
        <v>27</v>
      </c>
      <c r="AT121" s="49">
        <v>0</v>
      </c>
      <c r="AU121" s="49">
        <v>0</v>
      </c>
      <c r="AV121" s="49">
        <v>0</v>
      </c>
      <c r="AW121" s="49">
        <v>-41</v>
      </c>
      <c r="AX121" s="49">
        <v>-44</v>
      </c>
      <c r="AY121" s="49">
        <v>-45</v>
      </c>
      <c r="AZ121" s="49">
        <v>-49</v>
      </c>
      <c r="BA121" s="49">
        <v>-48</v>
      </c>
      <c r="BB121" s="49">
        <v>-46</v>
      </c>
      <c r="BC121" s="49">
        <v>-44</v>
      </c>
      <c r="BD121" s="49">
        <v>-43</v>
      </c>
      <c r="BE121" s="49">
        <v>-43</v>
      </c>
      <c r="BI121" s="49">
        <v>0</v>
      </c>
      <c r="BJ121" s="49">
        <v>0</v>
      </c>
      <c r="BK121" s="49">
        <v>0</v>
      </c>
      <c r="BL121" s="49">
        <v>0</v>
      </c>
      <c r="BM121" s="49">
        <v>0</v>
      </c>
      <c r="BN121" s="49">
        <v>0</v>
      </c>
      <c r="BO121" s="49">
        <v>0</v>
      </c>
      <c r="BP121" s="49">
        <v>0</v>
      </c>
      <c r="BQ121" s="49">
        <v>0</v>
      </c>
      <c r="BV121" s="49">
        <v>11.32</v>
      </c>
      <c r="BW121" s="49">
        <v>0</v>
      </c>
      <c r="BX121" s="49">
        <v>0</v>
      </c>
      <c r="BY121" s="49">
        <v>0</v>
      </c>
      <c r="BZ121" s="49">
        <v>0</v>
      </c>
      <c r="CA121" s="49">
        <v>0</v>
      </c>
      <c r="CB121" s="49">
        <v>0</v>
      </c>
      <c r="CC121" s="49">
        <v>14</v>
      </c>
      <c r="CD121" s="49">
        <v>1.6739999999999999</v>
      </c>
      <c r="CE121" s="49">
        <v>10000</v>
      </c>
      <c r="CF121" s="54">
        <f>(BU121*CE121*CD121*(1+BX121/100+CB121/100+CC121/100))</f>
        <v>0</v>
      </c>
      <c r="CG121" s="55">
        <f>(BV121*CE121*CD121*(1+CC121/100+BW121/100+BZ121/100+BY121/100))</f>
        <v>216026.35200000001</v>
      </c>
      <c r="CH121" s="56">
        <f>M121*(CF121+CG121)</f>
        <v>15121844.640000001</v>
      </c>
      <c r="CI121" s="57">
        <f>N121* (CF121+CG121)</f>
        <v>15121844.640000001</v>
      </c>
      <c r="CJ121" s="57">
        <f>O121*(CF121+CG121)</f>
        <v>15121844.640000001</v>
      </c>
      <c r="CK121" s="57">
        <f>P121*(CF121+CG121)</f>
        <v>15121844.640000001</v>
      </c>
      <c r="CL121" s="57">
        <f>Q121*(CF121+CG121)</f>
        <v>15121844.640000001</v>
      </c>
      <c r="CM121" s="57">
        <f>R121*(CF121+CG121)</f>
        <v>15121844.640000001</v>
      </c>
      <c r="CN121" s="57">
        <f>S121*(CF121+CG121)</f>
        <v>15121844.640000001</v>
      </c>
      <c r="CO121" s="57">
        <f>T121*(CF121+CG121)</f>
        <v>15121844.640000001</v>
      </c>
      <c r="CP121" s="57">
        <f>U121*(CF121+CG121)</f>
        <v>15121844.640000001</v>
      </c>
      <c r="CQ121" s="57">
        <f>V121*(CF121+CG121)</f>
        <v>0</v>
      </c>
      <c r="CR121" s="57">
        <f>W121*(CF121+CG121)</f>
        <v>0</v>
      </c>
      <c r="CS121" s="58">
        <f>X121*(CF121+CG121)</f>
        <v>0</v>
      </c>
      <c r="CT121" s="56">
        <f>Y121*(CF121+CG121)</f>
        <v>6264764.2080000006</v>
      </c>
      <c r="CU121" s="57">
        <f>Z121*(CF121+CG121)</f>
        <v>5616685.1520000007</v>
      </c>
      <c r="CV121" s="57">
        <f>AA121*(CF121+CG121)</f>
        <v>5400658.8000000007</v>
      </c>
      <c r="CW121" s="57">
        <f>AB121*(CF121+CG121)</f>
        <v>4536553.392</v>
      </c>
      <c r="CX121" s="57">
        <f>AC121*(CF121+CG121)</f>
        <v>4752579.7439999999</v>
      </c>
      <c r="CY121" s="57">
        <f>AD121*(CF121+CG121)</f>
        <v>5184632.4480000008</v>
      </c>
      <c r="CZ121" s="57">
        <f>AE121*(CF121+CG121)</f>
        <v>5616685.1520000007</v>
      </c>
      <c r="DA121" s="157">
        <f>AF121*(CF121+CG121)</f>
        <v>5832711.5040000007</v>
      </c>
      <c r="DB121" s="161">
        <f>AG121*(CF121+CG121)</f>
        <v>5832711.5040000007</v>
      </c>
      <c r="DC121" s="161">
        <f t="shared" si="132"/>
        <v>5448664.6560000004</v>
      </c>
      <c r="DD121" s="161">
        <f>AI121*(CF121+CG121)</f>
        <v>517038.89253513358</v>
      </c>
      <c r="DE121" s="161">
        <f>AJ121*(CF121+CG121)</f>
        <v>5965703.5485351337</v>
      </c>
      <c r="DF121" s="59">
        <f>AK121*(CF121+CG121)</f>
        <v>6264764.2080000006</v>
      </c>
      <c r="DG121" s="57">
        <f>AL121*(CF121+CG121)</f>
        <v>5616685.1520000007</v>
      </c>
      <c r="DH121" s="57">
        <f>AM121*(CF121+CG121)</f>
        <v>5400658.8000000007</v>
      </c>
      <c r="DI121" s="57">
        <f>AN121*(CF121+CG121)</f>
        <v>4536553.392</v>
      </c>
      <c r="DJ121" s="57">
        <f>AO121*(CF121+CG121)</f>
        <v>4752579.7439999999</v>
      </c>
      <c r="DK121" s="57">
        <f>AP121*(CF121+CG121)</f>
        <v>5184632.4480000008</v>
      </c>
      <c r="DL121" s="57">
        <f>AQ121*(CF121+CG121)</f>
        <v>5616685.1520000007</v>
      </c>
      <c r="DM121" s="57">
        <f>AR121*(CF121+CG121)</f>
        <v>5832711.5040000007</v>
      </c>
      <c r="DN121" s="57">
        <f>AS121*(CF121+CG121)</f>
        <v>5832711.5040000007</v>
      </c>
      <c r="DO121" s="57">
        <f>AT121*(CF121+CG121)</f>
        <v>0</v>
      </c>
      <c r="DP121" s="57">
        <f>AU121*(CF121+CG121)</f>
        <v>0</v>
      </c>
      <c r="DQ121" s="58">
        <f>AV121*(CF121+CG121)</f>
        <v>0</v>
      </c>
      <c r="DR121" s="56">
        <f>AW121*(CF121+CG121)</f>
        <v>-8857080.432</v>
      </c>
      <c r="DS121" s="57">
        <f>AX121*(CF121+CG121)</f>
        <v>-9505159.4879999999</v>
      </c>
      <c r="DT121" s="57">
        <f>AY121*(CF121+CG121)</f>
        <v>-9721185.8399999999</v>
      </c>
      <c r="DU121" s="57">
        <f>AZ121*(CF121+CG121)</f>
        <v>-10585291.248000002</v>
      </c>
      <c r="DV121" s="57">
        <f>BA121*(CF121+CG121)</f>
        <v>-10369264.896000002</v>
      </c>
      <c r="DW121" s="57">
        <f>BB121*(CF121+CG121)</f>
        <v>-9937212.1919999998</v>
      </c>
      <c r="DX121" s="57">
        <f>BC121*(CF121+CG121)</f>
        <v>-9505159.4879999999</v>
      </c>
      <c r="DY121" s="57">
        <f>BD121*(CF121+CG121)</f>
        <v>-9289133.1359999999</v>
      </c>
      <c r="DZ121" s="57">
        <f>BE121*(CF121+CG121)</f>
        <v>-9289133.1359999999</v>
      </c>
      <c r="EA121" s="57">
        <f>BF121*(CF121+CG121)</f>
        <v>0</v>
      </c>
      <c r="EB121" s="57">
        <f>BG121*(CF121+CG121)</f>
        <v>0</v>
      </c>
      <c r="EC121" s="58">
        <f>BH121*(CF121+CG121)</f>
        <v>0</v>
      </c>
      <c r="ED121" s="59">
        <f>BI121*(CF121+CG121)</f>
        <v>0</v>
      </c>
      <c r="EE121" s="57">
        <f>BJ121*(CF121+CG121)</f>
        <v>0</v>
      </c>
      <c r="EF121" s="57">
        <f>BK121*(CF121+CG121)</f>
        <v>0</v>
      </c>
      <c r="EG121" s="57">
        <f>BL121*(CF121+CG121)</f>
        <v>0</v>
      </c>
      <c r="EH121" s="57">
        <f>BM121*(CF121+CG121)</f>
        <v>0</v>
      </c>
      <c r="EI121" s="57">
        <f>BN121*(CF121+CG121)</f>
        <v>0</v>
      </c>
      <c r="EJ121" s="57">
        <f>BO121*(CF121+CG121)</f>
        <v>0</v>
      </c>
      <c r="EK121" s="57">
        <f>BP121*(CF121+CG121)</f>
        <v>0</v>
      </c>
      <c r="EL121" s="57">
        <f>BQ121*(CF121+CG121)</f>
        <v>0</v>
      </c>
      <c r="EM121" s="57">
        <f>BR121*(CF121+CG121)</f>
        <v>0</v>
      </c>
      <c r="EN121" s="57">
        <f>BS121*(CF121+CG121)</f>
        <v>0</v>
      </c>
      <c r="EO121" s="58">
        <f>BT121*(CF121+CG121)</f>
        <v>0</v>
      </c>
    </row>
    <row r="122" spans="1:145" x14ac:dyDescent="0.2">
      <c r="A122" s="49">
        <v>10</v>
      </c>
      <c r="B122" s="49">
        <v>1800</v>
      </c>
      <c r="C122" s="49" t="s">
        <v>241</v>
      </c>
      <c r="D122" s="65">
        <v>1100558</v>
      </c>
      <c r="E122" s="49" t="s">
        <v>276</v>
      </c>
      <c r="F122" s="49" t="s">
        <v>131</v>
      </c>
      <c r="G122" s="49" t="s">
        <v>261</v>
      </c>
      <c r="H122" s="50" t="s">
        <v>146</v>
      </c>
      <c r="I122" s="51">
        <v>44067</v>
      </c>
      <c r="J122" s="51">
        <v>43235</v>
      </c>
      <c r="K122" s="51">
        <v>44165</v>
      </c>
      <c r="L122" s="49">
        <v>95</v>
      </c>
      <c r="M122" s="49">
        <v>95</v>
      </c>
      <c r="N122" s="49">
        <v>95</v>
      </c>
      <c r="O122" s="49">
        <v>95</v>
      </c>
      <c r="P122" s="49">
        <v>95</v>
      </c>
      <c r="Q122" s="49">
        <v>95</v>
      </c>
      <c r="R122" s="49">
        <v>95</v>
      </c>
      <c r="S122" s="49">
        <v>95</v>
      </c>
      <c r="T122" s="49">
        <v>95</v>
      </c>
      <c r="U122" s="49">
        <v>95</v>
      </c>
      <c r="Y122" s="49">
        <v>47</v>
      </c>
      <c r="Z122" s="49">
        <v>46</v>
      </c>
      <c r="AA122" s="49">
        <v>45</v>
      </c>
      <c r="AB122" s="49">
        <v>40</v>
      </c>
      <c r="AC122" s="49">
        <v>37</v>
      </c>
      <c r="AD122" s="49">
        <v>36</v>
      </c>
      <c r="AE122" s="49">
        <v>37</v>
      </c>
      <c r="AF122" s="49">
        <v>36</v>
      </c>
      <c r="AG122" s="49">
        <v>36</v>
      </c>
      <c r="AH122" s="53">
        <f>AVERAGE(Y122:AG122)</f>
        <v>40</v>
      </c>
      <c r="AI122" s="52">
        <f>_xlfn.STDEV.P(Y122:AG122)</f>
        <v>4.4221663871405337</v>
      </c>
      <c r="AJ122" s="53">
        <f>AI122+AH122</f>
        <v>44.422166387140535</v>
      </c>
      <c r="AK122" s="49">
        <v>47</v>
      </c>
      <c r="AL122" s="49">
        <v>46</v>
      </c>
      <c r="AM122" s="49">
        <v>45</v>
      </c>
      <c r="AN122" s="49">
        <v>40</v>
      </c>
      <c r="AO122" s="49">
        <v>37</v>
      </c>
      <c r="AP122" s="49">
        <v>36</v>
      </c>
      <c r="AQ122" s="49">
        <v>37</v>
      </c>
      <c r="AR122" s="49">
        <v>36</v>
      </c>
      <c r="AS122" s="49">
        <v>36</v>
      </c>
      <c r="AT122" s="49">
        <v>0</v>
      </c>
      <c r="AU122" s="49">
        <v>0</v>
      </c>
      <c r="AV122" s="49">
        <v>0</v>
      </c>
      <c r="AW122" s="49">
        <v>-48</v>
      </c>
      <c r="AX122" s="49">
        <v>-49</v>
      </c>
      <c r="AY122" s="49">
        <v>-50</v>
      </c>
      <c r="AZ122" s="49">
        <v>-55</v>
      </c>
      <c r="BA122" s="49">
        <v>-58</v>
      </c>
      <c r="BB122" s="49">
        <v>-59</v>
      </c>
      <c r="BC122" s="49">
        <v>-58</v>
      </c>
      <c r="BD122" s="49">
        <v>-59</v>
      </c>
      <c r="BE122" s="49">
        <v>-59</v>
      </c>
      <c r="BI122" s="49">
        <v>0</v>
      </c>
      <c r="BJ122" s="49">
        <v>0</v>
      </c>
      <c r="BK122" s="49">
        <v>0</v>
      </c>
      <c r="BL122" s="49">
        <v>0</v>
      </c>
      <c r="BM122" s="49">
        <v>0</v>
      </c>
      <c r="BN122" s="49">
        <v>0</v>
      </c>
      <c r="BO122" s="49">
        <v>0</v>
      </c>
      <c r="BP122" s="49">
        <v>0</v>
      </c>
      <c r="BQ122" s="49">
        <v>0</v>
      </c>
      <c r="BV122" s="49">
        <v>7.7</v>
      </c>
      <c r="BW122" s="49">
        <v>0</v>
      </c>
      <c r="BX122" s="49">
        <v>0</v>
      </c>
      <c r="BY122" s="49">
        <v>0</v>
      </c>
      <c r="BZ122" s="49">
        <v>0</v>
      </c>
      <c r="CA122" s="49">
        <v>0</v>
      </c>
      <c r="CB122" s="49">
        <v>0</v>
      </c>
      <c r="CC122" s="49">
        <v>14</v>
      </c>
      <c r="CD122" s="49">
        <v>1.6739999999999999</v>
      </c>
      <c r="CE122" s="49">
        <v>10000</v>
      </c>
      <c r="CF122" s="54">
        <f>(BU122*CE122*CD122*(1+BX122/100+CB122/100+CC122/100))</f>
        <v>0</v>
      </c>
      <c r="CG122" s="55">
        <f>(BV122*CE122*CD122*(1+CC122/100+BW122/100+BZ122/100+BY122/100))</f>
        <v>146943.72000000003</v>
      </c>
      <c r="CH122" s="56">
        <f>M122*(CF122+CG122)</f>
        <v>13959653.400000002</v>
      </c>
      <c r="CI122" s="57">
        <f>N122* (CF122+CG122)</f>
        <v>13959653.400000002</v>
      </c>
      <c r="CJ122" s="57">
        <f>O122*(CF122+CG122)</f>
        <v>13959653.400000002</v>
      </c>
      <c r="CK122" s="57">
        <f>P122*(CF122+CG122)</f>
        <v>13959653.400000002</v>
      </c>
      <c r="CL122" s="57">
        <f>Q122*(CF122+CG122)</f>
        <v>13959653.400000002</v>
      </c>
      <c r="CM122" s="57">
        <f>R122*(CF122+CG122)</f>
        <v>13959653.400000002</v>
      </c>
      <c r="CN122" s="57">
        <f>S122*(CF122+CG122)</f>
        <v>13959653.400000002</v>
      </c>
      <c r="CO122" s="57">
        <f>T122*(CF122+CG122)</f>
        <v>13959653.400000002</v>
      </c>
      <c r="CP122" s="57">
        <f>U122*(CF122+CG122)</f>
        <v>13959653.400000002</v>
      </c>
      <c r="CQ122" s="57">
        <f>V122*(CF122+CG122)</f>
        <v>0</v>
      </c>
      <c r="CR122" s="57">
        <f>W122*(CF122+CG122)</f>
        <v>0</v>
      </c>
      <c r="CS122" s="58">
        <f>X122*(CF122+CG122)</f>
        <v>0</v>
      </c>
      <c r="CT122" s="56">
        <f>Y122*(CF122+CG122)</f>
        <v>6906354.8400000017</v>
      </c>
      <c r="CU122" s="57">
        <f>Z122*(CF122+CG122)</f>
        <v>6759411.120000001</v>
      </c>
      <c r="CV122" s="57">
        <f>AA122*(CF122+CG122)</f>
        <v>6612467.4000000013</v>
      </c>
      <c r="CW122" s="57">
        <f>AB122*(CF122+CG122)</f>
        <v>5877748.8000000007</v>
      </c>
      <c r="CX122" s="57">
        <f>AC122*(CF122+CG122)</f>
        <v>5436917.6400000015</v>
      </c>
      <c r="CY122" s="57">
        <f>AD122*(CF122+CG122)</f>
        <v>5289973.9200000009</v>
      </c>
      <c r="CZ122" s="57">
        <f>AE122*(CF122+CG122)</f>
        <v>5436917.6400000015</v>
      </c>
      <c r="DA122" s="157">
        <f>AF122*(CF122+CG122)</f>
        <v>5289973.9200000009</v>
      </c>
      <c r="DB122" s="161">
        <f>AG122*(CF122+CG122)</f>
        <v>5289973.9200000009</v>
      </c>
      <c r="DC122" s="161">
        <f t="shared" si="132"/>
        <v>5877748.8000000007</v>
      </c>
      <c r="DD122" s="161">
        <f>AI122*(CF122+CG122)</f>
        <v>649809.57938539027</v>
      </c>
      <c r="DE122" s="161">
        <f>AJ122*(CF122+CG122)</f>
        <v>6527558.3793853922</v>
      </c>
      <c r="DF122" s="59">
        <f>AK122*(CF122+CG122)</f>
        <v>6906354.8400000017</v>
      </c>
      <c r="DG122" s="57">
        <f>AL122*(CF122+CG122)</f>
        <v>6759411.120000001</v>
      </c>
      <c r="DH122" s="57">
        <f>AM122*(CF122+CG122)</f>
        <v>6612467.4000000013</v>
      </c>
      <c r="DI122" s="57">
        <f>AN122*(CF122+CG122)</f>
        <v>5877748.8000000007</v>
      </c>
      <c r="DJ122" s="57">
        <f>AO122*(CF122+CG122)</f>
        <v>5436917.6400000015</v>
      </c>
      <c r="DK122" s="57">
        <f>AP122*(CF122+CG122)</f>
        <v>5289973.9200000009</v>
      </c>
      <c r="DL122" s="57">
        <f>AQ122*(CF122+CG122)</f>
        <v>5436917.6400000015</v>
      </c>
      <c r="DM122" s="57">
        <f>AR122*(CF122+CG122)</f>
        <v>5289973.9200000009</v>
      </c>
      <c r="DN122" s="57">
        <f>AS122*(CF122+CG122)</f>
        <v>5289973.9200000009</v>
      </c>
      <c r="DO122" s="57">
        <f>AT122*(CF122+CG122)</f>
        <v>0</v>
      </c>
      <c r="DP122" s="57">
        <f>AU122*(CF122+CG122)</f>
        <v>0</v>
      </c>
      <c r="DQ122" s="58">
        <f>AV122*(CF122+CG122)</f>
        <v>0</v>
      </c>
      <c r="DR122" s="56">
        <f>AW122*(CF122+CG122)</f>
        <v>-7053298.5600000015</v>
      </c>
      <c r="DS122" s="57">
        <f>AX122*(CF122+CG122)</f>
        <v>-7200242.2800000012</v>
      </c>
      <c r="DT122" s="57">
        <f>AY122*(CF122+CG122)</f>
        <v>-7347186.0000000019</v>
      </c>
      <c r="DU122" s="57">
        <f>AZ122*(CF122+CG122)</f>
        <v>-8081904.6000000015</v>
      </c>
      <c r="DV122" s="57">
        <f>BA122*(CF122+CG122)</f>
        <v>-8522735.7600000016</v>
      </c>
      <c r="DW122" s="57">
        <f>BB122*(CF122+CG122)</f>
        <v>-8669679.4800000023</v>
      </c>
      <c r="DX122" s="57">
        <f>BC122*(CF122+CG122)</f>
        <v>-8522735.7600000016</v>
      </c>
      <c r="DY122" s="57">
        <f>BD122*(CF122+CG122)</f>
        <v>-8669679.4800000023</v>
      </c>
      <c r="DZ122" s="57">
        <f>BE122*(CF122+CG122)</f>
        <v>-8669679.4800000023</v>
      </c>
      <c r="EA122" s="57">
        <f>BF122*(CF122+CG122)</f>
        <v>0</v>
      </c>
      <c r="EB122" s="57">
        <f>BG122*(CF122+CG122)</f>
        <v>0</v>
      </c>
      <c r="EC122" s="58">
        <f>BH122*(CF122+CG122)</f>
        <v>0</v>
      </c>
      <c r="ED122" s="59">
        <f>BI122*(CF122+CG122)</f>
        <v>0</v>
      </c>
      <c r="EE122" s="57">
        <f>BJ122*(CF122+CG122)</f>
        <v>0</v>
      </c>
      <c r="EF122" s="57">
        <f>BK122*(CF122+CG122)</f>
        <v>0</v>
      </c>
      <c r="EG122" s="57">
        <f>BL122*(CF122+CG122)</f>
        <v>0</v>
      </c>
      <c r="EH122" s="57">
        <f>BM122*(CF122+CG122)</f>
        <v>0</v>
      </c>
      <c r="EI122" s="57">
        <f>BN122*(CF122+CG122)</f>
        <v>0</v>
      </c>
      <c r="EJ122" s="57">
        <f>BO122*(CF122+CG122)</f>
        <v>0</v>
      </c>
      <c r="EK122" s="57">
        <f>BP122*(CF122+CG122)</f>
        <v>0</v>
      </c>
      <c r="EL122" s="57">
        <f>BQ122*(CF122+CG122)</f>
        <v>0</v>
      </c>
      <c r="EM122" s="57">
        <f>BR122*(CF122+CG122)</f>
        <v>0</v>
      </c>
      <c r="EN122" s="57">
        <f>BS122*(CF122+CG122)</f>
        <v>0</v>
      </c>
      <c r="EO122" s="58">
        <f>BT122*(CF122+CG122)</f>
        <v>0</v>
      </c>
    </row>
    <row r="123" spans="1:145" x14ac:dyDescent="0.2">
      <c r="I123" s="51"/>
      <c r="J123" s="51"/>
      <c r="K123" s="51"/>
      <c r="AH123" s="53"/>
      <c r="AI123" s="52"/>
      <c r="AJ123" s="53"/>
      <c r="CF123" s="54"/>
      <c r="CG123" s="55"/>
      <c r="CH123" s="56"/>
      <c r="CI123" s="57"/>
      <c r="CJ123" s="57"/>
      <c r="CK123" s="57"/>
      <c r="CL123" s="57"/>
      <c r="CM123" s="57"/>
      <c r="CN123" s="57"/>
      <c r="CO123" s="57"/>
      <c r="CP123" s="57"/>
      <c r="CQ123" s="57"/>
      <c r="CR123" s="57"/>
      <c r="CS123" s="58"/>
      <c r="CT123" s="56"/>
      <c r="CU123" s="57"/>
      <c r="CV123" s="57"/>
      <c r="CW123" s="57"/>
      <c r="CX123" s="57"/>
      <c r="CY123" s="57"/>
      <c r="CZ123" s="57"/>
      <c r="DA123" s="157"/>
      <c r="DB123" s="161"/>
      <c r="DC123" s="161" t="e">
        <f t="shared" si="132"/>
        <v>#DIV/0!</v>
      </c>
      <c r="DD123" s="161"/>
      <c r="DE123" s="161"/>
      <c r="DF123" s="59"/>
      <c r="DG123" s="57"/>
      <c r="DH123" s="57"/>
      <c r="DI123" s="57"/>
      <c r="DJ123" s="57"/>
      <c r="DK123" s="57"/>
      <c r="DL123" s="57"/>
      <c r="DM123" s="57"/>
      <c r="DN123" s="57"/>
      <c r="DO123" s="57"/>
      <c r="DP123" s="57"/>
      <c r="DQ123" s="58"/>
      <c r="DR123" s="56"/>
      <c r="DS123" s="57"/>
      <c r="DT123" s="57"/>
      <c r="DU123" s="57"/>
      <c r="DV123" s="57"/>
      <c r="DW123" s="57"/>
      <c r="DX123" s="57"/>
      <c r="DY123" s="57"/>
      <c r="DZ123" s="57"/>
      <c r="EA123" s="57"/>
      <c r="EB123" s="57"/>
      <c r="EC123" s="58"/>
      <c r="ED123" s="59"/>
      <c r="EE123" s="57"/>
      <c r="EF123" s="57"/>
      <c r="EG123" s="57"/>
      <c r="EH123" s="57"/>
      <c r="EI123" s="57"/>
      <c r="EJ123" s="57"/>
      <c r="EK123" s="57"/>
      <c r="EL123" s="57"/>
      <c r="EM123" s="57"/>
      <c r="EN123" s="57"/>
      <c r="EO123" s="58"/>
    </row>
    <row r="124" spans="1:145" x14ac:dyDescent="0.2">
      <c r="A124" s="49">
        <v>10</v>
      </c>
      <c r="B124" s="49">
        <v>6999</v>
      </c>
      <c r="C124" s="49" t="s">
        <v>262</v>
      </c>
      <c r="D124" s="49">
        <v>1100549</v>
      </c>
      <c r="E124" s="49" t="s">
        <v>263</v>
      </c>
      <c r="F124" s="49" t="s">
        <v>127</v>
      </c>
      <c r="G124" s="49" t="s">
        <v>264</v>
      </c>
      <c r="H124" s="50">
        <v>113</v>
      </c>
      <c r="I124" s="51">
        <v>43941</v>
      </c>
      <c r="J124" s="51">
        <v>43160</v>
      </c>
      <c r="K124" s="51">
        <v>44621</v>
      </c>
      <c r="L124" s="49">
        <v>15</v>
      </c>
      <c r="M124" s="49">
        <v>15</v>
      </c>
      <c r="N124" s="49">
        <v>15</v>
      </c>
      <c r="O124" s="49">
        <v>15</v>
      </c>
      <c r="P124" s="49">
        <v>15</v>
      </c>
      <c r="Q124" s="49">
        <v>15</v>
      </c>
      <c r="R124" s="49">
        <v>15</v>
      </c>
      <c r="S124" s="49">
        <v>15</v>
      </c>
      <c r="T124" s="49">
        <v>15</v>
      </c>
      <c r="U124" s="49">
        <v>15</v>
      </c>
      <c r="Y124" s="49">
        <v>18</v>
      </c>
      <c r="Z124" s="49">
        <v>22</v>
      </c>
      <c r="AA124" s="49">
        <v>21</v>
      </c>
      <c r="AB124" s="49">
        <v>14</v>
      </c>
      <c r="AC124" s="49">
        <v>11</v>
      </c>
      <c r="AD124" s="49">
        <v>12</v>
      </c>
      <c r="AE124" s="49">
        <v>13</v>
      </c>
      <c r="AF124" s="49">
        <v>10</v>
      </c>
      <c r="AG124" s="49">
        <v>11</v>
      </c>
      <c r="AH124" s="53">
        <f>AVERAGE(Y124:AG124)</f>
        <v>14.666666666666666</v>
      </c>
      <c r="AI124" s="52">
        <f>_xlfn.STDEV.P(Y124:AG124)</f>
        <v>4.2687494916218993</v>
      </c>
      <c r="AJ124" s="53">
        <f>AI124+AH124</f>
        <v>18.935416158288565</v>
      </c>
      <c r="AK124" s="49">
        <v>15</v>
      </c>
      <c r="AL124" s="49">
        <v>15</v>
      </c>
      <c r="AM124" s="49">
        <v>15</v>
      </c>
      <c r="AN124" s="49">
        <v>14</v>
      </c>
      <c r="AO124" s="49">
        <v>11</v>
      </c>
      <c r="AP124" s="49">
        <v>12</v>
      </c>
      <c r="AQ124" s="49">
        <v>13</v>
      </c>
      <c r="AR124" s="49">
        <v>10</v>
      </c>
      <c r="AS124" s="49">
        <v>11</v>
      </c>
      <c r="AT124" s="49">
        <v>0</v>
      </c>
      <c r="AU124" s="49">
        <v>0</v>
      </c>
      <c r="AV124" s="49">
        <v>0</v>
      </c>
      <c r="AW124" s="49">
        <v>0</v>
      </c>
      <c r="AX124" s="49">
        <v>0</v>
      </c>
      <c r="AY124" s="49">
        <v>0</v>
      </c>
      <c r="AZ124" s="49">
        <v>-1</v>
      </c>
      <c r="BA124" s="49">
        <v>-4</v>
      </c>
      <c r="BB124" s="49">
        <v>-3</v>
      </c>
      <c r="BC124" s="49">
        <v>-2</v>
      </c>
      <c r="BD124" s="49">
        <v>-5</v>
      </c>
      <c r="BE124" s="49">
        <v>-4</v>
      </c>
      <c r="BI124" s="49">
        <v>3</v>
      </c>
      <c r="BJ124" s="49">
        <v>7</v>
      </c>
      <c r="BK124" s="49">
        <v>6</v>
      </c>
      <c r="BL124" s="49">
        <v>0</v>
      </c>
      <c r="BM124" s="49">
        <v>0</v>
      </c>
      <c r="BN124" s="49">
        <v>0</v>
      </c>
      <c r="BO124" s="49">
        <v>0</v>
      </c>
      <c r="BP124" s="49">
        <v>0</v>
      </c>
      <c r="BQ124" s="49">
        <v>0</v>
      </c>
      <c r="BV124" s="49">
        <v>5.9</v>
      </c>
      <c r="BW124" s="49">
        <v>0</v>
      </c>
      <c r="BX124" s="49">
        <v>0</v>
      </c>
      <c r="BY124" s="49">
        <v>0</v>
      </c>
      <c r="BZ124" s="49">
        <v>0</v>
      </c>
      <c r="CA124" s="49">
        <v>0</v>
      </c>
      <c r="CB124" s="49">
        <v>0</v>
      </c>
      <c r="CC124" s="49">
        <v>28</v>
      </c>
      <c r="CD124" s="49">
        <v>1.6739999999999999</v>
      </c>
      <c r="CE124" s="49">
        <v>10000</v>
      </c>
      <c r="CF124" s="54">
        <f>(BU124*CE124*CD124*(1+BX124/100+CB124/100+CC124/100))</f>
        <v>0</v>
      </c>
      <c r="CG124" s="55">
        <f>(BV124*CE124*CD124*(1+CC124/100+BW124/100+BZ124/100+BY124/100))</f>
        <v>126420.48</v>
      </c>
      <c r="CH124" s="56">
        <f>M124*(CF124+CG124)</f>
        <v>1896307.2</v>
      </c>
      <c r="CI124" s="57">
        <f>N124* (CF124+CG124)</f>
        <v>1896307.2</v>
      </c>
      <c r="CJ124" s="57">
        <f>O124*(CF124+CG124)</f>
        <v>1896307.2</v>
      </c>
      <c r="CK124" s="57">
        <f>P124*(CF124+CG124)</f>
        <v>1896307.2</v>
      </c>
      <c r="CL124" s="57">
        <f>Q124*(CF124+CG124)</f>
        <v>1896307.2</v>
      </c>
      <c r="CM124" s="57">
        <f>R124*(CF124+CG124)</f>
        <v>1896307.2</v>
      </c>
      <c r="CN124" s="57">
        <f>S124*(CF124+CG124)</f>
        <v>1896307.2</v>
      </c>
      <c r="CO124" s="57">
        <f>T124*(CF124+CG124)</f>
        <v>1896307.2</v>
      </c>
      <c r="CP124" s="57">
        <f>U124*(CF124+CG124)</f>
        <v>1896307.2</v>
      </c>
      <c r="CQ124" s="57">
        <f>V124*(CF124+CG124)</f>
        <v>0</v>
      </c>
      <c r="CR124" s="57">
        <f>W124*(CF124+CG124)</f>
        <v>0</v>
      </c>
      <c r="CS124" s="58">
        <f>X124*(CF124+CG124)</f>
        <v>0</v>
      </c>
      <c r="CT124" s="56">
        <f>Y124*(CF124+CG124)</f>
        <v>2275568.6400000001</v>
      </c>
      <c r="CU124" s="57">
        <f>Z124*(CF124+CG124)</f>
        <v>2781250.56</v>
      </c>
      <c r="CV124" s="57">
        <f>AA124*(CF124+CG124)</f>
        <v>2654830.08</v>
      </c>
      <c r="CW124" s="57">
        <f>AB124*(CF124+CG124)</f>
        <v>1769886.72</v>
      </c>
      <c r="CX124" s="57">
        <f>AC124*(CF124+CG124)</f>
        <v>1390625.28</v>
      </c>
      <c r="CY124" s="57">
        <f>AD124*(CF124+CG124)</f>
        <v>1517045.76</v>
      </c>
      <c r="CZ124" s="57">
        <f>AE124*(CF124+CG124)</f>
        <v>1643466.24</v>
      </c>
      <c r="DA124" s="157">
        <f>AF124*(CF124+CG124)</f>
        <v>1264204.8</v>
      </c>
      <c r="DB124" s="161">
        <f>AG124*(CF124+CG124)</f>
        <v>1390625.28</v>
      </c>
      <c r="DC124" s="161">
        <f t="shared" si="132"/>
        <v>1854167.04</v>
      </c>
      <c r="DD124" s="161">
        <f>AI124*(CF124+CG124)</f>
        <v>539657.35973059642</v>
      </c>
      <c r="DE124" s="161">
        <f>AJ124*(CF124+CG124)</f>
        <v>2393824.3997305962</v>
      </c>
      <c r="DF124" s="59">
        <f>AK124*(CF124+CG124)</f>
        <v>1896307.2</v>
      </c>
      <c r="DG124" s="57">
        <f>AL124*(CF124+CG124)</f>
        <v>1896307.2</v>
      </c>
      <c r="DH124" s="57">
        <f>AM124*(CF124+CG124)</f>
        <v>1896307.2</v>
      </c>
      <c r="DI124" s="57">
        <f>AN124*(CF124+CG124)</f>
        <v>1769886.72</v>
      </c>
      <c r="DJ124" s="57">
        <f>AO124*(CF124+CG124)</f>
        <v>1390625.28</v>
      </c>
      <c r="DK124" s="57">
        <f>AP124*(CF124+CG124)</f>
        <v>1517045.76</v>
      </c>
      <c r="DL124" s="57">
        <f>AQ124*(CF124+CG124)</f>
        <v>1643466.24</v>
      </c>
      <c r="DM124" s="57">
        <f>AR124*(CF124+CG124)</f>
        <v>1264204.8</v>
      </c>
      <c r="DN124" s="57">
        <f>AS124*(CF124+CG124)</f>
        <v>1390625.28</v>
      </c>
      <c r="DO124" s="57">
        <f>AT124*(CF124+CG124)</f>
        <v>0</v>
      </c>
      <c r="DP124" s="57">
        <f>AU124*(CF124+CG124)</f>
        <v>0</v>
      </c>
      <c r="DQ124" s="58">
        <f>AV124*(CF124+CG124)</f>
        <v>0</v>
      </c>
      <c r="DR124" s="56">
        <f>AW124*(CF124+CG124)</f>
        <v>0</v>
      </c>
      <c r="DS124" s="57">
        <f>AX124*(CF124+CG124)</f>
        <v>0</v>
      </c>
      <c r="DT124" s="57">
        <f>AY124*(CF124+CG124)</f>
        <v>0</v>
      </c>
      <c r="DU124" s="57">
        <f>AZ124*(CF124+CG124)</f>
        <v>-126420.48</v>
      </c>
      <c r="DV124" s="57">
        <f>BA124*(CF124+CG124)</f>
        <v>-505681.91999999998</v>
      </c>
      <c r="DW124" s="57">
        <f>BB124*(CF124+CG124)</f>
        <v>-379261.44</v>
      </c>
      <c r="DX124" s="57">
        <f>BC124*(CF124+CG124)</f>
        <v>-252840.95999999999</v>
      </c>
      <c r="DY124" s="57">
        <f>BD124*(CF124+CG124)</f>
        <v>-632102.40000000002</v>
      </c>
      <c r="DZ124" s="57">
        <f>BE124*(CF124+CG124)</f>
        <v>-505681.91999999998</v>
      </c>
      <c r="EA124" s="57">
        <f>BF124*(CF124+CG124)</f>
        <v>0</v>
      </c>
      <c r="EB124" s="57">
        <f>BG124*(CF124+CG124)</f>
        <v>0</v>
      </c>
      <c r="EC124" s="58">
        <f>BH124*(CF124+CG124)</f>
        <v>0</v>
      </c>
      <c r="ED124" s="59">
        <f>BI124*(CF124+CG124)</f>
        <v>379261.44</v>
      </c>
      <c r="EE124" s="57">
        <f>BJ124*(CF124+CG124)</f>
        <v>884943.35999999999</v>
      </c>
      <c r="EF124" s="57">
        <f>BK124*(CF124+CG124)</f>
        <v>758522.88</v>
      </c>
      <c r="EG124" s="57">
        <f>BL124*(CF124+CG124)</f>
        <v>0</v>
      </c>
      <c r="EH124" s="57">
        <f>BM124*(CF124+CG124)</f>
        <v>0</v>
      </c>
      <c r="EI124" s="57">
        <f>BN124*(CF124+CG124)</f>
        <v>0</v>
      </c>
      <c r="EJ124" s="57">
        <f>BO124*(CF124+CG124)</f>
        <v>0</v>
      </c>
      <c r="EK124" s="57">
        <f>BP124*(CF124+CG124)</f>
        <v>0</v>
      </c>
      <c r="EL124" s="57">
        <f>BQ124*(CF124+CG124)</f>
        <v>0</v>
      </c>
      <c r="EM124" s="57">
        <f>BR124*(CF124+CG124)</f>
        <v>0</v>
      </c>
      <c r="EN124" s="57">
        <f>BS124*(CF124+CG124)</f>
        <v>0</v>
      </c>
      <c r="EO124" s="58">
        <f>BT124*(CF124+CG124)</f>
        <v>0</v>
      </c>
    </row>
    <row r="125" spans="1:145" x14ac:dyDescent="0.2">
      <c r="A125" s="49">
        <v>10</v>
      </c>
      <c r="B125" s="49">
        <v>1800</v>
      </c>
      <c r="C125" s="49" t="s">
        <v>241</v>
      </c>
      <c r="D125" s="49">
        <v>1100551</v>
      </c>
      <c r="E125" s="49" t="s">
        <v>265</v>
      </c>
      <c r="F125" s="49" t="s">
        <v>127</v>
      </c>
      <c r="G125" s="49" t="s">
        <v>261</v>
      </c>
      <c r="H125" s="50" t="s">
        <v>266</v>
      </c>
      <c r="I125" s="51">
        <v>43944</v>
      </c>
      <c r="J125" s="51">
        <v>43160</v>
      </c>
      <c r="K125" s="51">
        <v>44621</v>
      </c>
      <c r="L125" s="49">
        <v>30</v>
      </c>
      <c r="M125" s="49">
        <v>30</v>
      </c>
      <c r="N125" s="49">
        <v>30</v>
      </c>
      <c r="O125" s="49">
        <v>30</v>
      </c>
      <c r="P125" s="49">
        <v>30</v>
      </c>
      <c r="Q125" s="49">
        <v>30</v>
      </c>
      <c r="R125" s="49">
        <v>30</v>
      </c>
      <c r="S125" s="49">
        <v>30</v>
      </c>
      <c r="T125" s="49">
        <v>30</v>
      </c>
      <c r="U125" s="49">
        <v>30</v>
      </c>
      <c r="Y125" s="49">
        <v>22</v>
      </c>
      <c r="Z125" s="49">
        <v>27</v>
      </c>
      <c r="AA125" s="49">
        <v>24</v>
      </c>
      <c r="AB125" s="49">
        <v>21</v>
      </c>
      <c r="AC125" s="49">
        <v>19</v>
      </c>
      <c r="AD125" s="49">
        <v>19</v>
      </c>
      <c r="AE125" s="49">
        <v>20</v>
      </c>
      <c r="AF125" s="49">
        <v>18</v>
      </c>
      <c r="AG125" s="49">
        <v>21</v>
      </c>
      <c r="AH125" s="53">
        <f t="shared" si="263"/>
        <v>21.222222222222221</v>
      </c>
      <c r="AI125" s="52">
        <f t="shared" si="264"/>
        <v>2.6573912762447551</v>
      </c>
      <c r="AJ125" s="53">
        <f t="shared" si="265"/>
        <v>23.879613498466977</v>
      </c>
      <c r="AK125" s="49">
        <v>22</v>
      </c>
      <c r="AL125" s="49">
        <v>27</v>
      </c>
      <c r="AM125" s="49">
        <v>24</v>
      </c>
      <c r="AN125" s="49">
        <v>21</v>
      </c>
      <c r="AO125" s="49">
        <v>19</v>
      </c>
      <c r="AP125" s="49">
        <v>19</v>
      </c>
      <c r="AQ125" s="49">
        <v>20</v>
      </c>
      <c r="AR125" s="49">
        <v>18</v>
      </c>
      <c r="AS125" s="49">
        <v>21</v>
      </c>
      <c r="AT125" s="49">
        <v>0</v>
      </c>
      <c r="AU125" s="49">
        <v>0</v>
      </c>
      <c r="AV125" s="49">
        <v>0</v>
      </c>
      <c r="AW125" s="49">
        <v>-8</v>
      </c>
      <c r="AX125" s="49">
        <v>-3</v>
      </c>
      <c r="AY125" s="49">
        <v>-6</v>
      </c>
      <c r="AZ125" s="49">
        <v>-9</v>
      </c>
      <c r="BA125" s="49">
        <v>-11</v>
      </c>
      <c r="BB125" s="49">
        <v>-11</v>
      </c>
      <c r="BC125" s="49">
        <v>-10</v>
      </c>
      <c r="BD125" s="49">
        <v>-12</v>
      </c>
      <c r="BE125" s="49">
        <v>-9</v>
      </c>
      <c r="BI125" s="49">
        <v>0</v>
      </c>
      <c r="BJ125" s="49">
        <v>0</v>
      </c>
      <c r="BK125" s="49">
        <v>0</v>
      </c>
      <c r="BL125" s="49">
        <v>0</v>
      </c>
      <c r="BM125" s="49">
        <v>0</v>
      </c>
      <c r="BN125" s="49">
        <v>0</v>
      </c>
      <c r="BO125" s="49">
        <v>0</v>
      </c>
      <c r="BP125" s="49">
        <v>0</v>
      </c>
      <c r="BQ125" s="49">
        <v>0</v>
      </c>
      <c r="BV125" s="49">
        <v>5.9</v>
      </c>
      <c r="BW125" s="49">
        <v>0</v>
      </c>
      <c r="BX125" s="49">
        <v>0</v>
      </c>
      <c r="BY125" s="49">
        <v>0</v>
      </c>
      <c r="BZ125" s="49">
        <v>0</v>
      </c>
      <c r="CA125" s="49">
        <v>0</v>
      </c>
      <c r="CB125" s="49">
        <v>0</v>
      </c>
      <c r="CC125" s="49">
        <v>14</v>
      </c>
      <c r="CD125" s="49">
        <v>1.6739999999999999</v>
      </c>
      <c r="CE125" s="49">
        <v>10000</v>
      </c>
      <c r="CF125" s="54">
        <f t="shared" si="266"/>
        <v>0</v>
      </c>
      <c r="CG125" s="55">
        <f t="shared" si="267"/>
        <v>112593.24</v>
      </c>
      <c r="CH125" s="56">
        <f t="shared" si="268"/>
        <v>3377797.2</v>
      </c>
      <c r="CI125" s="57">
        <f t="shared" si="269"/>
        <v>3377797.2</v>
      </c>
      <c r="CJ125" s="57">
        <f t="shared" si="270"/>
        <v>3377797.2</v>
      </c>
      <c r="CK125" s="57">
        <f t="shared" si="271"/>
        <v>3377797.2</v>
      </c>
      <c r="CL125" s="57">
        <f t="shared" si="272"/>
        <v>3377797.2</v>
      </c>
      <c r="CM125" s="57">
        <f t="shared" si="273"/>
        <v>3377797.2</v>
      </c>
      <c r="CN125" s="57">
        <f t="shared" si="274"/>
        <v>3377797.2</v>
      </c>
      <c r="CO125" s="57">
        <f t="shared" si="275"/>
        <v>3377797.2</v>
      </c>
      <c r="CP125" s="57">
        <f t="shared" si="276"/>
        <v>3377797.2</v>
      </c>
      <c r="CQ125" s="57">
        <f t="shared" si="277"/>
        <v>0</v>
      </c>
      <c r="CR125" s="57">
        <f t="shared" si="278"/>
        <v>0</v>
      </c>
      <c r="CS125" s="58">
        <f t="shared" si="279"/>
        <v>0</v>
      </c>
      <c r="CT125" s="56">
        <f t="shared" si="280"/>
        <v>2477051.2800000003</v>
      </c>
      <c r="CU125" s="57">
        <f t="shared" si="281"/>
        <v>3040017.48</v>
      </c>
      <c r="CV125" s="57">
        <f t="shared" si="282"/>
        <v>2702237.7600000002</v>
      </c>
      <c r="CW125" s="57">
        <f t="shared" si="283"/>
        <v>2364458.04</v>
      </c>
      <c r="CX125" s="57">
        <f t="shared" si="284"/>
        <v>2139271.56</v>
      </c>
      <c r="CY125" s="57">
        <f t="shared" si="285"/>
        <v>2139271.56</v>
      </c>
      <c r="CZ125" s="57">
        <f t="shared" si="286"/>
        <v>2251864.8000000003</v>
      </c>
      <c r="DA125" s="157">
        <f t="shared" si="287"/>
        <v>2026678.32</v>
      </c>
      <c r="DB125" s="161">
        <f t="shared" si="288"/>
        <v>2364458.04</v>
      </c>
      <c r="DC125" s="161">
        <f t="shared" si="132"/>
        <v>2389478.7599999998</v>
      </c>
      <c r="DD125" s="161">
        <f t="shared" si="289"/>
        <v>299204.29374013201</v>
      </c>
      <c r="DE125" s="161">
        <f t="shared" si="290"/>
        <v>2688683.0537401321</v>
      </c>
      <c r="DF125" s="59">
        <f t="shared" si="291"/>
        <v>2477051.2800000003</v>
      </c>
      <c r="DG125" s="57">
        <f t="shared" si="292"/>
        <v>3040017.48</v>
      </c>
      <c r="DH125" s="57">
        <f t="shared" si="293"/>
        <v>2702237.7600000002</v>
      </c>
      <c r="DI125" s="57">
        <f t="shared" si="294"/>
        <v>2364458.04</v>
      </c>
      <c r="DJ125" s="57">
        <f t="shared" si="295"/>
        <v>2139271.56</v>
      </c>
      <c r="DK125" s="57">
        <f t="shared" si="296"/>
        <v>2139271.56</v>
      </c>
      <c r="DL125" s="57">
        <f t="shared" si="297"/>
        <v>2251864.8000000003</v>
      </c>
      <c r="DM125" s="57">
        <f t="shared" si="298"/>
        <v>2026678.32</v>
      </c>
      <c r="DN125" s="57">
        <f t="shared" si="299"/>
        <v>2364458.04</v>
      </c>
      <c r="DO125" s="57">
        <f t="shared" si="300"/>
        <v>0</v>
      </c>
      <c r="DP125" s="57">
        <f t="shared" si="301"/>
        <v>0</v>
      </c>
      <c r="DQ125" s="58">
        <f t="shared" si="302"/>
        <v>0</v>
      </c>
      <c r="DR125" s="56">
        <f t="shared" si="303"/>
        <v>-900745.92</v>
      </c>
      <c r="DS125" s="57">
        <f t="shared" si="304"/>
        <v>-337779.72000000003</v>
      </c>
      <c r="DT125" s="57">
        <f t="shared" si="305"/>
        <v>-675559.44000000006</v>
      </c>
      <c r="DU125" s="57">
        <f t="shared" si="306"/>
        <v>-1013339.16</v>
      </c>
      <c r="DV125" s="57">
        <f t="shared" si="307"/>
        <v>-1238525.6400000001</v>
      </c>
      <c r="DW125" s="57">
        <f t="shared" si="308"/>
        <v>-1238525.6400000001</v>
      </c>
      <c r="DX125" s="57">
        <f t="shared" si="309"/>
        <v>-1125932.4000000001</v>
      </c>
      <c r="DY125" s="57">
        <f t="shared" si="310"/>
        <v>-1351118.8800000001</v>
      </c>
      <c r="DZ125" s="57">
        <f t="shared" si="311"/>
        <v>-1013339.16</v>
      </c>
      <c r="EA125" s="57">
        <f t="shared" si="312"/>
        <v>0</v>
      </c>
      <c r="EB125" s="57">
        <f t="shared" si="313"/>
        <v>0</v>
      </c>
      <c r="EC125" s="58">
        <f t="shared" si="314"/>
        <v>0</v>
      </c>
      <c r="ED125" s="59">
        <f t="shared" si="315"/>
        <v>0</v>
      </c>
      <c r="EE125" s="57">
        <f t="shared" si="316"/>
        <v>0</v>
      </c>
      <c r="EF125" s="57">
        <f t="shared" si="317"/>
        <v>0</v>
      </c>
      <c r="EG125" s="57">
        <f t="shared" si="318"/>
        <v>0</v>
      </c>
      <c r="EH125" s="57">
        <f t="shared" si="319"/>
        <v>0</v>
      </c>
      <c r="EI125" s="57">
        <f t="shared" si="320"/>
        <v>0</v>
      </c>
      <c r="EJ125" s="57">
        <f t="shared" si="321"/>
        <v>0</v>
      </c>
      <c r="EK125" s="57">
        <f t="shared" si="322"/>
        <v>0</v>
      </c>
      <c r="EL125" s="57">
        <f t="shared" si="323"/>
        <v>0</v>
      </c>
      <c r="EM125" s="57">
        <f t="shared" si="324"/>
        <v>0</v>
      </c>
      <c r="EN125" s="57">
        <f t="shared" si="325"/>
        <v>0</v>
      </c>
      <c r="EO125" s="58">
        <f t="shared" si="326"/>
        <v>0</v>
      </c>
    </row>
    <row r="126" spans="1:145" x14ac:dyDescent="0.2">
      <c r="A126" s="49">
        <v>10</v>
      </c>
      <c r="B126" s="49">
        <v>1800</v>
      </c>
      <c r="C126" s="49" t="s">
        <v>241</v>
      </c>
      <c r="D126" s="49">
        <v>1100546</v>
      </c>
      <c r="E126" s="49" t="s">
        <v>269</v>
      </c>
      <c r="F126" s="49" t="s">
        <v>128</v>
      </c>
      <c r="G126" s="49" t="s">
        <v>261</v>
      </c>
      <c r="H126" s="50" t="s">
        <v>270</v>
      </c>
      <c r="I126" s="51">
        <v>43944</v>
      </c>
      <c r="J126" s="51">
        <v>43160</v>
      </c>
      <c r="K126" s="51">
        <v>44621</v>
      </c>
      <c r="L126" s="49">
        <v>32</v>
      </c>
      <c r="M126" s="49">
        <v>32</v>
      </c>
      <c r="N126" s="49">
        <v>32</v>
      </c>
      <c r="O126" s="49">
        <v>32</v>
      </c>
      <c r="P126" s="49">
        <v>32</v>
      </c>
      <c r="Q126" s="49">
        <v>32</v>
      </c>
      <c r="R126" s="49">
        <v>32</v>
      </c>
      <c r="S126" s="49">
        <v>32</v>
      </c>
      <c r="T126" s="49">
        <v>32</v>
      </c>
      <c r="U126" s="49">
        <v>32</v>
      </c>
      <c r="Y126" s="49">
        <v>18</v>
      </c>
      <c r="Z126" s="49">
        <v>18</v>
      </c>
      <c r="AA126" s="49">
        <v>18</v>
      </c>
      <c r="AB126" s="49">
        <v>16</v>
      </c>
      <c r="AC126" s="49">
        <v>16</v>
      </c>
      <c r="AD126" s="49">
        <v>17</v>
      </c>
      <c r="AE126" s="49">
        <v>17</v>
      </c>
      <c r="AF126" s="49">
        <v>13</v>
      </c>
      <c r="AG126" s="49">
        <v>11</v>
      </c>
      <c r="AH126" s="53">
        <f t="shared" si="263"/>
        <v>16</v>
      </c>
      <c r="AI126" s="52">
        <f t="shared" si="264"/>
        <v>2.3094010767585029</v>
      </c>
      <c r="AJ126" s="53">
        <f t="shared" si="265"/>
        <v>18.309401076758505</v>
      </c>
      <c r="AK126" s="49">
        <v>18</v>
      </c>
      <c r="AL126" s="49">
        <v>18</v>
      </c>
      <c r="AM126" s="49">
        <v>18</v>
      </c>
      <c r="AN126" s="49">
        <v>16</v>
      </c>
      <c r="AO126" s="49">
        <v>16</v>
      </c>
      <c r="AP126" s="49">
        <v>17</v>
      </c>
      <c r="AQ126" s="49">
        <v>17</v>
      </c>
      <c r="AR126" s="49">
        <v>13</v>
      </c>
      <c r="AS126" s="49">
        <v>11</v>
      </c>
      <c r="AT126" s="49">
        <v>0</v>
      </c>
      <c r="AU126" s="49">
        <v>0</v>
      </c>
      <c r="AV126" s="49">
        <v>0</v>
      </c>
      <c r="AW126" s="49">
        <v>-14</v>
      </c>
      <c r="AX126" s="49">
        <v>-14</v>
      </c>
      <c r="AY126" s="49">
        <v>-14</v>
      </c>
      <c r="AZ126" s="49">
        <v>-16</v>
      </c>
      <c r="BA126" s="49">
        <v>-16</v>
      </c>
      <c r="BB126" s="49">
        <v>-15</v>
      </c>
      <c r="BC126" s="49">
        <v>-15</v>
      </c>
      <c r="BD126" s="49">
        <v>-19</v>
      </c>
      <c r="BE126" s="49">
        <v>-21</v>
      </c>
      <c r="BI126" s="49">
        <v>0</v>
      </c>
      <c r="BJ126" s="49">
        <v>0</v>
      </c>
      <c r="BK126" s="49">
        <v>0</v>
      </c>
      <c r="BL126" s="49">
        <v>0</v>
      </c>
      <c r="BM126" s="49">
        <v>0</v>
      </c>
      <c r="BN126" s="49">
        <v>0</v>
      </c>
      <c r="BO126" s="49">
        <v>0</v>
      </c>
      <c r="BP126" s="49">
        <v>0</v>
      </c>
      <c r="BQ126" s="49">
        <v>0</v>
      </c>
      <c r="BV126" s="49">
        <v>8.7100000000000009</v>
      </c>
      <c r="BW126" s="49">
        <v>0</v>
      </c>
      <c r="BX126" s="49">
        <v>0</v>
      </c>
      <c r="BY126" s="49">
        <v>0</v>
      </c>
      <c r="BZ126" s="49">
        <v>0</v>
      </c>
      <c r="CA126" s="49">
        <v>0</v>
      </c>
      <c r="CB126" s="49">
        <v>0</v>
      </c>
      <c r="CC126" s="49">
        <v>14</v>
      </c>
      <c r="CD126" s="49">
        <v>1.6739999999999999</v>
      </c>
      <c r="CE126" s="49">
        <v>10000</v>
      </c>
      <c r="CF126" s="54">
        <f t="shared" si="266"/>
        <v>0</v>
      </c>
      <c r="CG126" s="55">
        <f t="shared" si="267"/>
        <v>166218.15600000005</v>
      </c>
      <c r="CH126" s="56">
        <f t="shared" si="268"/>
        <v>5318980.9920000015</v>
      </c>
      <c r="CI126" s="57">
        <f t="shared" si="269"/>
        <v>5318980.9920000015</v>
      </c>
      <c r="CJ126" s="57">
        <f t="shared" si="270"/>
        <v>5318980.9920000015</v>
      </c>
      <c r="CK126" s="57">
        <f t="shared" si="271"/>
        <v>5318980.9920000015</v>
      </c>
      <c r="CL126" s="57">
        <f t="shared" si="272"/>
        <v>5318980.9920000015</v>
      </c>
      <c r="CM126" s="57">
        <f t="shared" si="273"/>
        <v>5318980.9920000015</v>
      </c>
      <c r="CN126" s="57">
        <f t="shared" si="274"/>
        <v>5318980.9920000015</v>
      </c>
      <c r="CO126" s="57">
        <f t="shared" si="275"/>
        <v>5318980.9920000015</v>
      </c>
      <c r="CP126" s="57">
        <f t="shared" si="276"/>
        <v>5318980.9920000015</v>
      </c>
      <c r="CQ126" s="57">
        <f t="shared" si="277"/>
        <v>0</v>
      </c>
      <c r="CR126" s="57">
        <f t="shared" si="278"/>
        <v>0</v>
      </c>
      <c r="CS126" s="58">
        <f t="shared" si="279"/>
        <v>0</v>
      </c>
      <c r="CT126" s="56">
        <f t="shared" si="280"/>
        <v>2991926.8080000007</v>
      </c>
      <c r="CU126" s="57">
        <f t="shared" si="281"/>
        <v>2991926.8080000007</v>
      </c>
      <c r="CV126" s="57">
        <f t="shared" si="282"/>
        <v>2991926.8080000007</v>
      </c>
      <c r="CW126" s="57">
        <f t="shared" si="283"/>
        <v>2659490.4960000007</v>
      </c>
      <c r="CX126" s="57">
        <f t="shared" si="284"/>
        <v>2659490.4960000007</v>
      </c>
      <c r="CY126" s="57">
        <f t="shared" si="285"/>
        <v>2825708.6520000007</v>
      </c>
      <c r="CZ126" s="57">
        <f t="shared" si="286"/>
        <v>2825708.6520000007</v>
      </c>
      <c r="DA126" s="157">
        <f t="shared" si="287"/>
        <v>2160836.0280000004</v>
      </c>
      <c r="DB126" s="161">
        <f t="shared" si="288"/>
        <v>1828399.7160000005</v>
      </c>
      <c r="DC126" s="161">
        <f t="shared" si="132"/>
        <v>2659490.4960000012</v>
      </c>
      <c r="DD126" s="161">
        <f t="shared" si="289"/>
        <v>383864.3884432129</v>
      </c>
      <c r="DE126" s="161">
        <f t="shared" si="290"/>
        <v>3043354.8844432142</v>
      </c>
      <c r="DF126" s="59">
        <f t="shared" si="291"/>
        <v>2991926.8080000007</v>
      </c>
      <c r="DG126" s="57">
        <f t="shared" si="292"/>
        <v>2991926.8080000007</v>
      </c>
      <c r="DH126" s="57">
        <f t="shared" si="293"/>
        <v>2991926.8080000007</v>
      </c>
      <c r="DI126" s="57">
        <f t="shared" si="294"/>
        <v>2659490.4960000007</v>
      </c>
      <c r="DJ126" s="57">
        <f t="shared" si="295"/>
        <v>2659490.4960000007</v>
      </c>
      <c r="DK126" s="57">
        <f t="shared" si="296"/>
        <v>2825708.6520000007</v>
      </c>
      <c r="DL126" s="57">
        <f t="shared" si="297"/>
        <v>2825708.6520000007</v>
      </c>
      <c r="DM126" s="57">
        <f t="shared" si="298"/>
        <v>2160836.0280000004</v>
      </c>
      <c r="DN126" s="57">
        <f t="shared" si="299"/>
        <v>1828399.7160000005</v>
      </c>
      <c r="DO126" s="57">
        <f t="shared" si="300"/>
        <v>0</v>
      </c>
      <c r="DP126" s="57">
        <f t="shared" si="301"/>
        <v>0</v>
      </c>
      <c r="DQ126" s="58">
        <f t="shared" si="302"/>
        <v>0</v>
      </c>
      <c r="DR126" s="56">
        <f t="shared" si="303"/>
        <v>-2327054.1840000008</v>
      </c>
      <c r="DS126" s="57">
        <f t="shared" si="304"/>
        <v>-2327054.1840000008</v>
      </c>
      <c r="DT126" s="57">
        <f t="shared" si="305"/>
        <v>-2327054.1840000008</v>
      </c>
      <c r="DU126" s="57">
        <f t="shared" si="306"/>
        <v>-2659490.4960000007</v>
      </c>
      <c r="DV126" s="57">
        <f t="shared" si="307"/>
        <v>-2659490.4960000007</v>
      </c>
      <c r="DW126" s="57">
        <f t="shared" si="308"/>
        <v>-2493272.3400000008</v>
      </c>
      <c r="DX126" s="57">
        <f t="shared" si="309"/>
        <v>-2493272.3400000008</v>
      </c>
      <c r="DY126" s="57">
        <f t="shared" si="310"/>
        <v>-3158144.9640000011</v>
      </c>
      <c r="DZ126" s="57">
        <f t="shared" si="311"/>
        <v>-3490581.276000001</v>
      </c>
      <c r="EA126" s="57">
        <f t="shared" si="312"/>
        <v>0</v>
      </c>
      <c r="EB126" s="57">
        <f t="shared" si="313"/>
        <v>0</v>
      </c>
      <c r="EC126" s="58">
        <f t="shared" si="314"/>
        <v>0</v>
      </c>
      <c r="ED126" s="59">
        <f t="shared" si="315"/>
        <v>0</v>
      </c>
      <c r="EE126" s="57">
        <f t="shared" si="316"/>
        <v>0</v>
      </c>
      <c r="EF126" s="57">
        <f t="shared" si="317"/>
        <v>0</v>
      </c>
      <c r="EG126" s="57">
        <f t="shared" si="318"/>
        <v>0</v>
      </c>
      <c r="EH126" s="57">
        <f t="shared" si="319"/>
        <v>0</v>
      </c>
      <c r="EI126" s="57">
        <f t="shared" si="320"/>
        <v>0</v>
      </c>
      <c r="EJ126" s="57">
        <f t="shared" si="321"/>
        <v>0</v>
      </c>
      <c r="EK126" s="57">
        <f t="shared" si="322"/>
        <v>0</v>
      </c>
      <c r="EL126" s="57">
        <f t="shared" si="323"/>
        <v>0</v>
      </c>
      <c r="EM126" s="57">
        <f t="shared" si="324"/>
        <v>0</v>
      </c>
      <c r="EN126" s="57">
        <f t="shared" si="325"/>
        <v>0</v>
      </c>
      <c r="EO126" s="58">
        <f t="shared" si="326"/>
        <v>0</v>
      </c>
    </row>
    <row r="127" spans="1:145" x14ac:dyDescent="0.2">
      <c r="A127" s="49">
        <v>10</v>
      </c>
      <c r="B127" s="49">
        <v>6999</v>
      </c>
      <c r="C127" s="49" t="s">
        <v>262</v>
      </c>
      <c r="D127" s="49">
        <v>1100548</v>
      </c>
      <c r="E127" s="49" t="s">
        <v>272</v>
      </c>
      <c r="F127" s="49" t="s">
        <v>128</v>
      </c>
      <c r="G127" s="49" t="s">
        <v>264</v>
      </c>
      <c r="H127" s="50">
        <v>114</v>
      </c>
      <c r="I127" s="51">
        <v>43941</v>
      </c>
      <c r="J127" s="51">
        <v>43160</v>
      </c>
      <c r="K127" s="51">
        <v>44621</v>
      </c>
      <c r="L127" s="49">
        <v>10</v>
      </c>
      <c r="M127" s="49">
        <v>10</v>
      </c>
      <c r="N127" s="49">
        <v>10</v>
      </c>
      <c r="O127" s="49">
        <v>10</v>
      </c>
      <c r="P127" s="49">
        <v>10</v>
      </c>
      <c r="Q127" s="49">
        <v>10</v>
      </c>
      <c r="R127" s="49">
        <v>10</v>
      </c>
      <c r="S127" s="49">
        <v>10</v>
      </c>
      <c r="T127" s="49">
        <v>10</v>
      </c>
      <c r="U127" s="49">
        <v>10</v>
      </c>
      <c r="Y127" s="49">
        <v>7</v>
      </c>
      <c r="Z127" s="49">
        <v>5</v>
      </c>
      <c r="AA127" s="49">
        <v>4</v>
      </c>
      <c r="AB127" s="49">
        <v>4</v>
      </c>
      <c r="AC127" s="49">
        <v>4</v>
      </c>
      <c r="AD127" s="49">
        <v>4</v>
      </c>
      <c r="AE127" s="49">
        <v>4</v>
      </c>
      <c r="AF127" s="49">
        <v>3</v>
      </c>
      <c r="AG127" s="49">
        <v>3</v>
      </c>
      <c r="AH127" s="53">
        <f t="shared" si="263"/>
        <v>4.2222222222222223</v>
      </c>
      <c r="AI127" s="52">
        <f t="shared" si="264"/>
        <v>1.1331154474650633</v>
      </c>
      <c r="AJ127" s="53">
        <f t="shared" si="265"/>
        <v>5.3553376696872856</v>
      </c>
      <c r="AK127" s="49">
        <v>7</v>
      </c>
      <c r="AL127" s="49">
        <v>5</v>
      </c>
      <c r="AM127" s="49">
        <v>4</v>
      </c>
      <c r="AN127" s="49">
        <v>4</v>
      </c>
      <c r="AO127" s="49">
        <v>4</v>
      </c>
      <c r="AP127" s="49">
        <v>4</v>
      </c>
      <c r="AQ127" s="49">
        <v>4</v>
      </c>
      <c r="AR127" s="49">
        <v>3</v>
      </c>
      <c r="AS127" s="49">
        <v>3</v>
      </c>
      <c r="AT127" s="49">
        <v>0</v>
      </c>
      <c r="AU127" s="49">
        <v>0</v>
      </c>
      <c r="AV127" s="49">
        <v>0</v>
      </c>
      <c r="AW127" s="49">
        <v>-3</v>
      </c>
      <c r="AX127" s="49">
        <v>-5</v>
      </c>
      <c r="AY127" s="49">
        <v>-6</v>
      </c>
      <c r="AZ127" s="49">
        <v>-6</v>
      </c>
      <c r="BA127" s="49">
        <v>-6</v>
      </c>
      <c r="BB127" s="49">
        <v>-6</v>
      </c>
      <c r="BC127" s="49">
        <v>-6</v>
      </c>
      <c r="BD127" s="49">
        <v>-7</v>
      </c>
      <c r="BE127" s="49">
        <v>-7</v>
      </c>
      <c r="BI127" s="49">
        <v>0</v>
      </c>
      <c r="BJ127" s="49">
        <v>0</v>
      </c>
      <c r="BK127" s="49">
        <v>0</v>
      </c>
      <c r="BL127" s="49">
        <v>0</v>
      </c>
      <c r="BM127" s="49">
        <v>0</v>
      </c>
      <c r="BN127" s="49">
        <v>0</v>
      </c>
      <c r="BO127" s="49">
        <v>0</v>
      </c>
      <c r="BP127" s="49">
        <v>0</v>
      </c>
      <c r="BQ127" s="49">
        <v>0</v>
      </c>
      <c r="BV127" s="49">
        <v>8.7100000000000009</v>
      </c>
      <c r="BW127" s="49">
        <v>0</v>
      </c>
      <c r="BX127" s="49">
        <v>0</v>
      </c>
      <c r="BY127" s="49">
        <v>0</v>
      </c>
      <c r="BZ127" s="49">
        <v>0</v>
      </c>
      <c r="CA127" s="49">
        <v>0</v>
      </c>
      <c r="CB127" s="49">
        <v>0</v>
      </c>
      <c r="CC127" s="49">
        <v>28</v>
      </c>
      <c r="CD127" s="49">
        <v>1.6739999999999999</v>
      </c>
      <c r="CE127" s="49">
        <v>10000</v>
      </c>
      <c r="CF127" s="54">
        <f t="shared" si="266"/>
        <v>0</v>
      </c>
      <c r="CG127" s="55">
        <f t="shared" si="267"/>
        <v>186630.91200000004</v>
      </c>
      <c r="CH127" s="56">
        <f t="shared" si="268"/>
        <v>1866309.1200000003</v>
      </c>
      <c r="CI127" s="57">
        <f t="shared" si="269"/>
        <v>1866309.1200000003</v>
      </c>
      <c r="CJ127" s="57">
        <f t="shared" si="270"/>
        <v>1866309.1200000003</v>
      </c>
      <c r="CK127" s="57">
        <f t="shared" si="271"/>
        <v>1866309.1200000003</v>
      </c>
      <c r="CL127" s="57">
        <f t="shared" si="272"/>
        <v>1866309.1200000003</v>
      </c>
      <c r="CM127" s="57">
        <f t="shared" si="273"/>
        <v>1866309.1200000003</v>
      </c>
      <c r="CN127" s="57">
        <f t="shared" si="274"/>
        <v>1866309.1200000003</v>
      </c>
      <c r="CO127" s="57">
        <f t="shared" si="275"/>
        <v>1866309.1200000003</v>
      </c>
      <c r="CP127" s="57">
        <f t="shared" si="276"/>
        <v>1866309.1200000003</v>
      </c>
      <c r="CQ127" s="57">
        <f t="shared" si="277"/>
        <v>0</v>
      </c>
      <c r="CR127" s="57">
        <f t="shared" si="278"/>
        <v>0</v>
      </c>
      <c r="CS127" s="58">
        <f t="shared" si="279"/>
        <v>0</v>
      </c>
      <c r="CT127" s="56">
        <f t="shared" si="280"/>
        <v>1306416.3840000003</v>
      </c>
      <c r="CU127" s="57">
        <f t="shared" si="281"/>
        <v>933154.56000000017</v>
      </c>
      <c r="CV127" s="57">
        <f t="shared" si="282"/>
        <v>746523.64800000016</v>
      </c>
      <c r="CW127" s="57">
        <f t="shared" si="283"/>
        <v>746523.64800000016</v>
      </c>
      <c r="CX127" s="57">
        <f t="shared" si="284"/>
        <v>746523.64800000016</v>
      </c>
      <c r="CY127" s="57">
        <f t="shared" si="285"/>
        <v>746523.64800000016</v>
      </c>
      <c r="CZ127" s="57">
        <f t="shared" si="286"/>
        <v>746523.64800000016</v>
      </c>
      <c r="DA127" s="157">
        <f t="shared" si="287"/>
        <v>559892.73600000015</v>
      </c>
      <c r="DB127" s="161">
        <f t="shared" si="288"/>
        <v>559892.73600000015</v>
      </c>
      <c r="DC127" s="161">
        <f t="shared" si="132"/>
        <v>787997.18400000024</v>
      </c>
      <c r="DD127" s="161">
        <f t="shared" si="289"/>
        <v>211474.36936169289</v>
      </c>
      <c r="DE127" s="161">
        <f t="shared" si="290"/>
        <v>999471.55336169305</v>
      </c>
      <c r="DF127" s="59">
        <f t="shared" si="291"/>
        <v>1306416.3840000003</v>
      </c>
      <c r="DG127" s="57">
        <f t="shared" si="292"/>
        <v>933154.56000000017</v>
      </c>
      <c r="DH127" s="57">
        <f t="shared" si="293"/>
        <v>746523.64800000016</v>
      </c>
      <c r="DI127" s="57">
        <f t="shared" si="294"/>
        <v>746523.64800000016</v>
      </c>
      <c r="DJ127" s="57">
        <f t="shared" si="295"/>
        <v>746523.64800000016</v>
      </c>
      <c r="DK127" s="57">
        <f t="shared" si="296"/>
        <v>746523.64800000016</v>
      </c>
      <c r="DL127" s="57">
        <f t="shared" si="297"/>
        <v>746523.64800000016</v>
      </c>
      <c r="DM127" s="57">
        <f t="shared" si="298"/>
        <v>559892.73600000015</v>
      </c>
      <c r="DN127" s="57">
        <f t="shared" si="299"/>
        <v>559892.73600000015</v>
      </c>
      <c r="DO127" s="57">
        <f t="shared" si="300"/>
        <v>0</v>
      </c>
      <c r="DP127" s="57">
        <f t="shared" si="301"/>
        <v>0</v>
      </c>
      <c r="DQ127" s="58">
        <f t="shared" si="302"/>
        <v>0</v>
      </c>
      <c r="DR127" s="56">
        <f t="shared" si="303"/>
        <v>-559892.73600000015</v>
      </c>
      <c r="DS127" s="57">
        <f t="shared" si="304"/>
        <v>-933154.56000000017</v>
      </c>
      <c r="DT127" s="57">
        <f t="shared" si="305"/>
        <v>-1119785.4720000003</v>
      </c>
      <c r="DU127" s="57">
        <f t="shared" si="306"/>
        <v>-1119785.4720000003</v>
      </c>
      <c r="DV127" s="57">
        <f t="shared" si="307"/>
        <v>-1119785.4720000003</v>
      </c>
      <c r="DW127" s="57">
        <f t="shared" si="308"/>
        <v>-1119785.4720000003</v>
      </c>
      <c r="DX127" s="57">
        <f t="shared" si="309"/>
        <v>-1119785.4720000003</v>
      </c>
      <c r="DY127" s="57">
        <f t="shared" si="310"/>
        <v>-1306416.3840000003</v>
      </c>
      <c r="DZ127" s="57">
        <f t="shared" si="311"/>
        <v>-1306416.3840000003</v>
      </c>
      <c r="EA127" s="57">
        <f t="shared" si="312"/>
        <v>0</v>
      </c>
      <c r="EB127" s="57">
        <f t="shared" si="313"/>
        <v>0</v>
      </c>
      <c r="EC127" s="58">
        <f t="shared" si="314"/>
        <v>0</v>
      </c>
      <c r="ED127" s="59">
        <f t="shared" si="315"/>
        <v>0</v>
      </c>
      <c r="EE127" s="57">
        <f t="shared" si="316"/>
        <v>0</v>
      </c>
      <c r="EF127" s="57">
        <f t="shared" si="317"/>
        <v>0</v>
      </c>
      <c r="EG127" s="57">
        <f t="shared" si="318"/>
        <v>0</v>
      </c>
      <c r="EH127" s="57">
        <f t="shared" si="319"/>
        <v>0</v>
      </c>
      <c r="EI127" s="57">
        <f t="shared" si="320"/>
        <v>0</v>
      </c>
      <c r="EJ127" s="57">
        <f t="shared" si="321"/>
        <v>0</v>
      </c>
      <c r="EK127" s="57">
        <f t="shared" si="322"/>
        <v>0</v>
      </c>
      <c r="EL127" s="57">
        <f t="shared" si="323"/>
        <v>0</v>
      </c>
      <c r="EM127" s="57">
        <f t="shared" si="324"/>
        <v>0</v>
      </c>
      <c r="EN127" s="57">
        <f t="shared" si="325"/>
        <v>0</v>
      </c>
      <c r="EO127" s="58">
        <f t="shared" si="326"/>
        <v>0</v>
      </c>
    </row>
    <row r="128" spans="1:145" x14ac:dyDescent="0.2">
      <c r="A128" s="49">
        <v>10</v>
      </c>
      <c r="B128" s="49">
        <v>6999</v>
      </c>
      <c r="C128" s="49" t="s">
        <v>262</v>
      </c>
      <c r="D128" s="49">
        <v>1100542</v>
      </c>
      <c r="E128" s="49" t="s">
        <v>275</v>
      </c>
      <c r="F128" s="49" t="s">
        <v>130</v>
      </c>
      <c r="G128" s="49" t="s">
        <v>264</v>
      </c>
      <c r="H128" s="50">
        <v>27</v>
      </c>
      <c r="I128" s="51">
        <v>43110</v>
      </c>
      <c r="J128" s="51">
        <v>43019</v>
      </c>
      <c r="K128" s="51">
        <v>44114</v>
      </c>
      <c r="L128" s="49">
        <v>20</v>
      </c>
      <c r="M128" s="49">
        <v>20</v>
      </c>
      <c r="N128" s="49">
        <v>20</v>
      </c>
      <c r="O128" s="49">
        <v>20</v>
      </c>
      <c r="P128" s="49">
        <v>20</v>
      </c>
      <c r="Q128" s="49">
        <v>20</v>
      </c>
      <c r="R128" s="49">
        <v>20</v>
      </c>
      <c r="S128" s="49">
        <v>20</v>
      </c>
      <c r="T128" s="49">
        <v>20</v>
      </c>
      <c r="U128" s="49">
        <v>20</v>
      </c>
      <c r="Y128" s="49">
        <v>12</v>
      </c>
      <c r="Z128" s="49">
        <v>15</v>
      </c>
      <c r="AA128" s="49">
        <v>14</v>
      </c>
      <c r="AB128" s="49">
        <v>12</v>
      </c>
      <c r="AC128" s="49">
        <v>12</v>
      </c>
      <c r="AD128" s="49">
        <v>12</v>
      </c>
      <c r="AE128" s="49">
        <v>13</v>
      </c>
      <c r="AF128" s="49">
        <v>12</v>
      </c>
      <c r="AG128" s="49">
        <v>12</v>
      </c>
      <c r="AH128" s="53">
        <f t="shared" si="263"/>
        <v>12.666666666666666</v>
      </c>
      <c r="AI128" s="52">
        <f t="shared" si="264"/>
        <v>1.0540925533894596</v>
      </c>
      <c r="AJ128" s="53">
        <f t="shared" si="265"/>
        <v>13.720759220056125</v>
      </c>
      <c r="AK128" s="49">
        <v>12</v>
      </c>
      <c r="AL128" s="49">
        <v>15</v>
      </c>
      <c r="AM128" s="49">
        <v>14</v>
      </c>
      <c r="AN128" s="49">
        <v>12</v>
      </c>
      <c r="AO128" s="49">
        <v>12</v>
      </c>
      <c r="AP128" s="49">
        <v>12</v>
      </c>
      <c r="AQ128" s="49">
        <v>13</v>
      </c>
      <c r="AR128" s="49">
        <v>12</v>
      </c>
      <c r="AS128" s="49">
        <v>12</v>
      </c>
      <c r="AT128" s="49">
        <v>0</v>
      </c>
      <c r="AU128" s="49">
        <v>0</v>
      </c>
      <c r="AV128" s="49">
        <v>0</v>
      </c>
      <c r="AW128" s="49">
        <v>-8</v>
      </c>
      <c r="AX128" s="49">
        <v>-5</v>
      </c>
      <c r="AY128" s="49">
        <v>-6</v>
      </c>
      <c r="AZ128" s="49">
        <v>-8</v>
      </c>
      <c r="BA128" s="49">
        <v>-8</v>
      </c>
      <c r="BB128" s="49">
        <v>-8</v>
      </c>
      <c r="BC128" s="49">
        <v>-7</v>
      </c>
      <c r="BD128" s="49">
        <v>-8</v>
      </c>
      <c r="BE128" s="49">
        <v>-8</v>
      </c>
      <c r="BI128" s="49">
        <v>0</v>
      </c>
      <c r="BJ128" s="49">
        <v>0</v>
      </c>
      <c r="BK128" s="49">
        <v>0</v>
      </c>
      <c r="BL128" s="49">
        <v>0</v>
      </c>
      <c r="BM128" s="49">
        <v>0</v>
      </c>
      <c r="BN128" s="49">
        <v>0</v>
      </c>
      <c r="BO128" s="49">
        <v>0</v>
      </c>
      <c r="BP128" s="49">
        <v>0</v>
      </c>
      <c r="BQ128" s="49">
        <v>0</v>
      </c>
      <c r="BV128" s="49">
        <v>11.32</v>
      </c>
      <c r="BW128" s="49">
        <v>0</v>
      </c>
      <c r="BX128" s="49">
        <v>0</v>
      </c>
      <c r="BY128" s="49">
        <v>0</v>
      </c>
      <c r="BZ128" s="49">
        <v>0</v>
      </c>
      <c r="CA128" s="49">
        <v>0</v>
      </c>
      <c r="CB128" s="49">
        <v>0</v>
      </c>
      <c r="CC128" s="49">
        <v>28</v>
      </c>
      <c r="CD128" s="49">
        <v>1.6739999999999999</v>
      </c>
      <c r="CE128" s="49">
        <v>10000</v>
      </c>
      <c r="CF128" s="54">
        <f t="shared" si="266"/>
        <v>0</v>
      </c>
      <c r="CG128" s="55">
        <f t="shared" si="267"/>
        <v>242555.90399999998</v>
      </c>
      <c r="CH128" s="56">
        <f t="shared" si="268"/>
        <v>4851118.0800000001</v>
      </c>
      <c r="CI128" s="57">
        <f t="shared" si="269"/>
        <v>4851118.0800000001</v>
      </c>
      <c r="CJ128" s="57">
        <f t="shared" si="270"/>
        <v>4851118.0800000001</v>
      </c>
      <c r="CK128" s="57">
        <f t="shared" si="271"/>
        <v>4851118.0800000001</v>
      </c>
      <c r="CL128" s="57">
        <f t="shared" si="272"/>
        <v>4851118.0800000001</v>
      </c>
      <c r="CM128" s="57">
        <f t="shared" si="273"/>
        <v>4851118.0800000001</v>
      </c>
      <c r="CN128" s="57">
        <f t="shared" si="274"/>
        <v>4851118.0800000001</v>
      </c>
      <c r="CO128" s="57">
        <f t="shared" si="275"/>
        <v>4851118.0800000001</v>
      </c>
      <c r="CP128" s="57">
        <f t="shared" si="276"/>
        <v>4851118.0800000001</v>
      </c>
      <c r="CQ128" s="57">
        <f t="shared" si="277"/>
        <v>0</v>
      </c>
      <c r="CR128" s="57">
        <f t="shared" si="278"/>
        <v>0</v>
      </c>
      <c r="CS128" s="58">
        <f t="shared" si="279"/>
        <v>0</v>
      </c>
      <c r="CT128" s="56">
        <f t="shared" si="280"/>
        <v>2910670.8479999998</v>
      </c>
      <c r="CU128" s="57">
        <f t="shared" si="281"/>
        <v>3638338.5599999996</v>
      </c>
      <c r="CV128" s="57">
        <f t="shared" si="282"/>
        <v>3395782.6559999995</v>
      </c>
      <c r="CW128" s="57">
        <f t="shared" si="283"/>
        <v>2910670.8479999998</v>
      </c>
      <c r="CX128" s="57">
        <f t="shared" si="284"/>
        <v>2910670.8479999998</v>
      </c>
      <c r="CY128" s="57">
        <f t="shared" si="285"/>
        <v>2910670.8479999998</v>
      </c>
      <c r="CZ128" s="57">
        <f t="shared" si="286"/>
        <v>3153226.7519999999</v>
      </c>
      <c r="DA128" s="157">
        <f t="shared" si="287"/>
        <v>2910670.8479999998</v>
      </c>
      <c r="DB128" s="161">
        <f t="shared" si="288"/>
        <v>2910670.8479999998</v>
      </c>
      <c r="DC128" s="161">
        <f t="shared" si="132"/>
        <v>3072374.784</v>
      </c>
      <c r="DD128" s="161">
        <f t="shared" si="289"/>
        <v>255676.37218704863</v>
      </c>
      <c r="DE128" s="161">
        <f t="shared" si="290"/>
        <v>3328051.1561870482</v>
      </c>
      <c r="DF128" s="59">
        <f t="shared" si="291"/>
        <v>2910670.8479999998</v>
      </c>
      <c r="DG128" s="57">
        <f t="shared" si="292"/>
        <v>3638338.5599999996</v>
      </c>
      <c r="DH128" s="57">
        <f t="shared" si="293"/>
        <v>3395782.6559999995</v>
      </c>
      <c r="DI128" s="57">
        <f t="shared" si="294"/>
        <v>2910670.8479999998</v>
      </c>
      <c r="DJ128" s="57">
        <f t="shared" si="295"/>
        <v>2910670.8479999998</v>
      </c>
      <c r="DK128" s="57">
        <f t="shared" si="296"/>
        <v>2910670.8479999998</v>
      </c>
      <c r="DL128" s="57">
        <f t="shared" si="297"/>
        <v>3153226.7519999999</v>
      </c>
      <c r="DM128" s="57">
        <f t="shared" si="298"/>
        <v>2910670.8479999998</v>
      </c>
      <c r="DN128" s="57">
        <f t="shared" si="299"/>
        <v>2910670.8479999998</v>
      </c>
      <c r="DO128" s="57">
        <f t="shared" si="300"/>
        <v>0</v>
      </c>
      <c r="DP128" s="57">
        <f t="shared" si="301"/>
        <v>0</v>
      </c>
      <c r="DQ128" s="58">
        <f t="shared" si="302"/>
        <v>0</v>
      </c>
      <c r="DR128" s="56">
        <f t="shared" si="303"/>
        <v>-1940447.2319999998</v>
      </c>
      <c r="DS128" s="57">
        <f t="shared" si="304"/>
        <v>-1212779.52</v>
      </c>
      <c r="DT128" s="57">
        <f t="shared" si="305"/>
        <v>-1455335.4239999999</v>
      </c>
      <c r="DU128" s="57">
        <f t="shared" si="306"/>
        <v>-1940447.2319999998</v>
      </c>
      <c r="DV128" s="57">
        <f t="shared" si="307"/>
        <v>-1940447.2319999998</v>
      </c>
      <c r="DW128" s="57">
        <f t="shared" si="308"/>
        <v>-1940447.2319999998</v>
      </c>
      <c r="DX128" s="57">
        <f t="shared" si="309"/>
        <v>-1697891.3279999997</v>
      </c>
      <c r="DY128" s="57">
        <f t="shared" si="310"/>
        <v>-1940447.2319999998</v>
      </c>
      <c r="DZ128" s="57">
        <f t="shared" si="311"/>
        <v>-1940447.2319999998</v>
      </c>
      <c r="EA128" s="57">
        <f t="shared" si="312"/>
        <v>0</v>
      </c>
      <c r="EB128" s="57">
        <f t="shared" si="313"/>
        <v>0</v>
      </c>
      <c r="EC128" s="58">
        <f t="shared" si="314"/>
        <v>0</v>
      </c>
      <c r="ED128" s="59">
        <f t="shared" si="315"/>
        <v>0</v>
      </c>
      <c r="EE128" s="57">
        <f t="shared" si="316"/>
        <v>0</v>
      </c>
      <c r="EF128" s="57">
        <f t="shared" si="317"/>
        <v>0</v>
      </c>
      <c r="EG128" s="57">
        <f t="shared" si="318"/>
        <v>0</v>
      </c>
      <c r="EH128" s="57">
        <f t="shared" si="319"/>
        <v>0</v>
      </c>
      <c r="EI128" s="57">
        <f t="shared" si="320"/>
        <v>0</v>
      </c>
      <c r="EJ128" s="57">
        <f t="shared" si="321"/>
        <v>0</v>
      </c>
      <c r="EK128" s="57">
        <f t="shared" si="322"/>
        <v>0</v>
      </c>
      <c r="EL128" s="57">
        <f t="shared" si="323"/>
        <v>0</v>
      </c>
      <c r="EM128" s="57">
        <f t="shared" si="324"/>
        <v>0</v>
      </c>
      <c r="EN128" s="57">
        <f t="shared" si="325"/>
        <v>0</v>
      </c>
      <c r="EO128" s="58">
        <f t="shared" si="326"/>
        <v>0</v>
      </c>
    </row>
    <row r="129" spans="1:145" x14ac:dyDescent="0.2">
      <c r="A129" s="49">
        <v>10</v>
      </c>
      <c r="B129" s="49">
        <v>1800</v>
      </c>
      <c r="C129" s="49" t="s">
        <v>241</v>
      </c>
      <c r="D129" s="49">
        <v>1100575</v>
      </c>
      <c r="E129" s="49" t="s">
        <v>278</v>
      </c>
      <c r="F129" s="49" t="s">
        <v>131</v>
      </c>
      <c r="G129" s="49" t="s">
        <v>264</v>
      </c>
      <c r="H129" s="50" t="s">
        <v>279</v>
      </c>
      <c r="I129" s="51">
        <v>44053</v>
      </c>
      <c r="J129" s="51">
        <v>43452</v>
      </c>
      <c r="K129" s="51">
        <v>44548</v>
      </c>
      <c r="L129" s="49">
        <v>30</v>
      </c>
      <c r="M129" s="49">
        <v>30</v>
      </c>
      <c r="N129" s="49">
        <v>30</v>
      </c>
      <c r="O129" s="49">
        <v>30</v>
      </c>
      <c r="P129" s="49">
        <v>30</v>
      </c>
      <c r="Q129" s="49">
        <v>30</v>
      </c>
      <c r="R129" s="49">
        <v>30</v>
      </c>
      <c r="S129" s="49">
        <v>30</v>
      </c>
      <c r="T129" s="49">
        <v>30</v>
      </c>
      <c r="U129" s="49">
        <v>30</v>
      </c>
      <c r="Y129" s="49">
        <v>30</v>
      </c>
      <c r="Z129" s="49">
        <v>29</v>
      </c>
      <c r="AA129" s="49">
        <v>43</v>
      </c>
      <c r="AB129" s="49">
        <v>40</v>
      </c>
      <c r="AC129" s="49">
        <v>40</v>
      </c>
      <c r="AD129" s="49">
        <v>38</v>
      </c>
      <c r="AE129" s="49">
        <v>36</v>
      </c>
      <c r="AF129" s="49">
        <v>35</v>
      </c>
      <c r="AG129" s="49">
        <v>34</v>
      </c>
      <c r="AH129" s="53">
        <f t="shared" si="263"/>
        <v>36.111111111111114</v>
      </c>
      <c r="AI129" s="52">
        <f t="shared" si="264"/>
        <v>4.408185427750527</v>
      </c>
      <c r="AJ129" s="53">
        <f t="shared" si="265"/>
        <v>40.519296538861639</v>
      </c>
      <c r="AK129" s="49">
        <v>30</v>
      </c>
      <c r="AL129" s="49">
        <v>29</v>
      </c>
      <c r="AM129" s="49">
        <v>30</v>
      </c>
      <c r="AN129" s="49">
        <v>30</v>
      </c>
      <c r="AO129" s="49">
        <v>30</v>
      </c>
      <c r="AP129" s="49">
        <v>30</v>
      </c>
      <c r="AQ129" s="49">
        <v>30</v>
      </c>
      <c r="AR129" s="49">
        <v>30</v>
      </c>
      <c r="AS129" s="49">
        <v>30</v>
      </c>
      <c r="AT129" s="49">
        <v>0</v>
      </c>
      <c r="AU129" s="49">
        <v>0</v>
      </c>
      <c r="AV129" s="49">
        <v>0</v>
      </c>
      <c r="AW129" s="49">
        <v>0</v>
      </c>
      <c r="AX129" s="49">
        <v>-1</v>
      </c>
      <c r="AY129" s="49">
        <v>0</v>
      </c>
      <c r="AZ129" s="49">
        <v>0</v>
      </c>
      <c r="BA129" s="49">
        <v>0</v>
      </c>
      <c r="BB129" s="49">
        <v>0</v>
      </c>
      <c r="BC129" s="49">
        <v>0</v>
      </c>
      <c r="BD129" s="49">
        <v>0</v>
      </c>
      <c r="BE129" s="49">
        <v>0</v>
      </c>
      <c r="BI129" s="49">
        <v>0</v>
      </c>
      <c r="BJ129" s="49">
        <v>0</v>
      </c>
      <c r="BK129" s="49">
        <v>13</v>
      </c>
      <c r="BL129" s="49">
        <v>10</v>
      </c>
      <c r="BM129" s="49">
        <v>10</v>
      </c>
      <c r="BN129" s="49">
        <v>8</v>
      </c>
      <c r="BO129" s="49">
        <v>6</v>
      </c>
      <c r="BP129" s="49">
        <v>5</v>
      </c>
      <c r="BQ129" s="49">
        <v>4</v>
      </c>
      <c r="BV129" s="49">
        <v>7.7</v>
      </c>
      <c r="BW129" s="49">
        <v>0</v>
      </c>
      <c r="BX129" s="49">
        <v>0</v>
      </c>
      <c r="BY129" s="49">
        <v>0</v>
      </c>
      <c r="BZ129" s="49">
        <v>0</v>
      </c>
      <c r="CA129" s="49">
        <v>0</v>
      </c>
      <c r="CB129" s="49">
        <v>0</v>
      </c>
      <c r="CC129" s="49">
        <v>28</v>
      </c>
      <c r="CD129" s="49">
        <v>1.6739999999999999</v>
      </c>
      <c r="CE129" s="49">
        <v>10000</v>
      </c>
      <c r="CF129" s="54">
        <f t="shared" si="266"/>
        <v>0</v>
      </c>
      <c r="CG129" s="55">
        <f t="shared" si="267"/>
        <v>164989.44</v>
      </c>
      <c r="CH129" s="56">
        <f t="shared" si="268"/>
        <v>4949683.2</v>
      </c>
      <c r="CI129" s="57">
        <f t="shared" si="269"/>
        <v>4949683.2</v>
      </c>
      <c r="CJ129" s="57">
        <f t="shared" si="270"/>
        <v>4949683.2</v>
      </c>
      <c r="CK129" s="57">
        <f t="shared" si="271"/>
        <v>4949683.2</v>
      </c>
      <c r="CL129" s="57">
        <f t="shared" si="272"/>
        <v>4949683.2</v>
      </c>
      <c r="CM129" s="57">
        <f t="shared" si="273"/>
        <v>4949683.2</v>
      </c>
      <c r="CN129" s="57">
        <f t="shared" si="274"/>
        <v>4949683.2</v>
      </c>
      <c r="CO129" s="57">
        <f t="shared" si="275"/>
        <v>4949683.2</v>
      </c>
      <c r="CP129" s="57">
        <f t="shared" si="276"/>
        <v>4949683.2</v>
      </c>
      <c r="CQ129" s="57">
        <f t="shared" si="277"/>
        <v>0</v>
      </c>
      <c r="CR129" s="57">
        <f t="shared" si="278"/>
        <v>0</v>
      </c>
      <c r="CS129" s="58">
        <f t="shared" si="279"/>
        <v>0</v>
      </c>
      <c r="CT129" s="56">
        <f t="shared" si="280"/>
        <v>4949683.2</v>
      </c>
      <c r="CU129" s="57">
        <f t="shared" si="281"/>
        <v>4784693.76</v>
      </c>
      <c r="CV129" s="57">
        <f t="shared" si="282"/>
        <v>7094545.9199999999</v>
      </c>
      <c r="CW129" s="57">
        <f t="shared" si="283"/>
        <v>6599577.5999999996</v>
      </c>
      <c r="CX129" s="57">
        <f t="shared" si="284"/>
        <v>6599577.5999999996</v>
      </c>
      <c r="CY129" s="57">
        <f t="shared" si="285"/>
        <v>6269598.7199999997</v>
      </c>
      <c r="CZ129" s="57">
        <f t="shared" si="286"/>
        <v>5939619.8399999999</v>
      </c>
      <c r="DA129" s="157">
        <f t="shared" si="287"/>
        <v>5774630.4000000004</v>
      </c>
      <c r="DB129" s="161">
        <f t="shared" si="288"/>
        <v>5609640.96</v>
      </c>
      <c r="DC129" s="161">
        <f t="shared" si="132"/>
        <v>5957952</v>
      </c>
      <c r="DD129" s="161">
        <f t="shared" si="289"/>
        <v>727304.04514071997</v>
      </c>
      <c r="DE129" s="161">
        <f t="shared" si="290"/>
        <v>6685256.04514072</v>
      </c>
      <c r="DF129" s="59">
        <f t="shared" si="291"/>
        <v>4949683.2</v>
      </c>
      <c r="DG129" s="57">
        <f t="shared" si="292"/>
        <v>4784693.76</v>
      </c>
      <c r="DH129" s="57">
        <f t="shared" si="293"/>
        <v>4949683.2</v>
      </c>
      <c r="DI129" s="57">
        <f t="shared" si="294"/>
        <v>4949683.2</v>
      </c>
      <c r="DJ129" s="57">
        <f t="shared" si="295"/>
        <v>4949683.2</v>
      </c>
      <c r="DK129" s="57">
        <f t="shared" si="296"/>
        <v>4949683.2</v>
      </c>
      <c r="DL129" s="57">
        <f t="shared" si="297"/>
        <v>4949683.2</v>
      </c>
      <c r="DM129" s="57">
        <f t="shared" si="298"/>
        <v>4949683.2</v>
      </c>
      <c r="DN129" s="57">
        <f t="shared" si="299"/>
        <v>4949683.2</v>
      </c>
      <c r="DO129" s="57">
        <f t="shared" si="300"/>
        <v>0</v>
      </c>
      <c r="DP129" s="57">
        <f t="shared" si="301"/>
        <v>0</v>
      </c>
      <c r="DQ129" s="58">
        <f t="shared" si="302"/>
        <v>0</v>
      </c>
      <c r="DR129" s="56">
        <f t="shared" si="303"/>
        <v>0</v>
      </c>
      <c r="DS129" s="57">
        <f t="shared" si="304"/>
        <v>-164989.44</v>
      </c>
      <c r="DT129" s="57">
        <f t="shared" si="305"/>
        <v>0</v>
      </c>
      <c r="DU129" s="57">
        <f t="shared" si="306"/>
        <v>0</v>
      </c>
      <c r="DV129" s="57">
        <f t="shared" si="307"/>
        <v>0</v>
      </c>
      <c r="DW129" s="57">
        <f t="shared" si="308"/>
        <v>0</v>
      </c>
      <c r="DX129" s="57">
        <f t="shared" si="309"/>
        <v>0</v>
      </c>
      <c r="DY129" s="57">
        <f t="shared" si="310"/>
        <v>0</v>
      </c>
      <c r="DZ129" s="57">
        <f t="shared" si="311"/>
        <v>0</v>
      </c>
      <c r="EA129" s="57">
        <f t="shared" si="312"/>
        <v>0</v>
      </c>
      <c r="EB129" s="57">
        <f t="shared" si="313"/>
        <v>0</v>
      </c>
      <c r="EC129" s="58">
        <f t="shared" si="314"/>
        <v>0</v>
      </c>
      <c r="ED129" s="59">
        <f t="shared" si="315"/>
        <v>0</v>
      </c>
      <c r="EE129" s="57">
        <f t="shared" si="316"/>
        <v>0</v>
      </c>
      <c r="EF129" s="57">
        <f t="shared" si="317"/>
        <v>2144862.7200000002</v>
      </c>
      <c r="EG129" s="57">
        <f t="shared" si="318"/>
        <v>1649894.3999999999</v>
      </c>
      <c r="EH129" s="57">
        <f t="shared" si="319"/>
        <v>1649894.3999999999</v>
      </c>
      <c r="EI129" s="57">
        <f t="shared" si="320"/>
        <v>1319915.52</v>
      </c>
      <c r="EJ129" s="57">
        <f t="shared" si="321"/>
        <v>989936.64000000001</v>
      </c>
      <c r="EK129" s="57">
        <f t="shared" si="322"/>
        <v>824947.19999999995</v>
      </c>
      <c r="EL129" s="57">
        <f t="shared" si="323"/>
        <v>659957.76000000001</v>
      </c>
      <c r="EM129" s="57">
        <f t="shared" si="324"/>
        <v>0</v>
      </c>
      <c r="EN129" s="57">
        <f t="shared" si="325"/>
        <v>0</v>
      </c>
      <c r="EO129" s="58">
        <f t="shared" si="326"/>
        <v>0</v>
      </c>
    </row>
    <row r="130" spans="1:145" x14ac:dyDescent="0.2">
      <c r="I130" s="51"/>
      <c r="J130" s="51"/>
      <c r="K130" s="51"/>
      <c r="AH130" s="53"/>
      <c r="AI130" s="52"/>
      <c r="AJ130" s="53"/>
      <c r="CF130" s="54"/>
      <c r="CG130" s="55"/>
      <c r="CH130" s="56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8"/>
      <c r="CT130" s="56"/>
      <c r="CU130" s="57"/>
      <c r="CV130" s="57"/>
      <c r="CW130" s="57"/>
      <c r="CX130" s="57"/>
      <c r="CY130" s="57"/>
      <c r="CZ130" s="57"/>
      <c r="DA130" s="157"/>
      <c r="DB130" s="161"/>
      <c r="DC130" s="161" t="e">
        <f t="shared" si="132"/>
        <v>#DIV/0!</v>
      </c>
      <c r="DD130" s="161"/>
      <c r="DE130" s="161"/>
      <c r="DF130" s="59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8"/>
      <c r="DR130" s="56"/>
      <c r="DS130" s="57"/>
      <c r="DT130" s="57"/>
      <c r="DU130" s="57"/>
      <c r="DV130" s="57"/>
      <c r="DW130" s="57"/>
      <c r="DX130" s="57"/>
      <c r="DY130" s="57"/>
      <c r="DZ130" s="57"/>
      <c r="EA130" s="57"/>
      <c r="EB130" s="57"/>
      <c r="EC130" s="58"/>
      <c r="ED130" s="59"/>
      <c r="EE130" s="57"/>
      <c r="EF130" s="57"/>
      <c r="EG130" s="57"/>
      <c r="EH130" s="57"/>
      <c r="EI130" s="57"/>
      <c r="EJ130" s="57"/>
      <c r="EK130" s="57"/>
      <c r="EL130" s="57"/>
      <c r="EM130" s="57"/>
      <c r="EN130" s="57"/>
      <c r="EO130" s="58"/>
    </row>
    <row r="131" spans="1:145" x14ac:dyDescent="0.2">
      <c r="A131" s="49">
        <v>11</v>
      </c>
      <c r="B131" s="49">
        <v>6570</v>
      </c>
      <c r="C131" s="49" t="s">
        <v>125</v>
      </c>
      <c r="D131" s="49">
        <v>1110153</v>
      </c>
      <c r="E131" s="49" t="s">
        <v>282</v>
      </c>
      <c r="F131" s="49" t="s">
        <v>127</v>
      </c>
      <c r="G131" s="49" t="s">
        <v>281</v>
      </c>
      <c r="H131" s="50" t="s">
        <v>146</v>
      </c>
      <c r="I131" s="51">
        <v>44067</v>
      </c>
      <c r="J131" s="51">
        <v>43232</v>
      </c>
      <c r="K131" s="51">
        <v>44165</v>
      </c>
      <c r="L131" s="49">
        <v>8</v>
      </c>
      <c r="M131" s="49">
        <v>8</v>
      </c>
      <c r="N131" s="49">
        <v>8</v>
      </c>
      <c r="O131" s="49">
        <v>8</v>
      </c>
      <c r="P131" s="49">
        <v>8</v>
      </c>
      <c r="Q131" s="49">
        <v>8</v>
      </c>
      <c r="R131" s="49">
        <v>8</v>
      </c>
      <c r="S131" s="49">
        <v>8</v>
      </c>
      <c r="T131" s="49">
        <v>8</v>
      </c>
      <c r="U131" s="49">
        <v>8</v>
      </c>
      <c r="Y131" s="49">
        <v>2</v>
      </c>
      <c r="Z131" s="49">
        <v>2</v>
      </c>
      <c r="AA131" s="49">
        <v>1</v>
      </c>
      <c r="AB131" s="49">
        <v>2</v>
      </c>
      <c r="AC131" s="49">
        <v>1</v>
      </c>
      <c r="AD131" s="49">
        <v>3</v>
      </c>
      <c r="AE131" s="49">
        <v>3</v>
      </c>
      <c r="AF131" s="49">
        <v>3</v>
      </c>
      <c r="AG131" s="49">
        <v>2</v>
      </c>
      <c r="AH131" s="53">
        <f t="shared" si="263"/>
        <v>2.1111111111111112</v>
      </c>
      <c r="AI131" s="52">
        <f t="shared" si="264"/>
        <v>0.7370277311900888</v>
      </c>
      <c r="AJ131" s="53">
        <f t="shared" si="265"/>
        <v>2.8481388423012</v>
      </c>
      <c r="AK131" s="49">
        <v>2</v>
      </c>
      <c r="AL131" s="49">
        <v>2</v>
      </c>
      <c r="AM131" s="49">
        <v>1</v>
      </c>
      <c r="AN131" s="49">
        <v>2</v>
      </c>
      <c r="AO131" s="49">
        <v>1</v>
      </c>
      <c r="AP131" s="49">
        <v>3</v>
      </c>
      <c r="AQ131" s="49">
        <v>3</v>
      </c>
      <c r="AR131" s="49">
        <v>3</v>
      </c>
      <c r="AS131" s="49">
        <v>2</v>
      </c>
      <c r="AT131" s="49">
        <v>0</v>
      </c>
      <c r="AU131" s="49">
        <v>0</v>
      </c>
      <c r="AV131" s="49">
        <v>0</v>
      </c>
      <c r="AW131" s="49">
        <v>-6</v>
      </c>
      <c r="AX131" s="49">
        <v>-6</v>
      </c>
      <c r="AY131" s="49">
        <v>-7</v>
      </c>
      <c r="AZ131" s="49">
        <v>-6</v>
      </c>
      <c r="BA131" s="49">
        <v>-7</v>
      </c>
      <c r="BB131" s="49">
        <v>-5</v>
      </c>
      <c r="BC131" s="49">
        <v>-5</v>
      </c>
      <c r="BD131" s="49">
        <v>-5</v>
      </c>
      <c r="BE131" s="49">
        <v>-6</v>
      </c>
      <c r="BI131" s="49">
        <v>0</v>
      </c>
      <c r="BJ131" s="49">
        <v>0</v>
      </c>
      <c r="BK131" s="49">
        <v>0</v>
      </c>
      <c r="BL131" s="49">
        <v>0</v>
      </c>
      <c r="BM131" s="49">
        <v>0</v>
      </c>
      <c r="BN131" s="49">
        <v>0</v>
      </c>
      <c r="BO131" s="49">
        <v>0</v>
      </c>
      <c r="BP131" s="49">
        <v>0</v>
      </c>
      <c r="BQ131" s="49">
        <v>0</v>
      </c>
      <c r="BV131" s="49">
        <v>5.9</v>
      </c>
      <c r="BW131" s="49">
        <v>0</v>
      </c>
      <c r="BX131" s="49">
        <v>0</v>
      </c>
      <c r="BY131" s="49">
        <v>0</v>
      </c>
      <c r="BZ131" s="49">
        <v>0</v>
      </c>
      <c r="CA131" s="49">
        <v>0</v>
      </c>
      <c r="CB131" s="49">
        <v>0</v>
      </c>
      <c r="CC131" s="49">
        <v>84</v>
      </c>
      <c r="CD131" s="49">
        <v>1.6739999999999999</v>
      </c>
      <c r="CE131" s="49">
        <v>10000</v>
      </c>
      <c r="CF131" s="54">
        <f t="shared" si="266"/>
        <v>0</v>
      </c>
      <c r="CG131" s="55">
        <f t="shared" si="267"/>
        <v>181729.43999999997</v>
      </c>
      <c r="CH131" s="56">
        <f t="shared" si="268"/>
        <v>1453835.5199999998</v>
      </c>
      <c r="CI131" s="57">
        <f t="shared" si="269"/>
        <v>1453835.5199999998</v>
      </c>
      <c r="CJ131" s="57">
        <f t="shared" si="270"/>
        <v>1453835.5199999998</v>
      </c>
      <c r="CK131" s="57">
        <f t="shared" si="271"/>
        <v>1453835.5199999998</v>
      </c>
      <c r="CL131" s="57">
        <f t="shared" si="272"/>
        <v>1453835.5199999998</v>
      </c>
      <c r="CM131" s="57">
        <f t="shared" si="273"/>
        <v>1453835.5199999998</v>
      </c>
      <c r="CN131" s="57">
        <f t="shared" si="274"/>
        <v>1453835.5199999998</v>
      </c>
      <c r="CO131" s="57">
        <f t="shared" si="275"/>
        <v>1453835.5199999998</v>
      </c>
      <c r="CP131" s="57">
        <f t="shared" si="276"/>
        <v>1453835.5199999998</v>
      </c>
      <c r="CQ131" s="57">
        <f t="shared" si="277"/>
        <v>0</v>
      </c>
      <c r="CR131" s="57">
        <f t="shared" si="278"/>
        <v>0</v>
      </c>
      <c r="CS131" s="58">
        <f t="shared" si="279"/>
        <v>0</v>
      </c>
      <c r="CT131" s="56">
        <f t="shared" si="280"/>
        <v>363458.87999999995</v>
      </c>
      <c r="CU131" s="57">
        <f t="shared" si="281"/>
        <v>363458.87999999995</v>
      </c>
      <c r="CV131" s="57">
        <f t="shared" si="282"/>
        <v>181729.43999999997</v>
      </c>
      <c r="CW131" s="57">
        <f t="shared" si="283"/>
        <v>363458.87999999995</v>
      </c>
      <c r="CX131" s="57">
        <f t="shared" si="284"/>
        <v>181729.43999999997</v>
      </c>
      <c r="CY131" s="57">
        <f t="shared" si="285"/>
        <v>545188.31999999995</v>
      </c>
      <c r="CZ131" s="57">
        <f t="shared" si="286"/>
        <v>545188.31999999995</v>
      </c>
      <c r="DA131" s="157">
        <f t="shared" si="287"/>
        <v>545188.31999999995</v>
      </c>
      <c r="DB131" s="161">
        <f t="shared" si="288"/>
        <v>363458.87999999995</v>
      </c>
      <c r="DC131" s="161">
        <f t="shared" si="132"/>
        <v>383651.03999999992</v>
      </c>
      <c r="DD131" s="161">
        <f t="shared" si="289"/>
        <v>133939.63685364535</v>
      </c>
      <c r="DE131" s="161">
        <f t="shared" si="290"/>
        <v>517590.6768536453</v>
      </c>
      <c r="DF131" s="59">
        <f t="shared" si="291"/>
        <v>363458.87999999995</v>
      </c>
      <c r="DG131" s="57">
        <f t="shared" si="292"/>
        <v>363458.87999999995</v>
      </c>
      <c r="DH131" s="57">
        <f t="shared" si="293"/>
        <v>181729.43999999997</v>
      </c>
      <c r="DI131" s="57">
        <f t="shared" si="294"/>
        <v>363458.87999999995</v>
      </c>
      <c r="DJ131" s="57">
        <f t="shared" si="295"/>
        <v>181729.43999999997</v>
      </c>
      <c r="DK131" s="57">
        <f t="shared" si="296"/>
        <v>545188.31999999995</v>
      </c>
      <c r="DL131" s="57">
        <f t="shared" si="297"/>
        <v>545188.31999999995</v>
      </c>
      <c r="DM131" s="57">
        <f t="shared" si="298"/>
        <v>545188.31999999995</v>
      </c>
      <c r="DN131" s="57">
        <f t="shared" si="299"/>
        <v>363458.87999999995</v>
      </c>
      <c r="DO131" s="57">
        <f t="shared" si="300"/>
        <v>0</v>
      </c>
      <c r="DP131" s="57">
        <f t="shared" si="301"/>
        <v>0</v>
      </c>
      <c r="DQ131" s="58">
        <f t="shared" si="302"/>
        <v>0</v>
      </c>
      <c r="DR131" s="56">
        <f t="shared" si="303"/>
        <v>-1090376.6399999999</v>
      </c>
      <c r="DS131" s="57">
        <f t="shared" si="304"/>
        <v>-1090376.6399999999</v>
      </c>
      <c r="DT131" s="57">
        <f t="shared" si="305"/>
        <v>-1272106.0799999998</v>
      </c>
      <c r="DU131" s="57">
        <f t="shared" si="306"/>
        <v>-1090376.6399999999</v>
      </c>
      <c r="DV131" s="57">
        <f t="shared" si="307"/>
        <v>-1272106.0799999998</v>
      </c>
      <c r="DW131" s="57">
        <f t="shared" si="308"/>
        <v>-908647.19999999984</v>
      </c>
      <c r="DX131" s="57">
        <f t="shared" si="309"/>
        <v>-908647.19999999984</v>
      </c>
      <c r="DY131" s="57">
        <f t="shared" si="310"/>
        <v>-908647.19999999984</v>
      </c>
      <c r="DZ131" s="57">
        <f t="shared" si="311"/>
        <v>-1090376.6399999999</v>
      </c>
      <c r="EA131" s="57">
        <f t="shared" si="312"/>
        <v>0</v>
      </c>
      <c r="EB131" s="57">
        <f t="shared" si="313"/>
        <v>0</v>
      </c>
      <c r="EC131" s="58">
        <f t="shared" si="314"/>
        <v>0</v>
      </c>
      <c r="ED131" s="59">
        <f t="shared" si="315"/>
        <v>0</v>
      </c>
      <c r="EE131" s="57">
        <f t="shared" si="316"/>
        <v>0</v>
      </c>
      <c r="EF131" s="57">
        <f t="shared" si="317"/>
        <v>0</v>
      </c>
      <c r="EG131" s="57">
        <f t="shared" si="318"/>
        <v>0</v>
      </c>
      <c r="EH131" s="57">
        <f t="shared" si="319"/>
        <v>0</v>
      </c>
      <c r="EI131" s="57">
        <f t="shared" si="320"/>
        <v>0</v>
      </c>
      <c r="EJ131" s="57">
        <f t="shared" si="321"/>
        <v>0</v>
      </c>
      <c r="EK131" s="57">
        <f t="shared" si="322"/>
        <v>0</v>
      </c>
      <c r="EL131" s="57">
        <f t="shared" si="323"/>
        <v>0</v>
      </c>
      <c r="EM131" s="57">
        <f t="shared" si="324"/>
        <v>0</v>
      </c>
      <c r="EN131" s="57">
        <f t="shared" si="325"/>
        <v>0</v>
      </c>
      <c r="EO131" s="58">
        <f t="shared" si="326"/>
        <v>0</v>
      </c>
    </row>
    <row r="132" spans="1:145" x14ac:dyDescent="0.2">
      <c r="A132" s="49">
        <v>11</v>
      </c>
      <c r="B132" s="49">
        <v>6570</v>
      </c>
      <c r="C132" s="49" t="s">
        <v>125</v>
      </c>
      <c r="D132" s="49">
        <v>1110152</v>
      </c>
      <c r="E132" s="49" t="s">
        <v>283</v>
      </c>
      <c r="F132" s="49" t="s">
        <v>128</v>
      </c>
      <c r="G132" s="49" t="s">
        <v>281</v>
      </c>
      <c r="H132" s="50" t="s">
        <v>143</v>
      </c>
      <c r="I132" s="51">
        <v>44013</v>
      </c>
      <c r="J132" s="51">
        <v>43160</v>
      </c>
      <c r="K132" s="51">
        <v>44104</v>
      </c>
      <c r="L132" s="49">
        <v>18</v>
      </c>
      <c r="M132" s="49">
        <v>18</v>
      </c>
      <c r="N132" s="49">
        <v>18</v>
      </c>
      <c r="O132" s="49">
        <v>18</v>
      </c>
      <c r="P132" s="49">
        <v>18</v>
      </c>
      <c r="Q132" s="49">
        <v>18</v>
      </c>
      <c r="R132" s="49">
        <v>18</v>
      </c>
      <c r="S132" s="49">
        <v>18</v>
      </c>
      <c r="T132" s="49">
        <v>18</v>
      </c>
      <c r="U132" s="49">
        <v>18</v>
      </c>
      <c r="Y132" s="49">
        <v>15</v>
      </c>
      <c r="Z132" s="49">
        <v>15</v>
      </c>
      <c r="AA132" s="49">
        <v>13</v>
      </c>
      <c r="AB132" s="49">
        <v>10</v>
      </c>
      <c r="AC132" s="49">
        <v>10</v>
      </c>
      <c r="AD132" s="49">
        <v>9</v>
      </c>
      <c r="AE132" s="49">
        <v>7</v>
      </c>
      <c r="AF132" s="49">
        <v>8</v>
      </c>
      <c r="AG132" s="49">
        <v>10</v>
      </c>
      <c r="AH132" s="53">
        <f t="shared" si="263"/>
        <v>10.777777777777779</v>
      </c>
      <c r="AI132" s="52">
        <f t="shared" si="264"/>
        <v>2.7397395568751004</v>
      </c>
      <c r="AJ132" s="53">
        <f t="shared" si="265"/>
        <v>13.517517334652879</v>
      </c>
      <c r="AK132" s="49">
        <v>15</v>
      </c>
      <c r="AL132" s="49">
        <v>15</v>
      </c>
      <c r="AM132" s="49">
        <v>13</v>
      </c>
      <c r="AN132" s="49">
        <v>10</v>
      </c>
      <c r="AO132" s="49">
        <v>10</v>
      </c>
      <c r="AP132" s="49">
        <v>9</v>
      </c>
      <c r="AQ132" s="49">
        <v>7</v>
      </c>
      <c r="AR132" s="49">
        <v>8</v>
      </c>
      <c r="AS132" s="49">
        <v>10</v>
      </c>
      <c r="AT132" s="49">
        <v>0</v>
      </c>
      <c r="AU132" s="49">
        <v>0</v>
      </c>
      <c r="AV132" s="49">
        <v>0</v>
      </c>
      <c r="AW132" s="49">
        <v>-3</v>
      </c>
      <c r="AX132" s="49">
        <v>-3</v>
      </c>
      <c r="AY132" s="49">
        <v>-5</v>
      </c>
      <c r="AZ132" s="49">
        <v>-8</v>
      </c>
      <c r="BA132" s="49">
        <v>-8</v>
      </c>
      <c r="BB132" s="49">
        <v>-9</v>
      </c>
      <c r="BC132" s="49">
        <v>-11</v>
      </c>
      <c r="BD132" s="49">
        <v>-10</v>
      </c>
      <c r="BE132" s="49">
        <v>-8</v>
      </c>
      <c r="BI132" s="49">
        <v>0</v>
      </c>
      <c r="BJ132" s="49">
        <v>0</v>
      </c>
      <c r="BK132" s="49">
        <v>0</v>
      </c>
      <c r="BL132" s="49">
        <v>0</v>
      </c>
      <c r="BM132" s="49">
        <v>0</v>
      </c>
      <c r="BN132" s="49">
        <v>0</v>
      </c>
      <c r="BO132" s="49">
        <v>0</v>
      </c>
      <c r="BP132" s="49">
        <v>0</v>
      </c>
      <c r="BQ132" s="49">
        <v>0</v>
      </c>
      <c r="BV132" s="49">
        <v>8.7100000000000009</v>
      </c>
      <c r="BW132" s="49">
        <v>0</v>
      </c>
      <c r="BX132" s="49">
        <v>0</v>
      </c>
      <c r="BY132" s="49">
        <v>0</v>
      </c>
      <c r="BZ132" s="49">
        <v>0</v>
      </c>
      <c r="CA132" s="49">
        <v>0</v>
      </c>
      <c r="CB132" s="49">
        <v>0</v>
      </c>
      <c r="CC132" s="49">
        <v>84</v>
      </c>
      <c r="CD132" s="49">
        <v>1.6739999999999999</v>
      </c>
      <c r="CE132" s="49">
        <v>10000</v>
      </c>
      <c r="CF132" s="54">
        <f t="shared" si="266"/>
        <v>0</v>
      </c>
      <c r="CG132" s="55">
        <f t="shared" si="267"/>
        <v>268281.93600000005</v>
      </c>
      <c r="CH132" s="56">
        <f t="shared" si="268"/>
        <v>4829074.8480000012</v>
      </c>
      <c r="CI132" s="57">
        <f t="shared" si="269"/>
        <v>4829074.8480000012</v>
      </c>
      <c r="CJ132" s="57">
        <f t="shared" si="270"/>
        <v>4829074.8480000012</v>
      </c>
      <c r="CK132" s="57">
        <f t="shared" si="271"/>
        <v>4829074.8480000012</v>
      </c>
      <c r="CL132" s="57">
        <f t="shared" si="272"/>
        <v>4829074.8480000012</v>
      </c>
      <c r="CM132" s="57">
        <f t="shared" si="273"/>
        <v>4829074.8480000012</v>
      </c>
      <c r="CN132" s="57">
        <f t="shared" si="274"/>
        <v>4829074.8480000012</v>
      </c>
      <c r="CO132" s="57">
        <f t="shared" si="275"/>
        <v>4829074.8480000012</v>
      </c>
      <c r="CP132" s="57">
        <f t="shared" si="276"/>
        <v>4829074.8480000012</v>
      </c>
      <c r="CQ132" s="57">
        <f t="shared" si="277"/>
        <v>0</v>
      </c>
      <c r="CR132" s="57">
        <f t="shared" si="278"/>
        <v>0</v>
      </c>
      <c r="CS132" s="58">
        <f t="shared" si="279"/>
        <v>0</v>
      </c>
      <c r="CT132" s="56">
        <f t="shared" si="280"/>
        <v>4024229.0400000005</v>
      </c>
      <c r="CU132" s="57">
        <f t="shared" si="281"/>
        <v>4024229.0400000005</v>
      </c>
      <c r="CV132" s="57">
        <f t="shared" si="282"/>
        <v>3487665.1680000005</v>
      </c>
      <c r="CW132" s="57">
        <f t="shared" si="283"/>
        <v>2682819.3600000003</v>
      </c>
      <c r="CX132" s="57">
        <f t="shared" si="284"/>
        <v>2682819.3600000003</v>
      </c>
      <c r="CY132" s="57">
        <f t="shared" si="285"/>
        <v>2414537.4240000006</v>
      </c>
      <c r="CZ132" s="57">
        <f t="shared" si="286"/>
        <v>1877973.5520000004</v>
      </c>
      <c r="DA132" s="157">
        <f t="shared" si="287"/>
        <v>2146255.4880000004</v>
      </c>
      <c r="DB132" s="161">
        <f t="shared" si="288"/>
        <v>2682819.3600000003</v>
      </c>
      <c r="DC132" s="161">
        <f t="shared" si="132"/>
        <v>2891483.0880000009</v>
      </c>
      <c r="DD132" s="161">
        <f t="shared" si="289"/>
        <v>735022.63245423418</v>
      </c>
      <c r="DE132" s="161">
        <f t="shared" si="290"/>
        <v>3626505.7204542351</v>
      </c>
      <c r="DF132" s="59">
        <f t="shared" si="291"/>
        <v>4024229.0400000005</v>
      </c>
      <c r="DG132" s="57">
        <f t="shared" si="292"/>
        <v>4024229.0400000005</v>
      </c>
      <c r="DH132" s="57">
        <f t="shared" si="293"/>
        <v>3487665.1680000005</v>
      </c>
      <c r="DI132" s="57">
        <f t="shared" si="294"/>
        <v>2682819.3600000003</v>
      </c>
      <c r="DJ132" s="57">
        <f t="shared" si="295"/>
        <v>2682819.3600000003</v>
      </c>
      <c r="DK132" s="57">
        <f t="shared" si="296"/>
        <v>2414537.4240000006</v>
      </c>
      <c r="DL132" s="57">
        <f t="shared" si="297"/>
        <v>1877973.5520000004</v>
      </c>
      <c r="DM132" s="57">
        <f t="shared" si="298"/>
        <v>2146255.4880000004</v>
      </c>
      <c r="DN132" s="57">
        <f t="shared" si="299"/>
        <v>2682819.3600000003</v>
      </c>
      <c r="DO132" s="57">
        <f t="shared" si="300"/>
        <v>0</v>
      </c>
      <c r="DP132" s="57">
        <f t="shared" si="301"/>
        <v>0</v>
      </c>
      <c r="DQ132" s="58">
        <f t="shared" si="302"/>
        <v>0</v>
      </c>
      <c r="DR132" s="56">
        <f t="shared" si="303"/>
        <v>-804845.80800000019</v>
      </c>
      <c r="DS132" s="57">
        <f t="shared" si="304"/>
        <v>-804845.80800000019</v>
      </c>
      <c r="DT132" s="57">
        <f t="shared" si="305"/>
        <v>-1341409.6800000002</v>
      </c>
      <c r="DU132" s="57">
        <f t="shared" si="306"/>
        <v>-2146255.4880000004</v>
      </c>
      <c r="DV132" s="57">
        <f t="shared" si="307"/>
        <v>-2146255.4880000004</v>
      </c>
      <c r="DW132" s="57">
        <f t="shared" si="308"/>
        <v>-2414537.4240000006</v>
      </c>
      <c r="DX132" s="57">
        <f t="shared" si="309"/>
        <v>-2951101.2960000006</v>
      </c>
      <c r="DY132" s="57">
        <f t="shared" si="310"/>
        <v>-2682819.3600000003</v>
      </c>
      <c r="DZ132" s="57">
        <f t="shared" si="311"/>
        <v>-2146255.4880000004</v>
      </c>
      <c r="EA132" s="57">
        <f t="shared" si="312"/>
        <v>0</v>
      </c>
      <c r="EB132" s="57">
        <f t="shared" si="313"/>
        <v>0</v>
      </c>
      <c r="EC132" s="58">
        <f t="shared" si="314"/>
        <v>0</v>
      </c>
      <c r="ED132" s="59">
        <f t="shared" si="315"/>
        <v>0</v>
      </c>
      <c r="EE132" s="57">
        <f t="shared" si="316"/>
        <v>0</v>
      </c>
      <c r="EF132" s="57">
        <f t="shared" si="317"/>
        <v>0</v>
      </c>
      <c r="EG132" s="57">
        <f t="shared" si="318"/>
        <v>0</v>
      </c>
      <c r="EH132" s="57">
        <f t="shared" si="319"/>
        <v>0</v>
      </c>
      <c r="EI132" s="57">
        <f t="shared" si="320"/>
        <v>0</v>
      </c>
      <c r="EJ132" s="57">
        <f t="shared" si="321"/>
        <v>0</v>
      </c>
      <c r="EK132" s="57">
        <f t="shared" si="322"/>
        <v>0</v>
      </c>
      <c r="EL132" s="57">
        <f t="shared" si="323"/>
        <v>0</v>
      </c>
      <c r="EM132" s="57">
        <f t="shared" si="324"/>
        <v>0</v>
      </c>
      <c r="EN132" s="57">
        <f t="shared" si="325"/>
        <v>0</v>
      </c>
      <c r="EO132" s="58">
        <f t="shared" si="326"/>
        <v>0</v>
      </c>
    </row>
    <row r="133" spans="1:145" x14ac:dyDescent="0.2">
      <c r="A133" s="49">
        <v>11</v>
      </c>
      <c r="B133" s="49">
        <v>6570</v>
      </c>
      <c r="C133" s="49" t="s">
        <v>125</v>
      </c>
      <c r="D133" s="49">
        <v>1110118</v>
      </c>
      <c r="E133" s="49" t="s">
        <v>284</v>
      </c>
      <c r="F133" s="49" t="s">
        <v>130</v>
      </c>
      <c r="G133" s="49" t="s">
        <v>281</v>
      </c>
      <c r="H133" s="50">
        <v>148</v>
      </c>
      <c r="I133" s="51">
        <v>44004</v>
      </c>
      <c r="J133" s="51">
        <v>41879</v>
      </c>
      <c r="K133" s="51">
        <v>44070</v>
      </c>
      <c r="L133" s="49">
        <v>25</v>
      </c>
      <c r="M133" s="49">
        <v>25</v>
      </c>
      <c r="N133" s="49">
        <v>25</v>
      </c>
      <c r="O133" s="49">
        <v>25</v>
      </c>
      <c r="P133" s="49">
        <v>25</v>
      </c>
      <c r="Q133" s="49">
        <v>25</v>
      </c>
      <c r="R133" s="49">
        <v>25</v>
      </c>
      <c r="S133" s="49">
        <v>25</v>
      </c>
      <c r="T133" s="49">
        <v>25</v>
      </c>
      <c r="U133" s="49">
        <v>25</v>
      </c>
      <c r="Y133" s="49">
        <v>18</v>
      </c>
      <c r="Z133" s="49">
        <v>16</v>
      </c>
      <c r="AA133" s="49">
        <v>13</v>
      </c>
      <c r="AB133" s="49">
        <v>15</v>
      </c>
      <c r="AC133" s="49">
        <v>16</v>
      </c>
      <c r="AD133" s="49">
        <v>18</v>
      </c>
      <c r="AE133" s="49">
        <v>18</v>
      </c>
      <c r="AF133" s="49">
        <v>17</v>
      </c>
      <c r="AG133" s="49">
        <v>16</v>
      </c>
      <c r="AH133" s="53">
        <f t="shared" si="263"/>
        <v>16.333333333333332</v>
      </c>
      <c r="AI133" s="52">
        <f t="shared" si="264"/>
        <v>1.5634719199411433</v>
      </c>
      <c r="AJ133" s="53">
        <f t="shared" si="265"/>
        <v>17.896805253274476</v>
      </c>
      <c r="AK133" s="49">
        <v>18</v>
      </c>
      <c r="AL133" s="49">
        <v>16</v>
      </c>
      <c r="AM133" s="49">
        <v>13</v>
      </c>
      <c r="AN133" s="49">
        <v>15</v>
      </c>
      <c r="AO133" s="49">
        <v>16</v>
      </c>
      <c r="AP133" s="49">
        <v>18</v>
      </c>
      <c r="AQ133" s="49">
        <v>18</v>
      </c>
      <c r="AR133" s="49">
        <v>17</v>
      </c>
      <c r="AS133" s="49">
        <v>16</v>
      </c>
      <c r="AT133" s="49">
        <v>0</v>
      </c>
      <c r="AU133" s="49">
        <v>0</v>
      </c>
      <c r="AV133" s="49">
        <v>0</v>
      </c>
      <c r="AW133" s="49">
        <v>-7</v>
      </c>
      <c r="AX133" s="49">
        <v>-9</v>
      </c>
      <c r="AY133" s="49">
        <v>-12</v>
      </c>
      <c r="AZ133" s="49">
        <v>-10</v>
      </c>
      <c r="BA133" s="49">
        <v>-9</v>
      </c>
      <c r="BB133" s="49">
        <v>-7</v>
      </c>
      <c r="BC133" s="49">
        <v>-7</v>
      </c>
      <c r="BD133" s="49">
        <v>-8</v>
      </c>
      <c r="BE133" s="49">
        <v>-9</v>
      </c>
      <c r="BI133" s="49">
        <v>0</v>
      </c>
      <c r="BJ133" s="49">
        <v>0</v>
      </c>
      <c r="BK133" s="49">
        <v>0</v>
      </c>
      <c r="BL133" s="49">
        <v>0</v>
      </c>
      <c r="BM133" s="49">
        <v>0</v>
      </c>
      <c r="BN133" s="49">
        <v>0</v>
      </c>
      <c r="BO133" s="49">
        <v>0</v>
      </c>
      <c r="BP133" s="49">
        <v>0</v>
      </c>
      <c r="BQ133" s="49">
        <v>0</v>
      </c>
      <c r="BV133" s="49">
        <v>11.32</v>
      </c>
      <c r="BW133" s="49">
        <v>0</v>
      </c>
      <c r="BX133" s="49">
        <v>0</v>
      </c>
      <c r="BY133" s="49">
        <v>0</v>
      </c>
      <c r="BZ133" s="49">
        <v>0</v>
      </c>
      <c r="CA133" s="49">
        <v>0</v>
      </c>
      <c r="CB133" s="49">
        <v>0</v>
      </c>
      <c r="CC133" s="49">
        <v>84</v>
      </c>
      <c r="CD133" s="49">
        <v>1.6739999999999999</v>
      </c>
      <c r="CE133" s="49">
        <v>10000</v>
      </c>
      <c r="CF133" s="54">
        <f t="shared" si="266"/>
        <v>0</v>
      </c>
      <c r="CG133" s="55">
        <f t="shared" si="267"/>
        <v>348674.11199999996</v>
      </c>
      <c r="CH133" s="56">
        <f t="shared" si="268"/>
        <v>8716852.7999999989</v>
      </c>
      <c r="CI133" s="57">
        <f t="shared" si="269"/>
        <v>8716852.7999999989</v>
      </c>
      <c r="CJ133" s="57">
        <f t="shared" si="270"/>
        <v>8716852.7999999989</v>
      </c>
      <c r="CK133" s="57">
        <f t="shared" si="271"/>
        <v>8716852.7999999989</v>
      </c>
      <c r="CL133" s="57">
        <f t="shared" si="272"/>
        <v>8716852.7999999989</v>
      </c>
      <c r="CM133" s="57">
        <f t="shared" si="273"/>
        <v>8716852.7999999989</v>
      </c>
      <c r="CN133" s="57">
        <f t="shared" si="274"/>
        <v>8716852.7999999989</v>
      </c>
      <c r="CO133" s="57">
        <f t="shared" si="275"/>
        <v>8716852.7999999989</v>
      </c>
      <c r="CP133" s="57">
        <f t="shared" si="276"/>
        <v>8716852.7999999989</v>
      </c>
      <c r="CQ133" s="57">
        <f t="shared" si="277"/>
        <v>0</v>
      </c>
      <c r="CR133" s="57">
        <f t="shared" si="278"/>
        <v>0</v>
      </c>
      <c r="CS133" s="58">
        <f t="shared" si="279"/>
        <v>0</v>
      </c>
      <c r="CT133" s="56">
        <f t="shared" si="280"/>
        <v>6276134.0159999989</v>
      </c>
      <c r="CU133" s="57">
        <f t="shared" si="281"/>
        <v>5578785.7919999994</v>
      </c>
      <c r="CV133" s="57">
        <f t="shared" si="282"/>
        <v>4532763.4559999993</v>
      </c>
      <c r="CW133" s="57">
        <f t="shared" si="283"/>
        <v>5230111.68</v>
      </c>
      <c r="CX133" s="57">
        <f t="shared" si="284"/>
        <v>5578785.7919999994</v>
      </c>
      <c r="CY133" s="57">
        <f t="shared" si="285"/>
        <v>6276134.0159999989</v>
      </c>
      <c r="CZ133" s="57">
        <f t="shared" si="286"/>
        <v>6276134.0159999989</v>
      </c>
      <c r="DA133" s="157">
        <f t="shared" si="287"/>
        <v>5927459.9039999992</v>
      </c>
      <c r="DB133" s="161">
        <f t="shared" si="288"/>
        <v>5578785.7919999994</v>
      </c>
      <c r="DC133" s="161">
        <f t="shared" si="132"/>
        <v>5695010.4959999984</v>
      </c>
      <c r="DD133" s="161">
        <f t="shared" si="289"/>
        <v>545142.18332241313</v>
      </c>
      <c r="DE133" s="161">
        <f t="shared" si="290"/>
        <v>6240152.6793224122</v>
      </c>
      <c r="DF133" s="59">
        <f t="shared" si="291"/>
        <v>6276134.0159999989</v>
      </c>
      <c r="DG133" s="57">
        <f t="shared" si="292"/>
        <v>5578785.7919999994</v>
      </c>
      <c r="DH133" s="57">
        <f t="shared" si="293"/>
        <v>4532763.4559999993</v>
      </c>
      <c r="DI133" s="57">
        <f t="shared" si="294"/>
        <v>5230111.68</v>
      </c>
      <c r="DJ133" s="57">
        <f t="shared" si="295"/>
        <v>5578785.7919999994</v>
      </c>
      <c r="DK133" s="57">
        <f t="shared" si="296"/>
        <v>6276134.0159999989</v>
      </c>
      <c r="DL133" s="57">
        <f t="shared" si="297"/>
        <v>6276134.0159999989</v>
      </c>
      <c r="DM133" s="57">
        <f t="shared" si="298"/>
        <v>5927459.9039999992</v>
      </c>
      <c r="DN133" s="57">
        <f t="shared" si="299"/>
        <v>5578785.7919999994</v>
      </c>
      <c r="DO133" s="57">
        <f t="shared" si="300"/>
        <v>0</v>
      </c>
      <c r="DP133" s="57">
        <f t="shared" si="301"/>
        <v>0</v>
      </c>
      <c r="DQ133" s="58">
        <f t="shared" si="302"/>
        <v>0</v>
      </c>
      <c r="DR133" s="56">
        <f t="shared" si="303"/>
        <v>-2440718.784</v>
      </c>
      <c r="DS133" s="57">
        <f t="shared" si="304"/>
        <v>-3138067.0079999994</v>
      </c>
      <c r="DT133" s="57">
        <f t="shared" si="305"/>
        <v>-4184089.3439999996</v>
      </c>
      <c r="DU133" s="57">
        <f t="shared" si="306"/>
        <v>-3486741.1199999996</v>
      </c>
      <c r="DV133" s="57">
        <f t="shared" si="307"/>
        <v>-3138067.0079999994</v>
      </c>
      <c r="DW133" s="57">
        <f t="shared" si="308"/>
        <v>-2440718.784</v>
      </c>
      <c r="DX133" s="57">
        <f t="shared" si="309"/>
        <v>-2440718.784</v>
      </c>
      <c r="DY133" s="57">
        <f t="shared" si="310"/>
        <v>-2789392.8959999997</v>
      </c>
      <c r="DZ133" s="57">
        <f t="shared" si="311"/>
        <v>-3138067.0079999994</v>
      </c>
      <c r="EA133" s="57">
        <f t="shared" si="312"/>
        <v>0</v>
      </c>
      <c r="EB133" s="57">
        <f t="shared" si="313"/>
        <v>0</v>
      </c>
      <c r="EC133" s="58">
        <f t="shared" si="314"/>
        <v>0</v>
      </c>
      <c r="ED133" s="59">
        <f t="shared" si="315"/>
        <v>0</v>
      </c>
      <c r="EE133" s="57">
        <f t="shared" si="316"/>
        <v>0</v>
      </c>
      <c r="EF133" s="57">
        <f t="shared" si="317"/>
        <v>0</v>
      </c>
      <c r="EG133" s="57">
        <f t="shared" si="318"/>
        <v>0</v>
      </c>
      <c r="EH133" s="57">
        <f t="shared" si="319"/>
        <v>0</v>
      </c>
      <c r="EI133" s="57">
        <f t="shared" si="320"/>
        <v>0</v>
      </c>
      <c r="EJ133" s="57">
        <f t="shared" si="321"/>
        <v>0</v>
      </c>
      <c r="EK133" s="57">
        <f t="shared" si="322"/>
        <v>0</v>
      </c>
      <c r="EL133" s="57">
        <f t="shared" si="323"/>
        <v>0</v>
      </c>
      <c r="EM133" s="57">
        <f t="shared" si="324"/>
        <v>0</v>
      </c>
      <c r="EN133" s="57">
        <f t="shared" si="325"/>
        <v>0</v>
      </c>
      <c r="EO133" s="58">
        <f t="shared" si="326"/>
        <v>0</v>
      </c>
    </row>
    <row r="134" spans="1:145" x14ac:dyDescent="0.2">
      <c r="A134" s="49">
        <v>11</v>
      </c>
      <c r="B134" s="49">
        <v>6570</v>
      </c>
      <c r="C134" s="49" t="s">
        <v>125</v>
      </c>
      <c r="D134" s="49">
        <v>1110155</v>
      </c>
      <c r="E134" s="49" t="s">
        <v>285</v>
      </c>
      <c r="F134" s="49" t="s">
        <v>131</v>
      </c>
      <c r="G134" s="49" t="s">
        <v>281</v>
      </c>
      <c r="H134" s="50" t="s">
        <v>260</v>
      </c>
      <c r="I134" s="51">
        <v>43977</v>
      </c>
      <c r="J134" s="51">
        <v>43452</v>
      </c>
      <c r="K134" s="51">
        <v>44104</v>
      </c>
      <c r="L134" s="49">
        <v>25</v>
      </c>
      <c r="M134" s="49">
        <v>25</v>
      </c>
      <c r="N134" s="49">
        <v>25</v>
      </c>
      <c r="O134" s="49">
        <v>25</v>
      </c>
      <c r="P134" s="49">
        <v>25</v>
      </c>
      <c r="Q134" s="49">
        <v>25</v>
      </c>
      <c r="R134" s="49">
        <v>25</v>
      </c>
      <c r="S134" s="49">
        <v>25</v>
      </c>
      <c r="T134" s="49">
        <v>25</v>
      </c>
      <c r="U134" s="49">
        <v>25</v>
      </c>
      <c r="Y134" s="49">
        <v>26</v>
      </c>
      <c r="Z134" s="49">
        <v>27</v>
      </c>
      <c r="AA134" s="49">
        <v>28</v>
      </c>
      <c r="AB134" s="49">
        <v>26</v>
      </c>
      <c r="AC134" s="49">
        <v>24</v>
      </c>
      <c r="AD134" s="49">
        <v>24</v>
      </c>
      <c r="AE134" s="49">
        <v>22</v>
      </c>
      <c r="AF134" s="49">
        <v>23</v>
      </c>
      <c r="AG134" s="49">
        <v>27</v>
      </c>
      <c r="AH134" s="53">
        <f t="shared" si="263"/>
        <v>25.222222222222221</v>
      </c>
      <c r="AI134" s="52">
        <f t="shared" si="264"/>
        <v>1.9309052441091963</v>
      </c>
      <c r="AJ134" s="53">
        <f t="shared" si="265"/>
        <v>27.153127466331419</v>
      </c>
      <c r="AK134" s="49">
        <v>25</v>
      </c>
      <c r="AL134" s="49">
        <v>25</v>
      </c>
      <c r="AM134" s="49">
        <v>25</v>
      </c>
      <c r="AN134" s="49">
        <v>25</v>
      </c>
      <c r="AO134" s="49">
        <v>24</v>
      </c>
      <c r="AP134" s="49">
        <v>24</v>
      </c>
      <c r="AQ134" s="49">
        <v>22</v>
      </c>
      <c r="AR134" s="49">
        <v>23</v>
      </c>
      <c r="AS134" s="49">
        <v>25</v>
      </c>
      <c r="AT134" s="49">
        <v>0</v>
      </c>
      <c r="AU134" s="49">
        <v>0</v>
      </c>
      <c r="AV134" s="49">
        <v>0</v>
      </c>
      <c r="AW134" s="49">
        <v>0</v>
      </c>
      <c r="AX134" s="49">
        <v>0</v>
      </c>
      <c r="AY134" s="49">
        <v>0</v>
      </c>
      <c r="AZ134" s="49">
        <v>0</v>
      </c>
      <c r="BA134" s="49">
        <v>-1</v>
      </c>
      <c r="BB134" s="49">
        <v>-1</v>
      </c>
      <c r="BC134" s="49">
        <v>-3</v>
      </c>
      <c r="BD134" s="49">
        <v>-2</v>
      </c>
      <c r="BE134" s="49">
        <v>0</v>
      </c>
      <c r="BI134" s="49">
        <v>1</v>
      </c>
      <c r="BJ134" s="49">
        <v>2</v>
      </c>
      <c r="BK134" s="49">
        <v>3</v>
      </c>
      <c r="BL134" s="49">
        <v>1</v>
      </c>
      <c r="BM134" s="49">
        <v>0</v>
      </c>
      <c r="BN134" s="49">
        <v>0</v>
      </c>
      <c r="BO134" s="49">
        <v>0</v>
      </c>
      <c r="BP134" s="49">
        <v>0</v>
      </c>
      <c r="BQ134" s="49">
        <v>2</v>
      </c>
      <c r="BV134" s="49">
        <v>7.7</v>
      </c>
      <c r="BW134" s="49">
        <v>0</v>
      </c>
      <c r="BX134" s="49">
        <v>0</v>
      </c>
      <c r="BY134" s="49">
        <v>0</v>
      </c>
      <c r="BZ134" s="49">
        <v>0</v>
      </c>
      <c r="CA134" s="49">
        <v>0</v>
      </c>
      <c r="CB134" s="49">
        <v>0</v>
      </c>
      <c r="CC134" s="49">
        <v>84</v>
      </c>
      <c r="CD134" s="49">
        <v>1.6739999999999999</v>
      </c>
      <c r="CE134" s="49">
        <v>10000</v>
      </c>
      <c r="CF134" s="54">
        <f t="shared" si="266"/>
        <v>0</v>
      </c>
      <c r="CG134" s="55">
        <f t="shared" si="267"/>
        <v>237172.31999999998</v>
      </c>
      <c r="CH134" s="56">
        <f t="shared" si="268"/>
        <v>5929307.9999999991</v>
      </c>
      <c r="CI134" s="57">
        <f t="shared" si="269"/>
        <v>5929307.9999999991</v>
      </c>
      <c r="CJ134" s="57">
        <f t="shared" si="270"/>
        <v>5929307.9999999991</v>
      </c>
      <c r="CK134" s="57">
        <f t="shared" si="271"/>
        <v>5929307.9999999991</v>
      </c>
      <c r="CL134" s="57">
        <f t="shared" si="272"/>
        <v>5929307.9999999991</v>
      </c>
      <c r="CM134" s="57">
        <f t="shared" si="273"/>
        <v>5929307.9999999991</v>
      </c>
      <c r="CN134" s="57">
        <f t="shared" si="274"/>
        <v>5929307.9999999991</v>
      </c>
      <c r="CO134" s="57">
        <f t="shared" si="275"/>
        <v>5929307.9999999991</v>
      </c>
      <c r="CP134" s="57">
        <f t="shared" si="276"/>
        <v>5929307.9999999991</v>
      </c>
      <c r="CQ134" s="57">
        <f t="shared" si="277"/>
        <v>0</v>
      </c>
      <c r="CR134" s="57">
        <f t="shared" si="278"/>
        <v>0</v>
      </c>
      <c r="CS134" s="58">
        <f t="shared" si="279"/>
        <v>0</v>
      </c>
      <c r="CT134" s="56">
        <f t="shared" si="280"/>
        <v>6166480.3199999994</v>
      </c>
      <c r="CU134" s="57">
        <f t="shared" si="281"/>
        <v>6403652.6399999997</v>
      </c>
      <c r="CV134" s="57">
        <f t="shared" si="282"/>
        <v>6640824.959999999</v>
      </c>
      <c r="CW134" s="57">
        <f t="shared" si="283"/>
        <v>6166480.3199999994</v>
      </c>
      <c r="CX134" s="57">
        <f t="shared" si="284"/>
        <v>5692135.6799999997</v>
      </c>
      <c r="CY134" s="57">
        <f t="shared" si="285"/>
        <v>5692135.6799999997</v>
      </c>
      <c r="CZ134" s="57">
        <f t="shared" si="286"/>
        <v>5217791.0399999991</v>
      </c>
      <c r="DA134" s="157">
        <f t="shared" si="287"/>
        <v>5454963.3599999994</v>
      </c>
      <c r="DB134" s="161">
        <f t="shared" si="288"/>
        <v>6403652.6399999997</v>
      </c>
      <c r="DC134" s="161">
        <f t="shared" si="132"/>
        <v>5982012.959999999</v>
      </c>
      <c r="DD134" s="161">
        <f t="shared" si="289"/>
        <v>457957.27644554438</v>
      </c>
      <c r="DE134" s="161">
        <f t="shared" si="290"/>
        <v>6439970.2364455443</v>
      </c>
      <c r="DF134" s="59">
        <f t="shared" si="291"/>
        <v>5929307.9999999991</v>
      </c>
      <c r="DG134" s="57">
        <f t="shared" si="292"/>
        <v>5929307.9999999991</v>
      </c>
      <c r="DH134" s="57">
        <f t="shared" si="293"/>
        <v>5929307.9999999991</v>
      </c>
      <c r="DI134" s="57">
        <f t="shared" si="294"/>
        <v>5929307.9999999991</v>
      </c>
      <c r="DJ134" s="57">
        <f t="shared" si="295"/>
        <v>5692135.6799999997</v>
      </c>
      <c r="DK134" s="57">
        <f t="shared" si="296"/>
        <v>5692135.6799999997</v>
      </c>
      <c r="DL134" s="57">
        <f t="shared" si="297"/>
        <v>5217791.0399999991</v>
      </c>
      <c r="DM134" s="57">
        <f t="shared" si="298"/>
        <v>5454963.3599999994</v>
      </c>
      <c r="DN134" s="57">
        <f t="shared" si="299"/>
        <v>5929307.9999999991</v>
      </c>
      <c r="DO134" s="57">
        <f t="shared" si="300"/>
        <v>0</v>
      </c>
      <c r="DP134" s="57">
        <f t="shared" si="301"/>
        <v>0</v>
      </c>
      <c r="DQ134" s="58">
        <f t="shared" si="302"/>
        <v>0</v>
      </c>
      <c r="DR134" s="56">
        <f t="shared" si="303"/>
        <v>0</v>
      </c>
      <c r="DS134" s="57">
        <f t="shared" si="304"/>
        <v>0</v>
      </c>
      <c r="DT134" s="57">
        <f t="shared" si="305"/>
        <v>0</v>
      </c>
      <c r="DU134" s="57">
        <f t="shared" si="306"/>
        <v>0</v>
      </c>
      <c r="DV134" s="57">
        <f t="shared" si="307"/>
        <v>-237172.31999999998</v>
      </c>
      <c r="DW134" s="57">
        <f t="shared" si="308"/>
        <v>-237172.31999999998</v>
      </c>
      <c r="DX134" s="57">
        <f t="shared" si="309"/>
        <v>-711516.96</v>
      </c>
      <c r="DY134" s="57">
        <f t="shared" si="310"/>
        <v>-474344.63999999996</v>
      </c>
      <c r="DZ134" s="57">
        <f t="shared" si="311"/>
        <v>0</v>
      </c>
      <c r="EA134" s="57">
        <f t="shared" si="312"/>
        <v>0</v>
      </c>
      <c r="EB134" s="57">
        <f t="shared" si="313"/>
        <v>0</v>
      </c>
      <c r="EC134" s="58">
        <f t="shared" si="314"/>
        <v>0</v>
      </c>
      <c r="ED134" s="59">
        <f t="shared" si="315"/>
        <v>237172.31999999998</v>
      </c>
      <c r="EE134" s="57">
        <f t="shared" si="316"/>
        <v>474344.63999999996</v>
      </c>
      <c r="EF134" s="57">
        <f t="shared" si="317"/>
        <v>711516.96</v>
      </c>
      <c r="EG134" s="57">
        <f t="shared" si="318"/>
        <v>237172.31999999998</v>
      </c>
      <c r="EH134" s="57">
        <f t="shared" si="319"/>
        <v>0</v>
      </c>
      <c r="EI134" s="57">
        <f t="shared" si="320"/>
        <v>0</v>
      </c>
      <c r="EJ134" s="57">
        <f t="shared" si="321"/>
        <v>0</v>
      </c>
      <c r="EK134" s="57">
        <f t="shared" si="322"/>
        <v>0</v>
      </c>
      <c r="EL134" s="57">
        <f t="shared" si="323"/>
        <v>474344.63999999996</v>
      </c>
      <c r="EM134" s="57">
        <f t="shared" si="324"/>
        <v>0</v>
      </c>
      <c r="EN134" s="57">
        <f t="shared" si="325"/>
        <v>0</v>
      </c>
      <c r="EO134" s="58">
        <f t="shared" si="326"/>
        <v>0</v>
      </c>
    </row>
    <row r="135" spans="1:145" x14ac:dyDescent="0.2">
      <c r="A135" s="49">
        <v>11</v>
      </c>
      <c r="B135" s="49">
        <v>6570</v>
      </c>
      <c r="C135" s="49" t="s">
        <v>125</v>
      </c>
      <c r="D135" s="49">
        <v>1110150</v>
      </c>
      <c r="E135" s="49" t="s">
        <v>286</v>
      </c>
      <c r="F135" s="49" t="s">
        <v>132</v>
      </c>
      <c r="G135" s="49" t="s">
        <v>281</v>
      </c>
      <c r="H135" s="50" t="s">
        <v>133</v>
      </c>
      <c r="I135" s="51">
        <v>44050</v>
      </c>
      <c r="J135" s="51">
        <v>43011</v>
      </c>
      <c r="K135" s="51">
        <v>44135</v>
      </c>
      <c r="L135" s="49">
        <v>35</v>
      </c>
      <c r="M135" s="49">
        <v>35</v>
      </c>
      <c r="N135" s="49">
        <v>35</v>
      </c>
      <c r="O135" s="49">
        <v>35</v>
      </c>
      <c r="P135" s="49">
        <v>35</v>
      </c>
      <c r="Q135" s="49">
        <v>35</v>
      </c>
      <c r="R135" s="49">
        <v>35</v>
      </c>
      <c r="S135" s="49">
        <v>35</v>
      </c>
      <c r="T135" s="49">
        <v>35</v>
      </c>
      <c r="U135" s="49">
        <v>35</v>
      </c>
      <c r="Y135" s="49">
        <v>3</v>
      </c>
      <c r="Z135" s="49">
        <v>5</v>
      </c>
      <c r="AA135" s="49">
        <v>7</v>
      </c>
      <c r="AB135" s="49">
        <v>8</v>
      </c>
      <c r="AC135" s="49">
        <v>6</v>
      </c>
      <c r="AD135" s="49">
        <v>7</v>
      </c>
      <c r="AE135" s="49">
        <v>7</v>
      </c>
      <c r="AF135" s="49">
        <v>7</v>
      </c>
      <c r="AG135" s="49">
        <v>5</v>
      </c>
      <c r="AH135" s="53">
        <f t="shared" si="263"/>
        <v>6.1111111111111107</v>
      </c>
      <c r="AI135" s="52">
        <f t="shared" si="264"/>
        <v>1.4487116456005886</v>
      </c>
      <c r="AJ135" s="53">
        <f t="shared" si="265"/>
        <v>7.5598227567116991</v>
      </c>
      <c r="AK135" s="49">
        <v>3</v>
      </c>
      <c r="AL135" s="49">
        <v>5</v>
      </c>
      <c r="AM135" s="49">
        <v>7</v>
      </c>
      <c r="AN135" s="49">
        <v>8</v>
      </c>
      <c r="AO135" s="49">
        <v>6</v>
      </c>
      <c r="AP135" s="49">
        <v>7</v>
      </c>
      <c r="AQ135" s="49">
        <v>7</v>
      </c>
      <c r="AR135" s="49">
        <v>7</v>
      </c>
      <c r="AS135" s="49">
        <v>5</v>
      </c>
      <c r="AT135" s="49">
        <v>0</v>
      </c>
      <c r="AU135" s="49">
        <v>0</v>
      </c>
      <c r="AV135" s="49">
        <v>0</v>
      </c>
      <c r="AW135" s="49">
        <v>-32</v>
      </c>
      <c r="AX135" s="49">
        <v>-30</v>
      </c>
      <c r="AY135" s="49">
        <v>-28</v>
      </c>
      <c r="AZ135" s="49">
        <v>-27</v>
      </c>
      <c r="BA135" s="49">
        <v>-29</v>
      </c>
      <c r="BB135" s="49">
        <v>-28</v>
      </c>
      <c r="BC135" s="49">
        <v>-28</v>
      </c>
      <c r="BD135" s="49">
        <v>-28</v>
      </c>
      <c r="BE135" s="49">
        <v>-30</v>
      </c>
      <c r="BI135" s="49">
        <v>0</v>
      </c>
      <c r="BJ135" s="49">
        <v>0</v>
      </c>
      <c r="BK135" s="49">
        <v>0</v>
      </c>
      <c r="BL135" s="49">
        <v>0</v>
      </c>
      <c r="BM135" s="49">
        <v>0</v>
      </c>
      <c r="BN135" s="49">
        <v>0</v>
      </c>
      <c r="BO135" s="49">
        <v>0</v>
      </c>
      <c r="BP135" s="49">
        <v>0</v>
      </c>
      <c r="BQ135" s="49">
        <v>0</v>
      </c>
      <c r="BV135" s="49">
        <v>7.7</v>
      </c>
      <c r="BW135" s="49">
        <v>0</v>
      </c>
      <c r="BX135" s="49">
        <v>0</v>
      </c>
      <c r="BY135" s="49">
        <v>0</v>
      </c>
      <c r="BZ135" s="49">
        <v>0</v>
      </c>
      <c r="CA135" s="49">
        <v>0</v>
      </c>
      <c r="CB135" s="49">
        <v>0</v>
      </c>
      <c r="CC135" s="49">
        <v>84</v>
      </c>
      <c r="CD135" s="49">
        <v>1.6739999999999999</v>
      </c>
      <c r="CE135" s="49">
        <v>10000</v>
      </c>
      <c r="CF135" s="54">
        <f t="shared" si="266"/>
        <v>0</v>
      </c>
      <c r="CG135" s="55">
        <f t="shared" si="267"/>
        <v>237172.31999999998</v>
      </c>
      <c r="CH135" s="56">
        <f t="shared" si="268"/>
        <v>8301031.1999999993</v>
      </c>
      <c r="CI135" s="57">
        <f t="shared" si="269"/>
        <v>8301031.1999999993</v>
      </c>
      <c r="CJ135" s="57">
        <f t="shared" si="270"/>
        <v>8301031.1999999993</v>
      </c>
      <c r="CK135" s="57">
        <f t="shared" si="271"/>
        <v>8301031.1999999993</v>
      </c>
      <c r="CL135" s="57">
        <f t="shared" si="272"/>
        <v>8301031.1999999993</v>
      </c>
      <c r="CM135" s="57">
        <f t="shared" si="273"/>
        <v>8301031.1999999993</v>
      </c>
      <c r="CN135" s="57">
        <f t="shared" si="274"/>
        <v>8301031.1999999993</v>
      </c>
      <c r="CO135" s="57">
        <f t="shared" si="275"/>
        <v>8301031.1999999993</v>
      </c>
      <c r="CP135" s="57">
        <f t="shared" si="276"/>
        <v>8301031.1999999993</v>
      </c>
      <c r="CQ135" s="57">
        <f t="shared" si="277"/>
        <v>0</v>
      </c>
      <c r="CR135" s="57">
        <f t="shared" si="278"/>
        <v>0</v>
      </c>
      <c r="CS135" s="58">
        <f t="shared" si="279"/>
        <v>0</v>
      </c>
      <c r="CT135" s="56">
        <f t="shared" si="280"/>
        <v>711516.96</v>
      </c>
      <c r="CU135" s="57">
        <f t="shared" si="281"/>
        <v>1185861.5999999999</v>
      </c>
      <c r="CV135" s="57">
        <f t="shared" si="282"/>
        <v>1660206.2399999998</v>
      </c>
      <c r="CW135" s="57">
        <f t="shared" si="283"/>
        <v>1897378.5599999998</v>
      </c>
      <c r="CX135" s="57">
        <f t="shared" si="284"/>
        <v>1423033.92</v>
      </c>
      <c r="CY135" s="57">
        <f t="shared" si="285"/>
        <v>1660206.2399999998</v>
      </c>
      <c r="CZ135" s="57">
        <f t="shared" si="286"/>
        <v>1660206.2399999998</v>
      </c>
      <c r="DA135" s="157">
        <f t="shared" si="287"/>
        <v>1660206.2399999998</v>
      </c>
      <c r="DB135" s="161">
        <f t="shared" si="288"/>
        <v>1185861.5999999999</v>
      </c>
      <c r="DC135" s="161">
        <f t="shared" ref="DC135:DC148" si="327">AVERAGE(CT135:DB135)</f>
        <v>1449386.4</v>
      </c>
      <c r="DD135" s="161">
        <f t="shared" si="289"/>
        <v>343594.30199810938</v>
      </c>
      <c r="DE135" s="161">
        <f t="shared" si="290"/>
        <v>1792980.701998109</v>
      </c>
      <c r="DF135" s="59">
        <f t="shared" si="291"/>
        <v>711516.96</v>
      </c>
      <c r="DG135" s="57">
        <f t="shared" si="292"/>
        <v>1185861.5999999999</v>
      </c>
      <c r="DH135" s="57">
        <f t="shared" si="293"/>
        <v>1660206.2399999998</v>
      </c>
      <c r="DI135" s="57">
        <f t="shared" si="294"/>
        <v>1897378.5599999998</v>
      </c>
      <c r="DJ135" s="57">
        <f t="shared" si="295"/>
        <v>1423033.92</v>
      </c>
      <c r="DK135" s="57">
        <f t="shared" si="296"/>
        <v>1660206.2399999998</v>
      </c>
      <c r="DL135" s="57">
        <f t="shared" si="297"/>
        <v>1660206.2399999998</v>
      </c>
      <c r="DM135" s="57">
        <f t="shared" si="298"/>
        <v>1660206.2399999998</v>
      </c>
      <c r="DN135" s="57">
        <f t="shared" si="299"/>
        <v>1185861.5999999999</v>
      </c>
      <c r="DO135" s="57">
        <f t="shared" si="300"/>
        <v>0</v>
      </c>
      <c r="DP135" s="57">
        <f t="shared" si="301"/>
        <v>0</v>
      </c>
      <c r="DQ135" s="58">
        <f t="shared" si="302"/>
        <v>0</v>
      </c>
      <c r="DR135" s="56">
        <f t="shared" si="303"/>
        <v>-7589514.2399999993</v>
      </c>
      <c r="DS135" s="57">
        <f t="shared" si="304"/>
        <v>-7115169.5999999996</v>
      </c>
      <c r="DT135" s="57">
        <f t="shared" si="305"/>
        <v>-6640824.959999999</v>
      </c>
      <c r="DU135" s="57">
        <f t="shared" si="306"/>
        <v>-6403652.6399999997</v>
      </c>
      <c r="DV135" s="57">
        <f t="shared" si="307"/>
        <v>-6877997.2799999993</v>
      </c>
      <c r="DW135" s="57">
        <f t="shared" si="308"/>
        <v>-6640824.959999999</v>
      </c>
      <c r="DX135" s="57">
        <f t="shared" si="309"/>
        <v>-6640824.959999999</v>
      </c>
      <c r="DY135" s="57">
        <f t="shared" si="310"/>
        <v>-6640824.959999999</v>
      </c>
      <c r="DZ135" s="57">
        <f t="shared" si="311"/>
        <v>-7115169.5999999996</v>
      </c>
      <c r="EA135" s="57">
        <f t="shared" si="312"/>
        <v>0</v>
      </c>
      <c r="EB135" s="57">
        <f t="shared" si="313"/>
        <v>0</v>
      </c>
      <c r="EC135" s="58">
        <f t="shared" si="314"/>
        <v>0</v>
      </c>
      <c r="ED135" s="59">
        <f t="shared" si="315"/>
        <v>0</v>
      </c>
      <c r="EE135" s="57">
        <f t="shared" si="316"/>
        <v>0</v>
      </c>
      <c r="EF135" s="57">
        <f t="shared" si="317"/>
        <v>0</v>
      </c>
      <c r="EG135" s="57">
        <f t="shared" si="318"/>
        <v>0</v>
      </c>
      <c r="EH135" s="57">
        <f t="shared" si="319"/>
        <v>0</v>
      </c>
      <c r="EI135" s="57">
        <f t="shared" si="320"/>
        <v>0</v>
      </c>
      <c r="EJ135" s="57">
        <f t="shared" si="321"/>
        <v>0</v>
      </c>
      <c r="EK135" s="57">
        <f t="shared" si="322"/>
        <v>0</v>
      </c>
      <c r="EL135" s="57">
        <f t="shared" si="323"/>
        <v>0</v>
      </c>
      <c r="EM135" s="57">
        <f t="shared" si="324"/>
        <v>0</v>
      </c>
      <c r="EN135" s="57">
        <f t="shared" si="325"/>
        <v>0</v>
      </c>
      <c r="EO135" s="58">
        <f t="shared" si="326"/>
        <v>0</v>
      </c>
    </row>
    <row r="136" spans="1:145" x14ac:dyDescent="0.2">
      <c r="I136" s="51"/>
      <c r="J136" s="51"/>
      <c r="K136" s="51"/>
      <c r="AH136" s="53">
        <f>SUM(AH131:AH135)</f>
        <v>60.555555555555557</v>
      </c>
      <c r="AI136" s="52"/>
      <c r="AJ136" s="53">
        <f>SUM(AJ131:AJ135)</f>
        <v>68.975411653271678</v>
      </c>
      <c r="CF136" s="54"/>
      <c r="CG136" s="55"/>
      <c r="CH136" s="56"/>
      <c r="CI136" s="57"/>
      <c r="CJ136" s="57"/>
      <c r="CK136" s="57"/>
      <c r="CL136" s="57"/>
      <c r="CM136" s="57"/>
      <c r="CN136" s="57"/>
      <c r="CO136" s="57"/>
      <c r="CP136" s="57"/>
      <c r="CQ136" s="57"/>
      <c r="CR136" s="57"/>
      <c r="CS136" s="58"/>
      <c r="CT136" s="56"/>
      <c r="CU136" s="57"/>
      <c r="CV136" s="57"/>
      <c r="CW136" s="57"/>
      <c r="CX136" s="57"/>
      <c r="CY136" s="57"/>
      <c r="CZ136" s="57"/>
      <c r="DA136" s="157"/>
      <c r="DB136" s="161"/>
      <c r="DC136" s="161" t="e">
        <f t="shared" si="327"/>
        <v>#DIV/0!</v>
      </c>
      <c r="DD136" s="161"/>
      <c r="DE136" s="161"/>
      <c r="DF136" s="59"/>
      <c r="DG136" s="57"/>
      <c r="DH136" s="57"/>
      <c r="DI136" s="57"/>
      <c r="DJ136" s="57"/>
      <c r="DK136" s="57"/>
      <c r="DL136" s="57"/>
      <c r="DM136" s="57"/>
      <c r="DN136" s="57"/>
      <c r="DO136" s="57"/>
      <c r="DP136" s="57"/>
      <c r="DQ136" s="58"/>
      <c r="DR136" s="56"/>
      <c r="DS136" s="57"/>
      <c r="DT136" s="57"/>
      <c r="DU136" s="57"/>
      <c r="DV136" s="57"/>
      <c r="DW136" s="57"/>
      <c r="DX136" s="57"/>
      <c r="DY136" s="57"/>
      <c r="DZ136" s="57"/>
      <c r="EA136" s="57"/>
      <c r="EB136" s="57"/>
      <c r="EC136" s="58"/>
      <c r="ED136" s="59"/>
      <c r="EE136" s="57"/>
      <c r="EF136" s="57"/>
      <c r="EG136" s="57"/>
      <c r="EH136" s="57"/>
      <c r="EI136" s="57"/>
      <c r="EJ136" s="57"/>
      <c r="EK136" s="57"/>
      <c r="EL136" s="57"/>
      <c r="EM136" s="57"/>
      <c r="EN136" s="57"/>
      <c r="EO136" s="58"/>
    </row>
    <row r="137" spans="1:145" x14ac:dyDescent="0.2">
      <c r="A137" s="49">
        <v>12</v>
      </c>
      <c r="B137" s="49">
        <v>6570</v>
      </c>
      <c r="C137" s="49" t="s">
        <v>125</v>
      </c>
      <c r="D137" s="49">
        <v>1120175</v>
      </c>
      <c r="E137" s="49" t="s">
        <v>288</v>
      </c>
      <c r="F137" s="49" t="s">
        <v>127</v>
      </c>
      <c r="G137" s="49" t="s">
        <v>287</v>
      </c>
      <c r="H137" s="50" t="s">
        <v>143</v>
      </c>
      <c r="I137" s="51">
        <v>44013</v>
      </c>
      <c r="J137" s="51">
        <v>43709</v>
      </c>
      <c r="K137" s="51">
        <v>44104</v>
      </c>
      <c r="L137" s="49">
        <v>25</v>
      </c>
      <c r="M137" s="49">
        <v>25</v>
      </c>
      <c r="N137" s="49">
        <v>25</v>
      </c>
      <c r="O137" s="49">
        <v>25</v>
      </c>
      <c r="P137" s="49">
        <v>25</v>
      </c>
      <c r="Q137" s="49">
        <v>25</v>
      </c>
      <c r="R137" s="49">
        <v>25</v>
      </c>
      <c r="S137" s="49">
        <v>25</v>
      </c>
      <c r="T137" s="49">
        <v>25</v>
      </c>
      <c r="U137" s="49">
        <v>25</v>
      </c>
      <c r="Y137" s="49">
        <v>16</v>
      </c>
      <c r="Z137" s="49">
        <v>14</v>
      </c>
      <c r="AA137" s="49">
        <v>12</v>
      </c>
      <c r="AB137" s="49">
        <v>10</v>
      </c>
      <c r="AC137" s="49">
        <v>10</v>
      </c>
      <c r="AD137" s="49">
        <v>10</v>
      </c>
      <c r="AE137" s="49">
        <v>10</v>
      </c>
      <c r="AF137" s="49">
        <v>10</v>
      </c>
      <c r="AG137" s="49">
        <v>8</v>
      </c>
      <c r="AH137" s="53">
        <f t="shared" si="263"/>
        <v>11.111111111111111</v>
      </c>
      <c r="AI137" s="52">
        <f t="shared" si="264"/>
        <v>2.3306863292670035</v>
      </c>
      <c r="AJ137" s="53">
        <f t="shared" si="265"/>
        <v>13.441797440378114</v>
      </c>
      <c r="AK137" s="49">
        <v>16</v>
      </c>
      <c r="AL137" s="49">
        <v>14</v>
      </c>
      <c r="AM137" s="49">
        <v>12</v>
      </c>
      <c r="AN137" s="49">
        <v>10</v>
      </c>
      <c r="AO137" s="49">
        <v>10</v>
      </c>
      <c r="AP137" s="49">
        <v>10</v>
      </c>
      <c r="AQ137" s="49">
        <v>10</v>
      </c>
      <c r="AR137" s="49">
        <v>10</v>
      </c>
      <c r="AS137" s="49">
        <v>8</v>
      </c>
      <c r="AT137" s="49">
        <v>0</v>
      </c>
      <c r="AU137" s="49">
        <v>0</v>
      </c>
      <c r="AV137" s="49">
        <v>0</v>
      </c>
      <c r="AW137" s="49">
        <v>-9</v>
      </c>
      <c r="AX137" s="49">
        <v>-11</v>
      </c>
      <c r="AY137" s="49">
        <v>-13</v>
      </c>
      <c r="AZ137" s="49">
        <v>-15</v>
      </c>
      <c r="BA137" s="49">
        <v>-15</v>
      </c>
      <c r="BB137" s="49">
        <v>-15</v>
      </c>
      <c r="BC137" s="49">
        <v>-15</v>
      </c>
      <c r="BD137" s="49">
        <v>-15</v>
      </c>
      <c r="BE137" s="49">
        <v>-17</v>
      </c>
      <c r="BI137" s="49">
        <v>0</v>
      </c>
      <c r="BJ137" s="49">
        <v>0</v>
      </c>
      <c r="BK137" s="49">
        <v>0</v>
      </c>
      <c r="BL137" s="49">
        <v>0</v>
      </c>
      <c r="BM137" s="49">
        <v>0</v>
      </c>
      <c r="BN137" s="49">
        <v>0</v>
      </c>
      <c r="BO137" s="49">
        <v>0</v>
      </c>
      <c r="BP137" s="49">
        <v>0</v>
      </c>
      <c r="BQ137" s="49">
        <v>0</v>
      </c>
      <c r="BV137" s="49">
        <v>5.9</v>
      </c>
      <c r="BW137" s="49">
        <v>0</v>
      </c>
      <c r="BX137" s="49">
        <v>0</v>
      </c>
      <c r="BY137" s="49">
        <v>0</v>
      </c>
      <c r="BZ137" s="49">
        <v>0</v>
      </c>
      <c r="CA137" s="49">
        <v>0</v>
      </c>
      <c r="CB137" s="49">
        <v>0</v>
      </c>
      <c r="CC137" s="49">
        <v>56</v>
      </c>
      <c r="CD137" s="49">
        <v>1.6739999999999999</v>
      </c>
      <c r="CE137" s="49">
        <v>10000</v>
      </c>
      <c r="CF137" s="54">
        <f t="shared" si="266"/>
        <v>0</v>
      </c>
      <c r="CG137" s="55">
        <f t="shared" si="267"/>
        <v>154074.96</v>
      </c>
      <c r="CH137" s="56">
        <f t="shared" si="268"/>
        <v>3851874</v>
      </c>
      <c r="CI137" s="57">
        <f t="shared" si="269"/>
        <v>3851874</v>
      </c>
      <c r="CJ137" s="57">
        <f t="shared" si="270"/>
        <v>3851874</v>
      </c>
      <c r="CK137" s="57">
        <f t="shared" si="271"/>
        <v>3851874</v>
      </c>
      <c r="CL137" s="57">
        <f t="shared" si="272"/>
        <v>3851874</v>
      </c>
      <c r="CM137" s="57">
        <f t="shared" si="273"/>
        <v>3851874</v>
      </c>
      <c r="CN137" s="57">
        <f t="shared" si="274"/>
        <v>3851874</v>
      </c>
      <c r="CO137" s="57">
        <f t="shared" si="275"/>
        <v>3851874</v>
      </c>
      <c r="CP137" s="57">
        <f t="shared" si="276"/>
        <v>3851874</v>
      </c>
      <c r="CQ137" s="57">
        <f t="shared" si="277"/>
        <v>0</v>
      </c>
      <c r="CR137" s="57">
        <f t="shared" si="278"/>
        <v>0</v>
      </c>
      <c r="CS137" s="58">
        <f t="shared" si="279"/>
        <v>0</v>
      </c>
      <c r="CT137" s="56">
        <f t="shared" si="280"/>
        <v>2465199.36</v>
      </c>
      <c r="CU137" s="57">
        <f t="shared" si="281"/>
        <v>2157049.44</v>
      </c>
      <c r="CV137" s="57">
        <f t="shared" si="282"/>
        <v>1848899.52</v>
      </c>
      <c r="CW137" s="57">
        <f t="shared" si="283"/>
        <v>1540749.5999999999</v>
      </c>
      <c r="CX137" s="57">
        <f t="shared" si="284"/>
        <v>1540749.5999999999</v>
      </c>
      <c r="CY137" s="57">
        <f t="shared" si="285"/>
        <v>1540749.5999999999</v>
      </c>
      <c r="CZ137" s="57">
        <f t="shared" si="286"/>
        <v>1540749.5999999999</v>
      </c>
      <c r="DA137" s="157">
        <f t="shared" si="287"/>
        <v>1540749.5999999999</v>
      </c>
      <c r="DB137" s="161">
        <f t="shared" si="288"/>
        <v>1232599.68</v>
      </c>
      <c r="DC137" s="161">
        <f t="shared" si="327"/>
        <v>1711943.9999999998</v>
      </c>
      <c r="DD137" s="161">
        <f t="shared" si="289"/>
        <v>359100.40295436035</v>
      </c>
      <c r="DE137" s="161">
        <f t="shared" si="290"/>
        <v>2071044.4029543602</v>
      </c>
      <c r="DF137" s="59">
        <f t="shared" si="291"/>
        <v>2465199.36</v>
      </c>
      <c r="DG137" s="57">
        <f t="shared" si="292"/>
        <v>2157049.44</v>
      </c>
      <c r="DH137" s="57">
        <f t="shared" si="293"/>
        <v>1848899.52</v>
      </c>
      <c r="DI137" s="57">
        <f t="shared" si="294"/>
        <v>1540749.5999999999</v>
      </c>
      <c r="DJ137" s="57">
        <f t="shared" si="295"/>
        <v>1540749.5999999999</v>
      </c>
      <c r="DK137" s="57">
        <f t="shared" si="296"/>
        <v>1540749.5999999999</v>
      </c>
      <c r="DL137" s="57">
        <f t="shared" si="297"/>
        <v>1540749.5999999999</v>
      </c>
      <c r="DM137" s="57">
        <f t="shared" si="298"/>
        <v>1540749.5999999999</v>
      </c>
      <c r="DN137" s="57">
        <f t="shared" si="299"/>
        <v>1232599.68</v>
      </c>
      <c r="DO137" s="57">
        <f t="shared" si="300"/>
        <v>0</v>
      </c>
      <c r="DP137" s="57">
        <f t="shared" si="301"/>
        <v>0</v>
      </c>
      <c r="DQ137" s="58">
        <f t="shared" si="302"/>
        <v>0</v>
      </c>
      <c r="DR137" s="56">
        <f t="shared" si="303"/>
        <v>-1386674.64</v>
      </c>
      <c r="DS137" s="57">
        <f t="shared" si="304"/>
        <v>-1694824.5599999998</v>
      </c>
      <c r="DT137" s="57">
        <f t="shared" si="305"/>
        <v>-2002974.48</v>
      </c>
      <c r="DU137" s="57">
        <f t="shared" si="306"/>
        <v>-2311124.4</v>
      </c>
      <c r="DV137" s="57">
        <f t="shared" si="307"/>
        <v>-2311124.4</v>
      </c>
      <c r="DW137" s="57">
        <f t="shared" si="308"/>
        <v>-2311124.4</v>
      </c>
      <c r="DX137" s="57">
        <f t="shared" si="309"/>
        <v>-2311124.4</v>
      </c>
      <c r="DY137" s="57">
        <f t="shared" si="310"/>
        <v>-2311124.4</v>
      </c>
      <c r="DZ137" s="57">
        <f t="shared" si="311"/>
        <v>-2619274.3199999998</v>
      </c>
      <c r="EA137" s="57">
        <f t="shared" si="312"/>
        <v>0</v>
      </c>
      <c r="EB137" s="57">
        <f t="shared" si="313"/>
        <v>0</v>
      </c>
      <c r="EC137" s="58">
        <f t="shared" si="314"/>
        <v>0</v>
      </c>
      <c r="ED137" s="59">
        <f t="shared" si="315"/>
        <v>0</v>
      </c>
      <c r="EE137" s="57">
        <f t="shared" si="316"/>
        <v>0</v>
      </c>
      <c r="EF137" s="57">
        <f t="shared" si="317"/>
        <v>0</v>
      </c>
      <c r="EG137" s="57">
        <f t="shared" si="318"/>
        <v>0</v>
      </c>
      <c r="EH137" s="57">
        <f t="shared" si="319"/>
        <v>0</v>
      </c>
      <c r="EI137" s="57">
        <f t="shared" si="320"/>
        <v>0</v>
      </c>
      <c r="EJ137" s="57">
        <f t="shared" si="321"/>
        <v>0</v>
      </c>
      <c r="EK137" s="57">
        <f t="shared" si="322"/>
        <v>0</v>
      </c>
      <c r="EL137" s="57">
        <f t="shared" si="323"/>
        <v>0</v>
      </c>
      <c r="EM137" s="57">
        <f t="shared" si="324"/>
        <v>0</v>
      </c>
      <c r="EN137" s="57">
        <f t="shared" si="325"/>
        <v>0</v>
      </c>
      <c r="EO137" s="58">
        <f t="shared" si="326"/>
        <v>0</v>
      </c>
    </row>
    <row r="138" spans="1:145" x14ac:dyDescent="0.2">
      <c r="A138" s="49">
        <v>12</v>
      </c>
      <c r="B138" s="49">
        <v>6570</v>
      </c>
      <c r="C138" s="49" t="s">
        <v>125</v>
      </c>
      <c r="D138" s="49">
        <v>1120162</v>
      </c>
      <c r="E138" s="49" t="s">
        <v>289</v>
      </c>
      <c r="F138" s="49" t="s">
        <v>128</v>
      </c>
      <c r="G138" s="49" t="s">
        <v>287</v>
      </c>
      <c r="H138" s="50" t="s">
        <v>146</v>
      </c>
      <c r="I138" s="51">
        <v>44067</v>
      </c>
      <c r="J138" s="51">
        <v>43371</v>
      </c>
      <c r="K138" s="51">
        <v>44165</v>
      </c>
      <c r="L138" s="49">
        <v>10</v>
      </c>
      <c r="M138" s="49">
        <v>10</v>
      </c>
      <c r="N138" s="49">
        <v>10</v>
      </c>
      <c r="O138" s="49">
        <v>10</v>
      </c>
      <c r="P138" s="49">
        <v>10</v>
      </c>
      <c r="Q138" s="49">
        <v>10</v>
      </c>
      <c r="R138" s="49">
        <v>10</v>
      </c>
      <c r="S138" s="49">
        <v>10</v>
      </c>
      <c r="T138" s="49">
        <v>10</v>
      </c>
      <c r="U138" s="49">
        <v>10</v>
      </c>
      <c r="Y138" s="49">
        <v>5</v>
      </c>
      <c r="Z138" s="49">
        <v>5</v>
      </c>
      <c r="AA138" s="49">
        <v>3</v>
      </c>
      <c r="AB138" s="49">
        <v>3</v>
      </c>
      <c r="AC138" s="49">
        <v>3</v>
      </c>
      <c r="AD138" s="49">
        <v>2</v>
      </c>
      <c r="AE138" s="49">
        <v>2</v>
      </c>
      <c r="AF138" s="49">
        <v>2</v>
      </c>
      <c r="AG138" s="49">
        <v>1</v>
      </c>
      <c r="AH138" s="53">
        <f t="shared" si="263"/>
        <v>2.8888888888888888</v>
      </c>
      <c r="AI138" s="52">
        <f t="shared" si="264"/>
        <v>1.2862041003100251</v>
      </c>
      <c r="AJ138" s="53">
        <f t="shared" si="265"/>
        <v>4.1750929891989141</v>
      </c>
      <c r="AK138" s="49">
        <v>5</v>
      </c>
      <c r="AL138" s="49">
        <v>5</v>
      </c>
      <c r="AM138" s="49">
        <v>3</v>
      </c>
      <c r="AN138" s="49">
        <v>3</v>
      </c>
      <c r="AO138" s="49">
        <v>3</v>
      </c>
      <c r="AP138" s="49">
        <v>2</v>
      </c>
      <c r="AQ138" s="49">
        <v>2</v>
      </c>
      <c r="AR138" s="49">
        <v>2</v>
      </c>
      <c r="AS138" s="49">
        <v>1</v>
      </c>
      <c r="AT138" s="49">
        <v>0</v>
      </c>
      <c r="AU138" s="49">
        <v>0</v>
      </c>
      <c r="AV138" s="49">
        <v>0</v>
      </c>
      <c r="AW138" s="49">
        <v>-5</v>
      </c>
      <c r="AX138" s="49">
        <v>-5</v>
      </c>
      <c r="AY138" s="49">
        <v>-7</v>
      </c>
      <c r="AZ138" s="49">
        <v>-7</v>
      </c>
      <c r="BA138" s="49">
        <v>-7</v>
      </c>
      <c r="BB138" s="49">
        <v>-8</v>
      </c>
      <c r="BC138" s="49">
        <v>-8</v>
      </c>
      <c r="BD138" s="49">
        <v>-8</v>
      </c>
      <c r="BE138" s="49">
        <v>-9</v>
      </c>
      <c r="BI138" s="49">
        <v>0</v>
      </c>
      <c r="BJ138" s="49">
        <v>0</v>
      </c>
      <c r="BK138" s="49">
        <v>0</v>
      </c>
      <c r="BL138" s="49">
        <v>0</v>
      </c>
      <c r="BM138" s="49">
        <v>0</v>
      </c>
      <c r="BN138" s="49">
        <v>0</v>
      </c>
      <c r="BO138" s="49">
        <v>0</v>
      </c>
      <c r="BP138" s="49">
        <v>0</v>
      </c>
      <c r="BQ138" s="49">
        <v>0</v>
      </c>
      <c r="BV138" s="49">
        <v>8.7100000000000009</v>
      </c>
      <c r="BW138" s="49">
        <v>0</v>
      </c>
      <c r="BX138" s="49">
        <v>0</v>
      </c>
      <c r="BY138" s="49">
        <v>0</v>
      </c>
      <c r="BZ138" s="49">
        <v>0</v>
      </c>
      <c r="CA138" s="49">
        <v>0</v>
      </c>
      <c r="CB138" s="49">
        <v>0</v>
      </c>
      <c r="CC138" s="49">
        <v>56</v>
      </c>
      <c r="CD138" s="49">
        <v>1.6739999999999999</v>
      </c>
      <c r="CE138" s="49">
        <v>10000</v>
      </c>
      <c r="CF138" s="54">
        <f t="shared" si="266"/>
        <v>0</v>
      </c>
      <c r="CG138" s="55">
        <f t="shared" si="267"/>
        <v>227456.42400000006</v>
      </c>
      <c r="CH138" s="56">
        <f t="shared" si="268"/>
        <v>2274564.2400000007</v>
      </c>
      <c r="CI138" s="57">
        <f t="shared" si="269"/>
        <v>2274564.2400000007</v>
      </c>
      <c r="CJ138" s="57">
        <f t="shared" si="270"/>
        <v>2274564.2400000007</v>
      </c>
      <c r="CK138" s="57">
        <f t="shared" si="271"/>
        <v>2274564.2400000007</v>
      </c>
      <c r="CL138" s="57">
        <f t="shared" si="272"/>
        <v>2274564.2400000007</v>
      </c>
      <c r="CM138" s="57">
        <f t="shared" si="273"/>
        <v>2274564.2400000007</v>
      </c>
      <c r="CN138" s="57">
        <f t="shared" si="274"/>
        <v>2274564.2400000007</v>
      </c>
      <c r="CO138" s="57">
        <f t="shared" si="275"/>
        <v>2274564.2400000007</v>
      </c>
      <c r="CP138" s="57">
        <f t="shared" si="276"/>
        <v>2274564.2400000007</v>
      </c>
      <c r="CQ138" s="57">
        <f t="shared" si="277"/>
        <v>0</v>
      </c>
      <c r="CR138" s="57">
        <f t="shared" si="278"/>
        <v>0</v>
      </c>
      <c r="CS138" s="58">
        <f t="shared" si="279"/>
        <v>0</v>
      </c>
      <c r="CT138" s="56">
        <f t="shared" si="280"/>
        <v>1137282.1200000003</v>
      </c>
      <c r="CU138" s="57">
        <f t="shared" si="281"/>
        <v>1137282.1200000003</v>
      </c>
      <c r="CV138" s="57">
        <f t="shared" si="282"/>
        <v>682369.27200000011</v>
      </c>
      <c r="CW138" s="57">
        <f t="shared" si="283"/>
        <v>682369.27200000011</v>
      </c>
      <c r="CX138" s="57">
        <f t="shared" si="284"/>
        <v>682369.27200000011</v>
      </c>
      <c r="CY138" s="57">
        <f t="shared" si="285"/>
        <v>454912.84800000011</v>
      </c>
      <c r="CZ138" s="57">
        <f t="shared" si="286"/>
        <v>454912.84800000011</v>
      </c>
      <c r="DA138" s="157">
        <f t="shared" si="287"/>
        <v>454912.84800000011</v>
      </c>
      <c r="DB138" s="161">
        <f t="shared" si="288"/>
        <v>227456.42400000006</v>
      </c>
      <c r="DC138" s="161">
        <f t="shared" si="327"/>
        <v>657096.33600000013</v>
      </c>
      <c r="DD138" s="161">
        <f t="shared" si="289"/>
        <v>292555.38519065565</v>
      </c>
      <c r="DE138" s="161">
        <f t="shared" si="290"/>
        <v>949651.72119065584</v>
      </c>
      <c r="DF138" s="59">
        <f t="shared" si="291"/>
        <v>1137282.1200000003</v>
      </c>
      <c r="DG138" s="57">
        <f t="shared" si="292"/>
        <v>1137282.1200000003</v>
      </c>
      <c r="DH138" s="57">
        <f t="shared" si="293"/>
        <v>682369.27200000011</v>
      </c>
      <c r="DI138" s="57">
        <f t="shared" si="294"/>
        <v>682369.27200000011</v>
      </c>
      <c r="DJ138" s="57">
        <f t="shared" si="295"/>
        <v>682369.27200000011</v>
      </c>
      <c r="DK138" s="57">
        <f t="shared" si="296"/>
        <v>454912.84800000011</v>
      </c>
      <c r="DL138" s="57">
        <f t="shared" si="297"/>
        <v>454912.84800000011</v>
      </c>
      <c r="DM138" s="57">
        <f t="shared" si="298"/>
        <v>454912.84800000011</v>
      </c>
      <c r="DN138" s="57">
        <f t="shared" si="299"/>
        <v>227456.42400000006</v>
      </c>
      <c r="DO138" s="57">
        <f t="shared" si="300"/>
        <v>0</v>
      </c>
      <c r="DP138" s="57">
        <f t="shared" si="301"/>
        <v>0</v>
      </c>
      <c r="DQ138" s="58">
        <f t="shared" si="302"/>
        <v>0</v>
      </c>
      <c r="DR138" s="56">
        <f t="shared" si="303"/>
        <v>-1137282.1200000003</v>
      </c>
      <c r="DS138" s="57">
        <f t="shared" si="304"/>
        <v>-1137282.1200000003</v>
      </c>
      <c r="DT138" s="57">
        <f t="shared" si="305"/>
        <v>-1592194.9680000003</v>
      </c>
      <c r="DU138" s="57">
        <f t="shared" si="306"/>
        <v>-1592194.9680000003</v>
      </c>
      <c r="DV138" s="57">
        <f t="shared" si="307"/>
        <v>-1592194.9680000003</v>
      </c>
      <c r="DW138" s="57">
        <f t="shared" si="308"/>
        <v>-1819651.3920000005</v>
      </c>
      <c r="DX138" s="57">
        <f t="shared" si="309"/>
        <v>-1819651.3920000005</v>
      </c>
      <c r="DY138" s="57">
        <f t="shared" si="310"/>
        <v>-1819651.3920000005</v>
      </c>
      <c r="DZ138" s="57">
        <f t="shared" si="311"/>
        <v>-2047107.8160000006</v>
      </c>
      <c r="EA138" s="57">
        <f t="shared" si="312"/>
        <v>0</v>
      </c>
      <c r="EB138" s="57">
        <f t="shared" si="313"/>
        <v>0</v>
      </c>
      <c r="EC138" s="58">
        <f t="shared" si="314"/>
        <v>0</v>
      </c>
      <c r="ED138" s="59">
        <f t="shared" si="315"/>
        <v>0</v>
      </c>
      <c r="EE138" s="57">
        <f t="shared" si="316"/>
        <v>0</v>
      </c>
      <c r="EF138" s="57">
        <f t="shared" si="317"/>
        <v>0</v>
      </c>
      <c r="EG138" s="57">
        <f t="shared" si="318"/>
        <v>0</v>
      </c>
      <c r="EH138" s="57">
        <f t="shared" si="319"/>
        <v>0</v>
      </c>
      <c r="EI138" s="57">
        <f t="shared" si="320"/>
        <v>0</v>
      </c>
      <c r="EJ138" s="57">
        <f t="shared" si="321"/>
        <v>0</v>
      </c>
      <c r="EK138" s="57">
        <f t="shared" si="322"/>
        <v>0</v>
      </c>
      <c r="EL138" s="57">
        <f t="shared" si="323"/>
        <v>0</v>
      </c>
      <c r="EM138" s="57">
        <f t="shared" si="324"/>
        <v>0</v>
      </c>
      <c r="EN138" s="57">
        <f t="shared" si="325"/>
        <v>0</v>
      </c>
      <c r="EO138" s="58">
        <f t="shared" si="326"/>
        <v>0</v>
      </c>
    </row>
    <row r="139" spans="1:145" x14ac:dyDescent="0.2">
      <c r="A139" s="49">
        <v>12</v>
      </c>
      <c r="B139" s="49">
        <v>6570</v>
      </c>
      <c r="C139" s="49" t="s">
        <v>125</v>
      </c>
      <c r="D139" s="49">
        <v>1120119</v>
      </c>
      <c r="E139" s="49" t="s">
        <v>290</v>
      </c>
      <c r="F139" s="49" t="s">
        <v>130</v>
      </c>
      <c r="G139" s="49" t="s">
        <v>287</v>
      </c>
      <c r="H139" s="50" t="s">
        <v>146</v>
      </c>
      <c r="I139" s="51">
        <v>44067</v>
      </c>
      <c r="J139" s="51">
        <v>41883</v>
      </c>
      <c r="K139" s="51">
        <v>44165</v>
      </c>
      <c r="L139" s="49">
        <v>45</v>
      </c>
      <c r="M139" s="49">
        <v>45</v>
      </c>
      <c r="N139" s="49">
        <v>45</v>
      </c>
      <c r="O139" s="49">
        <v>45</v>
      </c>
      <c r="P139" s="49">
        <v>45</v>
      </c>
      <c r="Q139" s="49">
        <v>45</v>
      </c>
      <c r="R139" s="49">
        <v>45</v>
      </c>
      <c r="S139" s="49">
        <v>45</v>
      </c>
      <c r="T139" s="49">
        <v>45</v>
      </c>
      <c r="U139" s="49">
        <v>45</v>
      </c>
      <c r="Y139" s="49">
        <v>16</v>
      </c>
      <c r="Z139" s="49">
        <v>23</v>
      </c>
      <c r="AA139" s="49">
        <v>19</v>
      </c>
      <c r="AB139" s="49">
        <v>18</v>
      </c>
      <c r="AC139" s="49">
        <v>18</v>
      </c>
      <c r="AD139" s="49">
        <v>18</v>
      </c>
      <c r="AE139" s="49">
        <v>18</v>
      </c>
      <c r="AF139" s="49">
        <v>19</v>
      </c>
      <c r="AG139" s="49">
        <v>18</v>
      </c>
      <c r="AH139" s="53">
        <f t="shared" si="263"/>
        <v>18.555555555555557</v>
      </c>
      <c r="AI139" s="52">
        <f t="shared" si="264"/>
        <v>1.7708197167232471</v>
      </c>
      <c r="AJ139" s="53">
        <f t="shared" si="265"/>
        <v>20.326375272278803</v>
      </c>
      <c r="AK139" s="49">
        <v>16</v>
      </c>
      <c r="AL139" s="49">
        <v>23</v>
      </c>
      <c r="AM139" s="49">
        <v>19</v>
      </c>
      <c r="AN139" s="49">
        <v>18</v>
      </c>
      <c r="AO139" s="49">
        <v>18</v>
      </c>
      <c r="AP139" s="49">
        <v>18</v>
      </c>
      <c r="AQ139" s="49">
        <v>18</v>
      </c>
      <c r="AR139" s="49">
        <v>19</v>
      </c>
      <c r="AS139" s="49">
        <v>18</v>
      </c>
      <c r="AT139" s="49">
        <v>0</v>
      </c>
      <c r="AU139" s="49">
        <v>0</v>
      </c>
      <c r="AV139" s="49">
        <v>0</v>
      </c>
      <c r="AW139" s="49">
        <v>-29</v>
      </c>
      <c r="AX139" s="49">
        <v>-22</v>
      </c>
      <c r="AY139" s="49">
        <v>-26</v>
      </c>
      <c r="AZ139" s="49">
        <v>-27</v>
      </c>
      <c r="BA139" s="49">
        <v>-27</v>
      </c>
      <c r="BB139" s="49">
        <v>-27</v>
      </c>
      <c r="BC139" s="49">
        <v>-27</v>
      </c>
      <c r="BD139" s="49">
        <v>-26</v>
      </c>
      <c r="BE139" s="49">
        <v>-27</v>
      </c>
      <c r="BI139" s="49">
        <v>0</v>
      </c>
      <c r="BJ139" s="49">
        <v>0</v>
      </c>
      <c r="BK139" s="49">
        <v>0</v>
      </c>
      <c r="BL139" s="49">
        <v>0</v>
      </c>
      <c r="BM139" s="49">
        <v>0</v>
      </c>
      <c r="BN139" s="49">
        <v>0</v>
      </c>
      <c r="BO139" s="49">
        <v>0</v>
      </c>
      <c r="BP139" s="49">
        <v>0</v>
      </c>
      <c r="BQ139" s="49">
        <v>0</v>
      </c>
      <c r="BV139" s="49">
        <v>11.32</v>
      </c>
      <c r="BW139" s="49">
        <v>0</v>
      </c>
      <c r="BX139" s="49">
        <v>0</v>
      </c>
      <c r="BY139" s="49">
        <v>0</v>
      </c>
      <c r="BZ139" s="49">
        <v>0</v>
      </c>
      <c r="CA139" s="49">
        <v>0</v>
      </c>
      <c r="CB139" s="49">
        <v>0</v>
      </c>
      <c r="CC139" s="49">
        <v>56</v>
      </c>
      <c r="CD139" s="49">
        <v>1.6739999999999999</v>
      </c>
      <c r="CE139" s="49">
        <v>10000</v>
      </c>
      <c r="CF139" s="54">
        <f t="shared" si="266"/>
        <v>0</v>
      </c>
      <c r="CG139" s="55">
        <f t="shared" si="267"/>
        <v>295615.00799999997</v>
      </c>
      <c r="CH139" s="56">
        <f t="shared" si="268"/>
        <v>13302675.359999999</v>
      </c>
      <c r="CI139" s="57">
        <f t="shared" si="269"/>
        <v>13302675.359999999</v>
      </c>
      <c r="CJ139" s="57">
        <f t="shared" si="270"/>
        <v>13302675.359999999</v>
      </c>
      <c r="CK139" s="57">
        <f t="shared" si="271"/>
        <v>13302675.359999999</v>
      </c>
      <c r="CL139" s="57">
        <f t="shared" si="272"/>
        <v>13302675.359999999</v>
      </c>
      <c r="CM139" s="57">
        <f t="shared" si="273"/>
        <v>13302675.359999999</v>
      </c>
      <c r="CN139" s="57">
        <f t="shared" si="274"/>
        <v>13302675.359999999</v>
      </c>
      <c r="CO139" s="57">
        <f t="shared" si="275"/>
        <v>13302675.359999999</v>
      </c>
      <c r="CP139" s="57">
        <f t="shared" si="276"/>
        <v>13302675.359999999</v>
      </c>
      <c r="CQ139" s="57">
        <f t="shared" si="277"/>
        <v>0</v>
      </c>
      <c r="CR139" s="57">
        <f t="shared" si="278"/>
        <v>0</v>
      </c>
      <c r="CS139" s="58">
        <f t="shared" si="279"/>
        <v>0</v>
      </c>
      <c r="CT139" s="56">
        <f t="shared" si="280"/>
        <v>4729840.1279999996</v>
      </c>
      <c r="CU139" s="57">
        <f t="shared" si="281"/>
        <v>6799145.1839999994</v>
      </c>
      <c r="CV139" s="57">
        <f t="shared" si="282"/>
        <v>5616685.1519999998</v>
      </c>
      <c r="CW139" s="57">
        <f t="shared" si="283"/>
        <v>5321070.1439999994</v>
      </c>
      <c r="CX139" s="57">
        <f t="shared" si="284"/>
        <v>5321070.1439999994</v>
      </c>
      <c r="CY139" s="57">
        <f t="shared" si="285"/>
        <v>5321070.1439999994</v>
      </c>
      <c r="CZ139" s="57">
        <f t="shared" si="286"/>
        <v>5321070.1439999994</v>
      </c>
      <c r="DA139" s="157">
        <f t="shared" si="287"/>
        <v>5616685.1519999998</v>
      </c>
      <c r="DB139" s="161">
        <f t="shared" si="288"/>
        <v>5321070.1439999994</v>
      </c>
      <c r="DC139" s="161">
        <f t="shared" si="327"/>
        <v>5485300.7039999999</v>
      </c>
      <c r="DD139" s="161">
        <f t="shared" si="289"/>
        <v>523480.88472570037</v>
      </c>
      <c r="DE139" s="161">
        <f t="shared" si="290"/>
        <v>6008781.5887257</v>
      </c>
      <c r="DF139" s="59">
        <f t="shared" si="291"/>
        <v>4729840.1279999996</v>
      </c>
      <c r="DG139" s="57">
        <f t="shared" si="292"/>
        <v>6799145.1839999994</v>
      </c>
      <c r="DH139" s="57">
        <f t="shared" si="293"/>
        <v>5616685.1519999998</v>
      </c>
      <c r="DI139" s="57">
        <f t="shared" si="294"/>
        <v>5321070.1439999994</v>
      </c>
      <c r="DJ139" s="57">
        <f t="shared" si="295"/>
        <v>5321070.1439999994</v>
      </c>
      <c r="DK139" s="57">
        <f t="shared" si="296"/>
        <v>5321070.1439999994</v>
      </c>
      <c r="DL139" s="57">
        <f t="shared" si="297"/>
        <v>5321070.1439999994</v>
      </c>
      <c r="DM139" s="57">
        <f t="shared" si="298"/>
        <v>5616685.1519999998</v>
      </c>
      <c r="DN139" s="57">
        <f t="shared" si="299"/>
        <v>5321070.1439999994</v>
      </c>
      <c r="DO139" s="57">
        <f t="shared" si="300"/>
        <v>0</v>
      </c>
      <c r="DP139" s="57">
        <f t="shared" si="301"/>
        <v>0</v>
      </c>
      <c r="DQ139" s="58">
        <f t="shared" si="302"/>
        <v>0</v>
      </c>
      <c r="DR139" s="56">
        <f t="shared" si="303"/>
        <v>-8572835.2319999989</v>
      </c>
      <c r="DS139" s="57">
        <f t="shared" si="304"/>
        <v>-6503530.175999999</v>
      </c>
      <c r="DT139" s="57">
        <f t="shared" si="305"/>
        <v>-7685990.2079999996</v>
      </c>
      <c r="DU139" s="57">
        <f t="shared" si="306"/>
        <v>-7981605.2159999991</v>
      </c>
      <c r="DV139" s="57">
        <f t="shared" si="307"/>
        <v>-7981605.2159999991</v>
      </c>
      <c r="DW139" s="57">
        <f t="shared" si="308"/>
        <v>-7981605.2159999991</v>
      </c>
      <c r="DX139" s="57">
        <f t="shared" si="309"/>
        <v>-7981605.2159999991</v>
      </c>
      <c r="DY139" s="57">
        <f t="shared" si="310"/>
        <v>-7685990.2079999996</v>
      </c>
      <c r="DZ139" s="57">
        <f t="shared" si="311"/>
        <v>-7981605.2159999991</v>
      </c>
      <c r="EA139" s="57">
        <f t="shared" si="312"/>
        <v>0</v>
      </c>
      <c r="EB139" s="57">
        <f t="shared" si="313"/>
        <v>0</v>
      </c>
      <c r="EC139" s="58">
        <f t="shared" si="314"/>
        <v>0</v>
      </c>
      <c r="ED139" s="59">
        <f t="shared" si="315"/>
        <v>0</v>
      </c>
      <c r="EE139" s="57">
        <f t="shared" si="316"/>
        <v>0</v>
      </c>
      <c r="EF139" s="57">
        <f t="shared" si="317"/>
        <v>0</v>
      </c>
      <c r="EG139" s="57">
        <f t="shared" si="318"/>
        <v>0</v>
      </c>
      <c r="EH139" s="57">
        <f t="shared" si="319"/>
        <v>0</v>
      </c>
      <c r="EI139" s="57">
        <f t="shared" si="320"/>
        <v>0</v>
      </c>
      <c r="EJ139" s="57">
        <f t="shared" si="321"/>
        <v>0</v>
      </c>
      <c r="EK139" s="57">
        <f t="shared" si="322"/>
        <v>0</v>
      </c>
      <c r="EL139" s="57">
        <f t="shared" si="323"/>
        <v>0</v>
      </c>
      <c r="EM139" s="57">
        <f t="shared" si="324"/>
        <v>0</v>
      </c>
      <c r="EN139" s="57">
        <f t="shared" si="325"/>
        <v>0</v>
      </c>
      <c r="EO139" s="58">
        <f t="shared" si="326"/>
        <v>0</v>
      </c>
    </row>
    <row r="140" spans="1:145" x14ac:dyDescent="0.2">
      <c r="A140" s="49">
        <v>12</v>
      </c>
      <c r="B140" s="49">
        <v>6570</v>
      </c>
      <c r="C140" s="49" t="s">
        <v>125</v>
      </c>
      <c r="D140" s="49">
        <v>1120164</v>
      </c>
      <c r="E140" s="49" t="s">
        <v>291</v>
      </c>
      <c r="F140" s="49" t="s">
        <v>131</v>
      </c>
      <c r="G140" s="49" t="s">
        <v>287</v>
      </c>
      <c r="H140" s="50" t="s">
        <v>260</v>
      </c>
      <c r="I140" s="51">
        <v>43977</v>
      </c>
      <c r="J140" s="51">
        <v>43452</v>
      </c>
      <c r="K140" s="51">
        <v>44104</v>
      </c>
      <c r="L140" s="49">
        <v>45</v>
      </c>
      <c r="M140" s="49">
        <v>45</v>
      </c>
      <c r="N140" s="49">
        <v>45</v>
      </c>
      <c r="O140" s="49">
        <v>45</v>
      </c>
      <c r="P140" s="49">
        <v>45</v>
      </c>
      <c r="Q140" s="49">
        <v>45</v>
      </c>
      <c r="R140" s="49">
        <v>45</v>
      </c>
      <c r="S140" s="49">
        <v>45</v>
      </c>
      <c r="T140" s="49">
        <v>45</v>
      </c>
      <c r="U140" s="49">
        <v>45</v>
      </c>
      <c r="Y140" s="49">
        <v>16</v>
      </c>
      <c r="Z140" s="49">
        <v>15</v>
      </c>
      <c r="AA140" s="49">
        <v>16</v>
      </c>
      <c r="AB140" s="49">
        <v>19</v>
      </c>
      <c r="AC140" s="49">
        <v>18</v>
      </c>
      <c r="AD140" s="49">
        <v>16</v>
      </c>
      <c r="AE140" s="49">
        <v>16</v>
      </c>
      <c r="AF140" s="49">
        <v>18</v>
      </c>
      <c r="AG140" s="49">
        <v>23</v>
      </c>
      <c r="AH140" s="53">
        <f t="shared" si="263"/>
        <v>17.444444444444443</v>
      </c>
      <c r="AI140" s="52">
        <f t="shared" si="264"/>
        <v>2.3147407395555177</v>
      </c>
      <c r="AJ140" s="53">
        <f t="shared" si="265"/>
        <v>19.759185183999961</v>
      </c>
      <c r="AK140" s="49">
        <v>16</v>
      </c>
      <c r="AL140" s="49">
        <v>15</v>
      </c>
      <c r="AM140" s="49">
        <v>16</v>
      </c>
      <c r="AN140" s="49">
        <v>19</v>
      </c>
      <c r="AO140" s="49">
        <v>18</v>
      </c>
      <c r="AP140" s="49">
        <v>16</v>
      </c>
      <c r="AQ140" s="49">
        <v>16</v>
      </c>
      <c r="AR140" s="49">
        <v>18</v>
      </c>
      <c r="AS140" s="49">
        <v>23</v>
      </c>
      <c r="AT140" s="49">
        <v>0</v>
      </c>
      <c r="AU140" s="49">
        <v>0</v>
      </c>
      <c r="AV140" s="49">
        <v>0</v>
      </c>
      <c r="AW140" s="49">
        <v>-29</v>
      </c>
      <c r="AX140" s="49">
        <v>-30</v>
      </c>
      <c r="AY140" s="49">
        <v>-29</v>
      </c>
      <c r="AZ140" s="49">
        <v>-26</v>
      </c>
      <c r="BA140" s="49">
        <v>-27</v>
      </c>
      <c r="BB140" s="49">
        <v>-29</v>
      </c>
      <c r="BC140" s="49">
        <v>-29</v>
      </c>
      <c r="BD140" s="49">
        <v>-27</v>
      </c>
      <c r="BE140" s="49">
        <v>-22</v>
      </c>
      <c r="BI140" s="49">
        <v>0</v>
      </c>
      <c r="BJ140" s="49">
        <v>0</v>
      </c>
      <c r="BK140" s="49">
        <v>0</v>
      </c>
      <c r="BL140" s="49">
        <v>0</v>
      </c>
      <c r="BM140" s="49">
        <v>0</v>
      </c>
      <c r="BN140" s="49">
        <v>0</v>
      </c>
      <c r="BO140" s="49">
        <v>0</v>
      </c>
      <c r="BP140" s="49">
        <v>0</v>
      </c>
      <c r="BQ140" s="49">
        <v>0</v>
      </c>
      <c r="BV140" s="49">
        <v>7.7</v>
      </c>
      <c r="BW140" s="49">
        <v>0</v>
      </c>
      <c r="BX140" s="49">
        <v>0</v>
      </c>
      <c r="BY140" s="49">
        <v>0</v>
      </c>
      <c r="BZ140" s="49">
        <v>0</v>
      </c>
      <c r="CA140" s="49">
        <v>0</v>
      </c>
      <c r="CB140" s="49">
        <v>0</v>
      </c>
      <c r="CC140" s="49">
        <v>56</v>
      </c>
      <c r="CD140" s="49">
        <v>1.6739999999999999</v>
      </c>
      <c r="CE140" s="49">
        <v>10000</v>
      </c>
      <c r="CF140" s="54">
        <f t="shared" si="266"/>
        <v>0</v>
      </c>
      <c r="CG140" s="55">
        <f t="shared" si="267"/>
        <v>201080.88</v>
      </c>
      <c r="CH140" s="56">
        <f t="shared" si="268"/>
        <v>9048639.5999999996</v>
      </c>
      <c r="CI140" s="57">
        <f t="shared" si="269"/>
        <v>9048639.5999999996</v>
      </c>
      <c r="CJ140" s="57">
        <f t="shared" si="270"/>
        <v>9048639.5999999996</v>
      </c>
      <c r="CK140" s="57">
        <f t="shared" si="271"/>
        <v>9048639.5999999996</v>
      </c>
      <c r="CL140" s="57">
        <f t="shared" si="272"/>
        <v>9048639.5999999996</v>
      </c>
      <c r="CM140" s="57">
        <f t="shared" si="273"/>
        <v>9048639.5999999996</v>
      </c>
      <c r="CN140" s="57">
        <f t="shared" si="274"/>
        <v>9048639.5999999996</v>
      </c>
      <c r="CO140" s="57">
        <f t="shared" si="275"/>
        <v>9048639.5999999996</v>
      </c>
      <c r="CP140" s="57">
        <f t="shared" si="276"/>
        <v>9048639.5999999996</v>
      </c>
      <c r="CQ140" s="57">
        <f t="shared" si="277"/>
        <v>0</v>
      </c>
      <c r="CR140" s="57">
        <f t="shared" si="278"/>
        <v>0</v>
      </c>
      <c r="CS140" s="58">
        <f t="shared" si="279"/>
        <v>0</v>
      </c>
      <c r="CT140" s="56">
        <f t="shared" si="280"/>
        <v>3217294.08</v>
      </c>
      <c r="CU140" s="57">
        <f t="shared" si="281"/>
        <v>3016213.2</v>
      </c>
      <c r="CV140" s="57">
        <f t="shared" si="282"/>
        <v>3217294.08</v>
      </c>
      <c r="CW140" s="57">
        <f t="shared" si="283"/>
        <v>3820536.72</v>
      </c>
      <c r="CX140" s="57">
        <f t="shared" si="284"/>
        <v>3619455.84</v>
      </c>
      <c r="CY140" s="57">
        <f t="shared" si="285"/>
        <v>3217294.08</v>
      </c>
      <c r="CZ140" s="57">
        <f t="shared" si="286"/>
        <v>3217294.08</v>
      </c>
      <c r="DA140" s="157">
        <f t="shared" si="287"/>
        <v>3619455.84</v>
      </c>
      <c r="DB140" s="161">
        <f t="shared" si="288"/>
        <v>4624860.24</v>
      </c>
      <c r="DC140" s="161">
        <f t="shared" si="327"/>
        <v>3507744.2399999998</v>
      </c>
      <c r="DD140" s="161">
        <f t="shared" si="289"/>
        <v>465450.10488167434</v>
      </c>
      <c r="DE140" s="161">
        <f t="shared" si="290"/>
        <v>3973194.3448816743</v>
      </c>
      <c r="DF140" s="59">
        <f t="shared" si="291"/>
        <v>3217294.08</v>
      </c>
      <c r="DG140" s="57">
        <f t="shared" si="292"/>
        <v>3016213.2</v>
      </c>
      <c r="DH140" s="57">
        <f t="shared" si="293"/>
        <v>3217294.08</v>
      </c>
      <c r="DI140" s="57">
        <f t="shared" si="294"/>
        <v>3820536.72</v>
      </c>
      <c r="DJ140" s="57">
        <f t="shared" si="295"/>
        <v>3619455.84</v>
      </c>
      <c r="DK140" s="57">
        <f t="shared" si="296"/>
        <v>3217294.08</v>
      </c>
      <c r="DL140" s="57">
        <f t="shared" si="297"/>
        <v>3217294.08</v>
      </c>
      <c r="DM140" s="57">
        <f t="shared" si="298"/>
        <v>3619455.84</v>
      </c>
      <c r="DN140" s="57">
        <f t="shared" si="299"/>
        <v>4624860.24</v>
      </c>
      <c r="DO140" s="57">
        <f t="shared" si="300"/>
        <v>0</v>
      </c>
      <c r="DP140" s="57">
        <f t="shared" si="301"/>
        <v>0</v>
      </c>
      <c r="DQ140" s="58">
        <f t="shared" si="302"/>
        <v>0</v>
      </c>
      <c r="DR140" s="56">
        <f t="shared" si="303"/>
        <v>-5831345.5200000005</v>
      </c>
      <c r="DS140" s="57">
        <f t="shared" si="304"/>
        <v>-6032426.4000000004</v>
      </c>
      <c r="DT140" s="57">
        <f t="shared" si="305"/>
        <v>-5831345.5200000005</v>
      </c>
      <c r="DU140" s="57">
        <f t="shared" si="306"/>
        <v>-5228102.88</v>
      </c>
      <c r="DV140" s="57">
        <f t="shared" si="307"/>
        <v>-5429183.7599999998</v>
      </c>
      <c r="DW140" s="57">
        <f t="shared" si="308"/>
        <v>-5831345.5200000005</v>
      </c>
      <c r="DX140" s="57">
        <f t="shared" si="309"/>
        <v>-5831345.5200000005</v>
      </c>
      <c r="DY140" s="57">
        <f t="shared" si="310"/>
        <v>-5429183.7599999998</v>
      </c>
      <c r="DZ140" s="57">
        <f t="shared" si="311"/>
        <v>-4423779.3600000003</v>
      </c>
      <c r="EA140" s="57">
        <f t="shared" si="312"/>
        <v>0</v>
      </c>
      <c r="EB140" s="57">
        <f t="shared" si="313"/>
        <v>0</v>
      </c>
      <c r="EC140" s="58">
        <f t="shared" si="314"/>
        <v>0</v>
      </c>
      <c r="ED140" s="59">
        <f t="shared" si="315"/>
        <v>0</v>
      </c>
      <c r="EE140" s="57">
        <f t="shared" si="316"/>
        <v>0</v>
      </c>
      <c r="EF140" s="57">
        <f t="shared" si="317"/>
        <v>0</v>
      </c>
      <c r="EG140" s="57">
        <f t="shared" si="318"/>
        <v>0</v>
      </c>
      <c r="EH140" s="57">
        <f t="shared" si="319"/>
        <v>0</v>
      </c>
      <c r="EI140" s="57">
        <f t="shared" si="320"/>
        <v>0</v>
      </c>
      <c r="EJ140" s="57">
        <f t="shared" si="321"/>
        <v>0</v>
      </c>
      <c r="EK140" s="57">
        <f t="shared" si="322"/>
        <v>0</v>
      </c>
      <c r="EL140" s="57">
        <f t="shared" si="323"/>
        <v>0</v>
      </c>
      <c r="EM140" s="57">
        <f t="shared" si="324"/>
        <v>0</v>
      </c>
      <c r="EN140" s="57">
        <f t="shared" si="325"/>
        <v>0</v>
      </c>
      <c r="EO140" s="58">
        <f t="shared" si="326"/>
        <v>0</v>
      </c>
    </row>
    <row r="141" spans="1:145" x14ac:dyDescent="0.2">
      <c r="A141" s="49">
        <v>12</v>
      </c>
      <c r="B141" s="49">
        <v>6570</v>
      </c>
      <c r="C141" s="49" t="s">
        <v>125</v>
      </c>
      <c r="D141" s="49">
        <v>1120159</v>
      </c>
      <c r="E141" s="49" t="s">
        <v>292</v>
      </c>
      <c r="F141" s="49" t="s">
        <v>132</v>
      </c>
      <c r="G141" s="49" t="s">
        <v>287</v>
      </c>
      <c r="H141" s="50" t="s">
        <v>133</v>
      </c>
      <c r="I141" s="51">
        <v>44050</v>
      </c>
      <c r="J141" s="51">
        <v>43011</v>
      </c>
      <c r="K141" s="51">
        <v>44135</v>
      </c>
      <c r="L141" s="49">
        <v>30</v>
      </c>
      <c r="M141" s="49">
        <v>30</v>
      </c>
      <c r="N141" s="49">
        <v>30</v>
      </c>
      <c r="O141" s="49">
        <v>30</v>
      </c>
      <c r="P141" s="49">
        <v>30</v>
      </c>
      <c r="Q141" s="49">
        <v>30</v>
      </c>
      <c r="R141" s="49">
        <v>30</v>
      </c>
      <c r="S141" s="49">
        <v>30</v>
      </c>
      <c r="T141" s="49">
        <v>30</v>
      </c>
      <c r="U141" s="49">
        <v>30</v>
      </c>
      <c r="Y141" s="49">
        <v>16</v>
      </c>
      <c r="Z141" s="49">
        <v>18</v>
      </c>
      <c r="AA141" s="49">
        <v>19</v>
      </c>
      <c r="AB141" s="49">
        <v>20</v>
      </c>
      <c r="AC141" s="49">
        <v>19</v>
      </c>
      <c r="AD141" s="49">
        <v>19</v>
      </c>
      <c r="AE141" s="49">
        <v>19</v>
      </c>
      <c r="AF141" s="49">
        <v>21</v>
      </c>
      <c r="AG141" s="49">
        <v>20</v>
      </c>
      <c r="AH141" s="53">
        <f t="shared" si="263"/>
        <v>19</v>
      </c>
      <c r="AI141" s="52">
        <f t="shared" si="264"/>
        <v>1.3333333333333333</v>
      </c>
      <c r="AJ141" s="53">
        <f t="shared" si="265"/>
        <v>20.333333333333332</v>
      </c>
      <c r="AK141" s="49">
        <v>16</v>
      </c>
      <c r="AL141" s="49">
        <v>18</v>
      </c>
      <c r="AM141" s="49">
        <v>19</v>
      </c>
      <c r="AN141" s="49">
        <v>20</v>
      </c>
      <c r="AO141" s="49">
        <v>19</v>
      </c>
      <c r="AP141" s="49">
        <v>19</v>
      </c>
      <c r="AQ141" s="49">
        <v>19</v>
      </c>
      <c r="AR141" s="49">
        <v>21</v>
      </c>
      <c r="AS141" s="49">
        <v>20</v>
      </c>
      <c r="AT141" s="49">
        <v>0</v>
      </c>
      <c r="AU141" s="49">
        <v>0</v>
      </c>
      <c r="AV141" s="49">
        <v>0</v>
      </c>
      <c r="AW141" s="49">
        <v>-14</v>
      </c>
      <c r="AX141" s="49">
        <v>-12</v>
      </c>
      <c r="AY141" s="49">
        <v>-11</v>
      </c>
      <c r="AZ141" s="49">
        <v>-10</v>
      </c>
      <c r="BA141" s="49">
        <v>-11</v>
      </c>
      <c r="BB141" s="49">
        <v>-11</v>
      </c>
      <c r="BC141" s="49">
        <v>-11</v>
      </c>
      <c r="BD141" s="49">
        <v>-9</v>
      </c>
      <c r="BE141" s="49">
        <v>-10</v>
      </c>
      <c r="BI141" s="49">
        <v>0</v>
      </c>
      <c r="BJ141" s="49">
        <v>0</v>
      </c>
      <c r="BK141" s="49">
        <v>0</v>
      </c>
      <c r="BL141" s="49">
        <v>0</v>
      </c>
      <c r="BM141" s="49">
        <v>0</v>
      </c>
      <c r="BN141" s="49">
        <v>0</v>
      </c>
      <c r="BO141" s="49">
        <v>0</v>
      </c>
      <c r="BP141" s="49">
        <v>0</v>
      </c>
      <c r="BQ141" s="49">
        <v>0</v>
      </c>
      <c r="BV141" s="49">
        <v>7.7</v>
      </c>
      <c r="BW141" s="49">
        <v>0</v>
      </c>
      <c r="BX141" s="49">
        <v>0</v>
      </c>
      <c r="BY141" s="49">
        <v>0</v>
      </c>
      <c r="BZ141" s="49">
        <v>0</v>
      </c>
      <c r="CA141" s="49">
        <v>0</v>
      </c>
      <c r="CB141" s="49">
        <v>0</v>
      </c>
      <c r="CC141" s="49">
        <v>56</v>
      </c>
      <c r="CD141" s="49">
        <v>1.6739999999999999</v>
      </c>
      <c r="CE141" s="49">
        <v>10000</v>
      </c>
      <c r="CF141" s="54">
        <f t="shared" si="266"/>
        <v>0</v>
      </c>
      <c r="CG141" s="55">
        <f t="shared" si="267"/>
        <v>201080.88</v>
      </c>
      <c r="CH141" s="56">
        <f t="shared" si="268"/>
        <v>6032426.4000000004</v>
      </c>
      <c r="CI141" s="57">
        <f t="shared" si="269"/>
        <v>6032426.4000000004</v>
      </c>
      <c r="CJ141" s="57">
        <f t="shared" si="270"/>
        <v>6032426.4000000004</v>
      </c>
      <c r="CK141" s="57">
        <f t="shared" si="271"/>
        <v>6032426.4000000004</v>
      </c>
      <c r="CL141" s="57">
        <f t="shared" si="272"/>
        <v>6032426.4000000004</v>
      </c>
      <c r="CM141" s="57">
        <f t="shared" si="273"/>
        <v>6032426.4000000004</v>
      </c>
      <c r="CN141" s="57">
        <f t="shared" si="274"/>
        <v>6032426.4000000004</v>
      </c>
      <c r="CO141" s="57">
        <f t="shared" si="275"/>
        <v>6032426.4000000004</v>
      </c>
      <c r="CP141" s="57">
        <f t="shared" si="276"/>
        <v>6032426.4000000004</v>
      </c>
      <c r="CQ141" s="57">
        <f t="shared" si="277"/>
        <v>0</v>
      </c>
      <c r="CR141" s="57">
        <f t="shared" si="278"/>
        <v>0</v>
      </c>
      <c r="CS141" s="58">
        <f t="shared" si="279"/>
        <v>0</v>
      </c>
      <c r="CT141" s="56">
        <f t="shared" si="280"/>
        <v>3217294.08</v>
      </c>
      <c r="CU141" s="57">
        <f t="shared" si="281"/>
        <v>3619455.84</v>
      </c>
      <c r="CV141" s="57">
        <f t="shared" si="282"/>
        <v>3820536.72</v>
      </c>
      <c r="CW141" s="57">
        <f t="shared" si="283"/>
        <v>4021617.6</v>
      </c>
      <c r="CX141" s="57">
        <f t="shared" si="284"/>
        <v>3820536.72</v>
      </c>
      <c r="CY141" s="57">
        <f t="shared" si="285"/>
        <v>3820536.72</v>
      </c>
      <c r="CZ141" s="57">
        <f t="shared" si="286"/>
        <v>3820536.72</v>
      </c>
      <c r="DA141" s="157">
        <f t="shared" si="287"/>
        <v>4222698.4800000004</v>
      </c>
      <c r="DB141" s="161">
        <f t="shared" si="288"/>
        <v>4021617.6</v>
      </c>
      <c r="DC141" s="161">
        <f t="shared" si="327"/>
        <v>3820536.7199999997</v>
      </c>
      <c r="DD141" s="161">
        <f t="shared" si="289"/>
        <v>268107.83999999997</v>
      </c>
      <c r="DE141" s="161">
        <f t="shared" si="290"/>
        <v>4088644.56</v>
      </c>
      <c r="DF141" s="59">
        <f t="shared" si="291"/>
        <v>3217294.08</v>
      </c>
      <c r="DG141" s="57">
        <f t="shared" si="292"/>
        <v>3619455.84</v>
      </c>
      <c r="DH141" s="57">
        <f t="shared" si="293"/>
        <v>3820536.72</v>
      </c>
      <c r="DI141" s="57">
        <f t="shared" si="294"/>
        <v>4021617.6</v>
      </c>
      <c r="DJ141" s="57">
        <f t="shared" si="295"/>
        <v>3820536.72</v>
      </c>
      <c r="DK141" s="57">
        <f t="shared" si="296"/>
        <v>3820536.72</v>
      </c>
      <c r="DL141" s="57">
        <f t="shared" si="297"/>
        <v>3820536.72</v>
      </c>
      <c r="DM141" s="57">
        <f t="shared" si="298"/>
        <v>4222698.4800000004</v>
      </c>
      <c r="DN141" s="57">
        <f t="shared" si="299"/>
        <v>4021617.6</v>
      </c>
      <c r="DO141" s="57">
        <f t="shared" si="300"/>
        <v>0</v>
      </c>
      <c r="DP141" s="57">
        <f t="shared" si="301"/>
        <v>0</v>
      </c>
      <c r="DQ141" s="58">
        <f t="shared" si="302"/>
        <v>0</v>
      </c>
      <c r="DR141" s="56">
        <f t="shared" si="303"/>
        <v>-2815132.3200000003</v>
      </c>
      <c r="DS141" s="57">
        <f t="shared" si="304"/>
        <v>-2412970.56</v>
      </c>
      <c r="DT141" s="57">
        <f t="shared" si="305"/>
        <v>-2211889.6800000002</v>
      </c>
      <c r="DU141" s="57">
        <f t="shared" si="306"/>
        <v>-2010808.8</v>
      </c>
      <c r="DV141" s="57">
        <f t="shared" si="307"/>
        <v>-2211889.6800000002</v>
      </c>
      <c r="DW141" s="57">
        <f t="shared" si="308"/>
        <v>-2211889.6800000002</v>
      </c>
      <c r="DX141" s="57">
        <f t="shared" si="309"/>
        <v>-2211889.6800000002</v>
      </c>
      <c r="DY141" s="57">
        <f t="shared" si="310"/>
        <v>-1809727.92</v>
      </c>
      <c r="DZ141" s="57">
        <f t="shared" si="311"/>
        <v>-2010808.8</v>
      </c>
      <c r="EA141" s="57">
        <f t="shared" si="312"/>
        <v>0</v>
      </c>
      <c r="EB141" s="57">
        <f t="shared" si="313"/>
        <v>0</v>
      </c>
      <c r="EC141" s="58">
        <f t="shared" si="314"/>
        <v>0</v>
      </c>
      <c r="ED141" s="59">
        <f t="shared" si="315"/>
        <v>0</v>
      </c>
      <c r="EE141" s="57">
        <f t="shared" si="316"/>
        <v>0</v>
      </c>
      <c r="EF141" s="57">
        <f t="shared" si="317"/>
        <v>0</v>
      </c>
      <c r="EG141" s="57">
        <f t="shared" si="318"/>
        <v>0</v>
      </c>
      <c r="EH141" s="57">
        <f t="shared" si="319"/>
        <v>0</v>
      </c>
      <c r="EI141" s="57">
        <f t="shared" si="320"/>
        <v>0</v>
      </c>
      <c r="EJ141" s="57">
        <f t="shared" si="321"/>
        <v>0</v>
      </c>
      <c r="EK141" s="57">
        <f t="shared" si="322"/>
        <v>0</v>
      </c>
      <c r="EL141" s="57">
        <f t="shared" si="323"/>
        <v>0</v>
      </c>
      <c r="EM141" s="57">
        <f t="shared" si="324"/>
        <v>0</v>
      </c>
      <c r="EN141" s="57">
        <f t="shared" si="325"/>
        <v>0</v>
      </c>
      <c r="EO141" s="58">
        <f t="shared" si="326"/>
        <v>0</v>
      </c>
    </row>
    <row r="142" spans="1:145" x14ac:dyDescent="0.2">
      <c r="I142" s="51"/>
      <c r="J142" s="51"/>
      <c r="K142" s="51"/>
      <c r="AH142" s="53">
        <f>SUM(AH137:AH141)</f>
        <v>69</v>
      </c>
      <c r="AI142" s="52"/>
      <c r="AJ142" s="53">
        <f>SUM(AJ137:AJ141)</f>
        <v>78.035784219189125</v>
      </c>
      <c r="CF142" s="54"/>
      <c r="CG142" s="55"/>
      <c r="CH142" s="56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8"/>
      <c r="CT142" s="56"/>
      <c r="CU142" s="57"/>
      <c r="CV142" s="57"/>
      <c r="CW142" s="57"/>
      <c r="CX142" s="57"/>
      <c r="CY142" s="57"/>
      <c r="CZ142" s="57"/>
      <c r="DA142" s="157"/>
      <c r="DB142" s="161"/>
      <c r="DC142" s="161" t="e">
        <f t="shared" si="327"/>
        <v>#DIV/0!</v>
      </c>
      <c r="DD142" s="161"/>
      <c r="DE142" s="161"/>
      <c r="DF142" s="59"/>
      <c r="DG142" s="5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8"/>
      <c r="DR142" s="56"/>
      <c r="DS142" s="57"/>
      <c r="DT142" s="57"/>
      <c r="DU142" s="57"/>
      <c r="DV142" s="57"/>
      <c r="DW142" s="57"/>
      <c r="DX142" s="57"/>
      <c r="DY142" s="57"/>
      <c r="DZ142" s="57"/>
      <c r="EA142" s="57"/>
      <c r="EB142" s="57"/>
      <c r="EC142" s="58"/>
      <c r="ED142" s="59"/>
      <c r="EE142" s="57"/>
      <c r="EF142" s="57"/>
      <c r="EG142" s="57"/>
      <c r="EH142" s="57"/>
      <c r="EI142" s="57"/>
      <c r="EJ142" s="57"/>
      <c r="EK142" s="57"/>
      <c r="EL142" s="57"/>
      <c r="EM142" s="57"/>
      <c r="EN142" s="57"/>
      <c r="EO142" s="58"/>
    </row>
    <row r="143" spans="1:145" x14ac:dyDescent="0.2">
      <c r="A143" s="49">
        <v>14</v>
      </c>
      <c r="B143" s="49">
        <v>1800</v>
      </c>
      <c r="C143" s="49" t="s">
        <v>241</v>
      </c>
      <c r="D143" s="49">
        <v>1140147</v>
      </c>
      <c r="E143" s="49" t="s">
        <v>294</v>
      </c>
      <c r="F143" s="49" t="s">
        <v>127</v>
      </c>
      <c r="G143" s="49" t="s">
        <v>293</v>
      </c>
      <c r="H143" s="50">
        <v>154</v>
      </c>
      <c r="I143" s="51">
        <v>43937</v>
      </c>
      <c r="J143" s="51">
        <v>43160</v>
      </c>
      <c r="K143" s="51">
        <v>44621</v>
      </c>
      <c r="L143" s="49">
        <v>47</v>
      </c>
      <c r="M143" s="49">
        <v>47</v>
      </c>
      <c r="N143" s="49">
        <v>47</v>
      </c>
      <c r="O143" s="49">
        <v>47</v>
      </c>
      <c r="P143" s="49">
        <v>47</v>
      </c>
      <c r="Q143" s="49">
        <v>47</v>
      </c>
      <c r="R143" s="49">
        <v>47</v>
      </c>
      <c r="S143" s="49">
        <v>47</v>
      </c>
      <c r="T143" s="49">
        <v>47</v>
      </c>
      <c r="U143" s="49">
        <v>47</v>
      </c>
      <c r="Y143" s="49">
        <v>25</v>
      </c>
      <c r="Z143" s="49">
        <v>19</v>
      </c>
      <c r="AA143" s="49">
        <v>19</v>
      </c>
      <c r="AB143" s="49">
        <v>22</v>
      </c>
      <c r="AC143" s="49">
        <v>22</v>
      </c>
      <c r="AD143" s="49">
        <v>22</v>
      </c>
      <c r="AE143" s="49">
        <v>23</v>
      </c>
      <c r="AF143" s="49">
        <v>19</v>
      </c>
      <c r="AG143" s="49">
        <v>16</v>
      </c>
      <c r="AH143" s="53">
        <f t="shared" si="263"/>
        <v>20.777777777777779</v>
      </c>
      <c r="AI143" s="52">
        <f t="shared" si="264"/>
        <v>2.5724082006200502</v>
      </c>
      <c r="AJ143" s="53">
        <f t="shared" si="265"/>
        <v>23.350185978397828</v>
      </c>
      <c r="AK143" s="49">
        <v>25</v>
      </c>
      <c r="AL143" s="49">
        <v>19</v>
      </c>
      <c r="AM143" s="49">
        <v>19</v>
      </c>
      <c r="AN143" s="49">
        <v>22</v>
      </c>
      <c r="AO143" s="49">
        <v>22</v>
      </c>
      <c r="AP143" s="49">
        <v>22</v>
      </c>
      <c r="AQ143" s="49">
        <v>23</v>
      </c>
      <c r="AR143" s="49">
        <v>19</v>
      </c>
      <c r="AS143" s="49">
        <v>16</v>
      </c>
      <c r="AT143" s="49">
        <v>0</v>
      </c>
      <c r="AU143" s="49">
        <v>0</v>
      </c>
      <c r="AV143" s="49">
        <v>0</v>
      </c>
      <c r="AW143" s="49">
        <v>-22</v>
      </c>
      <c r="AX143" s="49">
        <v>-28</v>
      </c>
      <c r="AY143" s="49">
        <v>-28</v>
      </c>
      <c r="AZ143" s="49">
        <v>-25</v>
      </c>
      <c r="BA143" s="49">
        <v>-25</v>
      </c>
      <c r="BB143" s="49">
        <v>-25</v>
      </c>
      <c r="BC143" s="49">
        <v>-24</v>
      </c>
      <c r="BD143" s="49">
        <v>-28</v>
      </c>
      <c r="BE143" s="49">
        <v>-31</v>
      </c>
      <c r="BI143" s="49">
        <v>0</v>
      </c>
      <c r="BJ143" s="49">
        <v>0</v>
      </c>
      <c r="BK143" s="49">
        <v>0</v>
      </c>
      <c r="BL143" s="49">
        <v>0</v>
      </c>
      <c r="BM143" s="49">
        <v>0</v>
      </c>
      <c r="BN143" s="49">
        <v>0</v>
      </c>
      <c r="BO143" s="49">
        <v>0</v>
      </c>
      <c r="BP143" s="49">
        <v>0</v>
      </c>
      <c r="BQ143" s="49">
        <v>0</v>
      </c>
      <c r="BV143" s="49">
        <v>5.9</v>
      </c>
      <c r="BW143" s="49">
        <v>0</v>
      </c>
      <c r="BX143" s="49">
        <v>0</v>
      </c>
      <c r="BY143" s="49">
        <v>0</v>
      </c>
      <c r="BZ143" s="49">
        <v>0</v>
      </c>
      <c r="CA143" s="49">
        <v>0</v>
      </c>
      <c r="CB143" s="49">
        <v>0</v>
      </c>
      <c r="CC143" s="49">
        <v>14</v>
      </c>
      <c r="CD143" s="49">
        <v>1.6739999999999999</v>
      </c>
      <c r="CE143" s="49">
        <v>10000</v>
      </c>
      <c r="CF143" s="54">
        <f t="shared" si="266"/>
        <v>0</v>
      </c>
      <c r="CG143" s="55">
        <f t="shared" si="267"/>
        <v>112593.24</v>
      </c>
      <c r="CH143" s="56">
        <f t="shared" si="268"/>
        <v>5291882.28</v>
      </c>
      <c r="CI143" s="57">
        <f t="shared" si="269"/>
        <v>5291882.28</v>
      </c>
      <c r="CJ143" s="57">
        <f t="shared" si="270"/>
        <v>5291882.28</v>
      </c>
      <c r="CK143" s="57">
        <f t="shared" si="271"/>
        <v>5291882.28</v>
      </c>
      <c r="CL143" s="57">
        <f t="shared" si="272"/>
        <v>5291882.28</v>
      </c>
      <c r="CM143" s="57">
        <f t="shared" si="273"/>
        <v>5291882.28</v>
      </c>
      <c r="CN143" s="57">
        <f t="shared" si="274"/>
        <v>5291882.28</v>
      </c>
      <c r="CO143" s="57">
        <f t="shared" si="275"/>
        <v>5291882.28</v>
      </c>
      <c r="CP143" s="57">
        <f t="shared" si="276"/>
        <v>5291882.28</v>
      </c>
      <c r="CQ143" s="57">
        <f t="shared" si="277"/>
        <v>0</v>
      </c>
      <c r="CR143" s="57">
        <f t="shared" si="278"/>
        <v>0</v>
      </c>
      <c r="CS143" s="58">
        <f t="shared" si="279"/>
        <v>0</v>
      </c>
      <c r="CT143" s="56">
        <f t="shared" si="280"/>
        <v>2814831</v>
      </c>
      <c r="CU143" s="57">
        <f t="shared" si="281"/>
        <v>2139271.56</v>
      </c>
      <c r="CV143" s="57">
        <f t="shared" si="282"/>
        <v>2139271.56</v>
      </c>
      <c r="CW143" s="57">
        <f t="shared" si="283"/>
        <v>2477051.2800000003</v>
      </c>
      <c r="CX143" s="57">
        <f t="shared" si="284"/>
        <v>2477051.2800000003</v>
      </c>
      <c r="CY143" s="57">
        <f t="shared" si="285"/>
        <v>2477051.2800000003</v>
      </c>
      <c r="CZ143" s="57">
        <f t="shared" si="286"/>
        <v>2589644.52</v>
      </c>
      <c r="DA143" s="157">
        <f t="shared" si="287"/>
        <v>2139271.56</v>
      </c>
      <c r="DB143" s="161">
        <f t="shared" si="288"/>
        <v>1801491.84</v>
      </c>
      <c r="DC143" s="161">
        <f t="shared" si="327"/>
        <v>2339437.3200000003</v>
      </c>
      <c r="DD143" s="161">
        <f t="shared" si="289"/>
        <v>289635.77391038148</v>
      </c>
      <c r="DE143" s="161">
        <f t="shared" si="290"/>
        <v>2629073.0939103817</v>
      </c>
      <c r="DF143" s="59">
        <f t="shared" si="291"/>
        <v>2814831</v>
      </c>
      <c r="DG143" s="57">
        <f t="shared" si="292"/>
        <v>2139271.56</v>
      </c>
      <c r="DH143" s="57">
        <f t="shared" si="293"/>
        <v>2139271.56</v>
      </c>
      <c r="DI143" s="57">
        <f t="shared" si="294"/>
        <v>2477051.2800000003</v>
      </c>
      <c r="DJ143" s="57">
        <f t="shared" si="295"/>
        <v>2477051.2800000003</v>
      </c>
      <c r="DK143" s="57">
        <f t="shared" si="296"/>
        <v>2477051.2800000003</v>
      </c>
      <c r="DL143" s="57">
        <f t="shared" si="297"/>
        <v>2589644.52</v>
      </c>
      <c r="DM143" s="57">
        <f t="shared" si="298"/>
        <v>2139271.56</v>
      </c>
      <c r="DN143" s="57">
        <f t="shared" si="299"/>
        <v>1801491.84</v>
      </c>
      <c r="DO143" s="57">
        <f t="shared" si="300"/>
        <v>0</v>
      </c>
      <c r="DP143" s="57">
        <f t="shared" si="301"/>
        <v>0</v>
      </c>
      <c r="DQ143" s="58">
        <f t="shared" si="302"/>
        <v>0</v>
      </c>
      <c r="DR143" s="56">
        <f t="shared" si="303"/>
        <v>-2477051.2800000003</v>
      </c>
      <c r="DS143" s="57">
        <f t="shared" si="304"/>
        <v>-3152610.72</v>
      </c>
      <c r="DT143" s="57">
        <f t="shared" si="305"/>
        <v>-3152610.72</v>
      </c>
      <c r="DU143" s="57">
        <f t="shared" si="306"/>
        <v>-2814831</v>
      </c>
      <c r="DV143" s="57">
        <f t="shared" si="307"/>
        <v>-2814831</v>
      </c>
      <c r="DW143" s="57">
        <f t="shared" si="308"/>
        <v>-2814831</v>
      </c>
      <c r="DX143" s="57">
        <f t="shared" si="309"/>
        <v>-2702237.7600000002</v>
      </c>
      <c r="DY143" s="57">
        <f t="shared" si="310"/>
        <v>-3152610.72</v>
      </c>
      <c r="DZ143" s="57">
        <f t="shared" si="311"/>
        <v>-3490390.44</v>
      </c>
      <c r="EA143" s="57">
        <f t="shared" si="312"/>
        <v>0</v>
      </c>
      <c r="EB143" s="57">
        <f t="shared" si="313"/>
        <v>0</v>
      </c>
      <c r="EC143" s="58">
        <f t="shared" si="314"/>
        <v>0</v>
      </c>
      <c r="ED143" s="59">
        <f t="shared" si="315"/>
        <v>0</v>
      </c>
      <c r="EE143" s="57">
        <f t="shared" si="316"/>
        <v>0</v>
      </c>
      <c r="EF143" s="57">
        <f t="shared" si="317"/>
        <v>0</v>
      </c>
      <c r="EG143" s="57">
        <f t="shared" si="318"/>
        <v>0</v>
      </c>
      <c r="EH143" s="57">
        <f t="shared" si="319"/>
        <v>0</v>
      </c>
      <c r="EI143" s="57">
        <f t="shared" si="320"/>
        <v>0</v>
      </c>
      <c r="EJ143" s="57">
        <f t="shared" si="321"/>
        <v>0</v>
      </c>
      <c r="EK143" s="57">
        <f t="shared" si="322"/>
        <v>0</v>
      </c>
      <c r="EL143" s="57">
        <f t="shared" si="323"/>
        <v>0</v>
      </c>
      <c r="EM143" s="57">
        <f t="shared" si="324"/>
        <v>0</v>
      </c>
      <c r="EN143" s="57">
        <f t="shared" si="325"/>
        <v>0</v>
      </c>
      <c r="EO143" s="58">
        <f t="shared" si="326"/>
        <v>0</v>
      </c>
    </row>
    <row r="144" spans="1:145" x14ac:dyDescent="0.2">
      <c r="A144" s="49">
        <v>14</v>
      </c>
      <c r="B144" s="49">
        <v>1800</v>
      </c>
      <c r="C144" s="49" t="s">
        <v>241</v>
      </c>
      <c r="D144" s="49">
        <v>1140146</v>
      </c>
      <c r="E144" s="49" t="s">
        <v>295</v>
      </c>
      <c r="F144" s="49" t="s">
        <v>128</v>
      </c>
      <c r="G144" s="49" t="s">
        <v>293</v>
      </c>
      <c r="H144" s="50">
        <v>153</v>
      </c>
      <c r="I144" s="51">
        <v>43937</v>
      </c>
      <c r="J144" s="51">
        <v>43160</v>
      </c>
      <c r="K144" s="51">
        <v>44621</v>
      </c>
      <c r="L144" s="49">
        <v>24</v>
      </c>
      <c r="M144" s="49">
        <v>24</v>
      </c>
      <c r="N144" s="49">
        <v>24</v>
      </c>
      <c r="O144" s="49">
        <v>24</v>
      </c>
      <c r="P144" s="49">
        <v>24</v>
      </c>
      <c r="Q144" s="49">
        <v>24</v>
      </c>
      <c r="R144" s="49">
        <v>24</v>
      </c>
      <c r="S144" s="49">
        <v>24</v>
      </c>
      <c r="T144" s="49">
        <v>24</v>
      </c>
      <c r="U144" s="49">
        <v>24</v>
      </c>
      <c r="Y144" s="49">
        <v>15</v>
      </c>
      <c r="Z144" s="49">
        <v>17</v>
      </c>
      <c r="AA144" s="49">
        <v>16</v>
      </c>
      <c r="AB144" s="49">
        <v>17</v>
      </c>
      <c r="AC144" s="49">
        <v>15</v>
      </c>
      <c r="AD144" s="49">
        <v>9</v>
      </c>
      <c r="AE144" s="49">
        <v>10</v>
      </c>
      <c r="AF144" s="49">
        <v>8</v>
      </c>
      <c r="AG144" s="49">
        <v>10</v>
      </c>
      <c r="AH144" s="53">
        <f t="shared" si="263"/>
        <v>13</v>
      </c>
      <c r="AI144" s="52">
        <f t="shared" si="264"/>
        <v>3.4641016151377544</v>
      </c>
      <c r="AJ144" s="53">
        <f t="shared" si="265"/>
        <v>16.464101615137753</v>
      </c>
      <c r="AK144" s="49">
        <v>15</v>
      </c>
      <c r="AL144" s="49">
        <v>17</v>
      </c>
      <c r="AM144" s="49">
        <v>16</v>
      </c>
      <c r="AN144" s="49">
        <v>17</v>
      </c>
      <c r="AO144" s="49">
        <v>15</v>
      </c>
      <c r="AP144" s="49">
        <v>9</v>
      </c>
      <c r="AQ144" s="49">
        <v>10</v>
      </c>
      <c r="AR144" s="49">
        <v>8</v>
      </c>
      <c r="AS144" s="49">
        <v>10</v>
      </c>
      <c r="AT144" s="49">
        <v>0</v>
      </c>
      <c r="AU144" s="49">
        <v>0</v>
      </c>
      <c r="AV144" s="49">
        <v>0</v>
      </c>
      <c r="AW144" s="49">
        <v>-9</v>
      </c>
      <c r="AX144" s="49">
        <v>-7</v>
      </c>
      <c r="AY144" s="49">
        <v>-8</v>
      </c>
      <c r="AZ144" s="49">
        <v>-7</v>
      </c>
      <c r="BA144" s="49">
        <v>-9</v>
      </c>
      <c r="BB144" s="49">
        <v>-15</v>
      </c>
      <c r="BC144" s="49">
        <v>-14</v>
      </c>
      <c r="BD144" s="49">
        <v>-16</v>
      </c>
      <c r="BE144" s="49">
        <v>-14</v>
      </c>
      <c r="BI144" s="49">
        <v>0</v>
      </c>
      <c r="BJ144" s="49">
        <v>0</v>
      </c>
      <c r="BK144" s="49">
        <v>0</v>
      </c>
      <c r="BL144" s="49">
        <v>0</v>
      </c>
      <c r="BM144" s="49">
        <v>0</v>
      </c>
      <c r="BN144" s="49">
        <v>0</v>
      </c>
      <c r="BO144" s="49">
        <v>0</v>
      </c>
      <c r="BP144" s="49">
        <v>0</v>
      </c>
      <c r="BQ144" s="49">
        <v>0</v>
      </c>
      <c r="BV144" s="49">
        <v>8.7100000000000009</v>
      </c>
      <c r="BW144" s="49">
        <v>0</v>
      </c>
      <c r="BX144" s="49">
        <v>0</v>
      </c>
      <c r="BY144" s="49">
        <v>0</v>
      </c>
      <c r="BZ144" s="49">
        <v>0</v>
      </c>
      <c r="CA144" s="49">
        <v>0</v>
      </c>
      <c r="CB144" s="49">
        <v>0</v>
      </c>
      <c r="CC144" s="49">
        <v>14</v>
      </c>
      <c r="CD144" s="49">
        <v>1.6739999999999999</v>
      </c>
      <c r="CE144" s="49">
        <v>10000</v>
      </c>
      <c r="CF144" s="54">
        <f t="shared" si="266"/>
        <v>0</v>
      </c>
      <c r="CG144" s="55">
        <f t="shared" si="267"/>
        <v>166218.15600000005</v>
      </c>
      <c r="CH144" s="56">
        <f t="shared" si="268"/>
        <v>3989235.7440000009</v>
      </c>
      <c r="CI144" s="57">
        <f t="shared" si="269"/>
        <v>3989235.7440000009</v>
      </c>
      <c r="CJ144" s="57">
        <f t="shared" si="270"/>
        <v>3989235.7440000009</v>
      </c>
      <c r="CK144" s="57">
        <f t="shared" si="271"/>
        <v>3989235.7440000009</v>
      </c>
      <c r="CL144" s="57">
        <f t="shared" si="272"/>
        <v>3989235.7440000009</v>
      </c>
      <c r="CM144" s="57">
        <f t="shared" si="273"/>
        <v>3989235.7440000009</v>
      </c>
      <c r="CN144" s="57">
        <f t="shared" si="274"/>
        <v>3989235.7440000009</v>
      </c>
      <c r="CO144" s="57">
        <f t="shared" si="275"/>
        <v>3989235.7440000009</v>
      </c>
      <c r="CP144" s="57">
        <f t="shared" si="276"/>
        <v>3989235.7440000009</v>
      </c>
      <c r="CQ144" s="57">
        <f t="shared" si="277"/>
        <v>0</v>
      </c>
      <c r="CR144" s="57">
        <f t="shared" si="278"/>
        <v>0</v>
      </c>
      <c r="CS144" s="58">
        <f t="shared" si="279"/>
        <v>0</v>
      </c>
      <c r="CT144" s="56">
        <f t="shared" si="280"/>
        <v>2493272.3400000008</v>
      </c>
      <c r="CU144" s="57">
        <f t="shared" si="281"/>
        <v>2825708.6520000007</v>
      </c>
      <c r="CV144" s="57">
        <f t="shared" si="282"/>
        <v>2659490.4960000007</v>
      </c>
      <c r="CW144" s="57">
        <f t="shared" si="283"/>
        <v>2825708.6520000007</v>
      </c>
      <c r="CX144" s="57">
        <f t="shared" si="284"/>
        <v>2493272.3400000008</v>
      </c>
      <c r="CY144" s="57">
        <f t="shared" si="285"/>
        <v>1495963.4040000003</v>
      </c>
      <c r="CZ144" s="57">
        <f t="shared" si="286"/>
        <v>1662181.5600000005</v>
      </c>
      <c r="DA144" s="157">
        <f t="shared" si="287"/>
        <v>1329745.2480000004</v>
      </c>
      <c r="DB144" s="161">
        <f t="shared" si="288"/>
        <v>1662181.5600000005</v>
      </c>
      <c r="DC144" s="161">
        <f t="shared" si="327"/>
        <v>2160836.0280000004</v>
      </c>
      <c r="DD144" s="161">
        <f t="shared" si="289"/>
        <v>575796.58266481943</v>
      </c>
      <c r="DE144" s="161">
        <f t="shared" si="290"/>
        <v>2736632.6106648198</v>
      </c>
      <c r="DF144" s="59">
        <f t="shared" si="291"/>
        <v>2493272.3400000008</v>
      </c>
      <c r="DG144" s="57">
        <f t="shared" si="292"/>
        <v>2825708.6520000007</v>
      </c>
      <c r="DH144" s="57">
        <f t="shared" si="293"/>
        <v>2659490.4960000007</v>
      </c>
      <c r="DI144" s="57">
        <f t="shared" si="294"/>
        <v>2825708.6520000007</v>
      </c>
      <c r="DJ144" s="57">
        <f t="shared" si="295"/>
        <v>2493272.3400000008</v>
      </c>
      <c r="DK144" s="57">
        <f t="shared" si="296"/>
        <v>1495963.4040000003</v>
      </c>
      <c r="DL144" s="57">
        <f t="shared" si="297"/>
        <v>1662181.5600000005</v>
      </c>
      <c r="DM144" s="57">
        <f t="shared" si="298"/>
        <v>1329745.2480000004</v>
      </c>
      <c r="DN144" s="57">
        <f t="shared" si="299"/>
        <v>1662181.5600000005</v>
      </c>
      <c r="DO144" s="57">
        <f t="shared" si="300"/>
        <v>0</v>
      </c>
      <c r="DP144" s="57">
        <f t="shared" si="301"/>
        <v>0</v>
      </c>
      <c r="DQ144" s="58">
        <f t="shared" si="302"/>
        <v>0</v>
      </c>
      <c r="DR144" s="56">
        <f t="shared" si="303"/>
        <v>-1495963.4040000003</v>
      </c>
      <c r="DS144" s="57">
        <f t="shared" si="304"/>
        <v>-1163527.0920000004</v>
      </c>
      <c r="DT144" s="57">
        <f t="shared" si="305"/>
        <v>-1329745.2480000004</v>
      </c>
      <c r="DU144" s="57">
        <f t="shared" si="306"/>
        <v>-1163527.0920000004</v>
      </c>
      <c r="DV144" s="57">
        <f t="shared" si="307"/>
        <v>-1495963.4040000003</v>
      </c>
      <c r="DW144" s="57">
        <f t="shared" si="308"/>
        <v>-2493272.3400000008</v>
      </c>
      <c r="DX144" s="57">
        <f t="shared" si="309"/>
        <v>-2327054.1840000008</v>
      </c>
      <c r="DY144" s="57">
        <f t="shared" si="310"/>
        <v>-2659490.4960000007</v>
      </c>
      <c r="DZ144" s="57">
        <f t="shared" si="311"/>
        <v>-2327054.1840000008</v>
      </c>
      <c r="EA144" s="57">
        <f t="shared" si="312"/>
        <v>0</v>
      </c>
      <c r="EB144" s="57">
        <f t="shared" si="313"/>
        <v>0</v>
      </c>
      <c r="EC144" s="58">
        <f t="shared" si="314"/>
        <v>0</v>
      </c>
      <c r="ED144" s="59">
        <f t="shared" si="315"/>
        <v>0</v>
      </c>
      <c r="EE144" s="57">
        <f t="shared" si="316"/>
        <v>0</v>
      </c>
      <c r="EF144" s="57">
        <f t="shared" si="317"/>
        <v>0</v>
      </c>
      <c r="EG144" s="57">
        <f t="shared" si="318"/>
        <v>0</v>
      </c>
      <c r="EH144" s="57">
        <f t="shared" si="319"/>
        <v>0</v>
      </c>
      <c r="EI144" s="57">
        <f t="shared" si="320"/>
        <v>0</v>
      </c>
      <c r="EJ144" s="57">
        <f t="shared" si="321"/>
        <v>0</v>
      </c>
      <c r="EK144" s="57">
        <f t="shared" si="322"/>
        <v>0</v>
      </c>
      <c r="EL144" s="57">
        <f t="shared" si="323"/>
        <v>0</v>
      </c>
      <c r="EM144" s="57">
        <f t="shared" si="324"/>
        <v>0</v>
      </c>
      <c r="EN144" s="57">
        <f t="shared" si="325"/>
        <v>0</v>
      </c>
      <c r="EO144" s="58">
        <f t="shared" si="326"/>
        <v>0</v>
      </c>
    </row>
    <row r="145" spans="1:145" x14ac:dyDescent="0.2">
      <c r="A145" s="49">
        <v>14</v>
      </c>
      <c r="B145" s="49">
        <v>1800</v>
      </c>
      <c r="C145" s="49" t="s">
        <v>241</v>
      </c>
      <c r="D145" s="49">
        <v>1140073</v>
      </c>
      <c r="E145" s="49" t="s">
        <v>296</v>
      </c>
      <c r="F145" s="49" t="s">
        <v>130</v>
      </c>
      <c r="G145" s="49" t="s">
        <v>293</v>
      </c>
      <c r="H145" s="50" t="s">
        <v>146</v>
      </c>
      <c r="I145" s="51">
        <v>44067</v>
      </c>
      <c r="J145" s="51">
        <v>41883</v>
      </c>
      <c r="K145" s="51">
        <v>44165</v>
      </c>
      <c r="L145" s="49">
        <v>80</v>
      </c>
      <c r="M145" s="49">
        <v>80</v>
      </c>
      <c r="N145" s="49">
        <v>80</v>
      </c>
      <c r="O145" s="49">
        <v>80</v>
      </c>
      <c r="P145" s="49">
        <v>80</v>
      </c>
      <c r="Q145" s="49">
        <v>80</v>
      </c>
      <c r="R145" s="49">
        <v>80</v>
      </c>
      <c r="S145" s="49">
        <v>80</v>
      </c>
      <c r="T145" s="49">
        <v>80</v>
      </c>
      <c r="U145" s="49">
        <v>80</v>
      </c>
      <c r="Y145" s="49">
        <v>26</v>
      </c>
      <c r="Z145" s="49">
        <v>22</v>
      </c>
      <c r="AA145" s="49">
        <v>24</v>
      </c>
      <c r="AB145" s="49">
        <v>25</v>
      </c>
      <c r="AC145" s="49">
        <v>22</v>
      </c>
      <c r="AD145" s="49">
        <v>19</v>
      </c>
      <c r="AE145" s="49">
        <v>19</v>
      </c>
      <c r="AF145" s="49">
        <v>19</v>
      </c>
      <c r="AG145" s="49">
        <v>18</v>
      </c>
      <c r="AH145" s="53">
        <f t="shared" si="263"/>
        <v>21.555555555555557</v>
      </c>
      <c r="AI145" s="52">
        <f t="shared" si="264"/>
        <v>2.7932900199947857</v>
      </c>
      <c r="AJ145" s="53">
        <f t="shared" si="265"/>
        <v>24.348845575550342</v>
      </c>
      <c r="AK145" s="49">
        <v>26</v>
      </c>
      <c r="AL145" s="49">
        <v>22</v>
      </c>
      <c r="AM145" s="49">
        <v>24</v>
      </c>
      <c r="AN145" s="49">
        <v>25</v>
      </c>
      <c r="AO145" s="49">
        <v>22</v>
      </c>
      <c r="AP145" s="49">
        <v>19</v>
      </c>
      <c r="AQ145" s="49">
        <v>19</v>
      </c>
      <c r="AR145" s="49">
        <v>19</v>
      </c>
      <c r="AS145" s="49">
        <v>18</v>
      </c>
      <c r="AT145" s="49">
        <v>0</v>
      </c>
      <c r="AU145" s="49">
        <v>0</v>
      </c>
      <c r="AV145" s="49">
        <v>0</v>
      </c>
      <c r="AW145" s="49">
        <v>-54</v>
      </c>
      <c r="AX145" s="49">
        <v>-58</v>
      </c>
      <c r="AY145" s="49">
        <v>-56</v>
      </c>
      <c r="AZ145" s="49">
        <v>-55</v>
      </c>
      <c r="BA145" s="49">
        <v>-58</v>
      </c>
      <c r="BB145" s="49">
        <v>-61</v>
      </c>
      <c r="BC145" s="49">
        <v>-61</v>
      </c>
      <c r="BD145" s="49">
        <v>-61</v>
      </c>
      <c r="BE145" s="49">
        <v>-62</v>
      </c>
      <c r="BI145" s="49">
        <v>0</v>
      </c>
      <c r="BJ145" s="49">
        <v>0</v>
      </c>
      <c r="BK145" s="49">
        <v>0</v>
      </c>
      <c r="BL145" s="49">
        <v>0</v>
      </c>
      <c r="BM145" s="49">
        <v>0</v>
      </c>
      <c r="BN145" s="49">
        <v>0</v>
      </c>
      <c r="BO145" s="49">
        <v>0</v>
      </c>
      <c r="BP145" s="49">
        <v>0</v>
      </c>
      <c r="BQ145" s="49">
        <v>0</v>
      </c>
      <c r="BV145" s="49">
        <v>11.32</v>
      </c>
      <c r="BW145" s="49">
        <v>0</v>
      </c>
      <c r="BX145" s="49">
        <v>0</v>
      </c>
      <c r="BY145" s="49">
        <v>0</v>
      </c>
      <c r="BZ145" s="49">
        <v>0</v>
      </c>
      <c r="CA145" s="49">
        <v>0</v>
      </c>
      <c r="CB145" s="49">
        <v>0</v>
      </c>
      <c r="CC145" s="49">
        <v>14</v>
      </c>
      <c r="CD145" s="49">
        <v>1.6739999999999999</v>
      </c>
      <c r="CE145" s="49">
        <v>10000</v>
      </c>
      <c r="CF145" s="54">
        <f t="shared" si="266"/>
        <v>0</v>
      </c>
      <c r="CG145" s="55">
        <f t="shared" si="267"/>
        <v>216026.35200000001</v>
      </c>
      <c r="CH145" s="56">
        <f t="shared" si="268"/>
        <v>17282108.16</v>
      </c>
      <c r="CI145" s="57">
        <f t="shared" si="269"/>
        <v>17282108.16</v>
      </c>
      <c r="CJ145" s="57">
        <f t="shared" si="270"/>
        <v>17282108.16</v>
      </c>
      <c r="CK145" s="57">
        <f t="shared" si="271"/>
        <v>17282108.16</v>
      </c>
      <c r="CL145" s="57">
        <f t="shared" si="272"/>
        <v>17282108.16</v>
      </c>
      <c r="CM145" s="57">
        <f t="shared" si="273"/>
        <v>17282108.16</v>
      </c>
      <c r="CN145" s="57">
        <f t="shared" si="274"/>
        <v>17282108.16</v>
      </c>
      <c r="CO145" s="57">
        <f t="shared" si="275"/>
        <v>17282108.16</v>
      </c>
      <c r="CP145" s="57">
        <f t="shared" si="276"/>
        <v>17282108.16</v>
      </c>
      <c r="CQ145" s="57">
        <f t="shared" si="277"/>
        <v>0</v>
      </c>
      <c r="CR145" s="57">
        <f t="shared" si="278"/>
        <v>0</v>
      </c>
      <c r="CS145" s="58">
        <f t="shared" si="279"/>
        <v>0</v>
      </c>
      <c r="CT145" s="56">
        <f t="shared" si="280"/>
        <v>5616685.1520000007</v>
      </c>
      <c r="CU145" s="57">
        <f t="shared" si="281"/>
        <v>4752579.7439999999</v>
      </c>
      <c r="CV145" s="57">
        <f t="shared" si="282"/>
        <v>5184632.4480000008</v>
      </c>
      <c r="CW145" s="57">
        <f t="shared" si="283"/>
        <v>5400658.8000000007</v>
      </c>
      <c r="CX145" s="57">
        <f t="shared" si="284"/>
        <v>4752579.7439999999</v>
      </c>
      <c r="CY145" s="57">
        <f t="shared" si="285"/>
        <v>4104500.6880000001</v>
      </c>
      <c r="CZ145" s="57">
        <f t="shared" si="286"/>
        <v>4104500.6880000001</v>
      </c>
      <c r="DA145" s="157">
        <f t="shared" si="287"/>
        <v>4104500.6880000001</v>
      </c>
      <c r="DB145" s="161">
        <f t="shared" si="288"/>
        <v>3888474.3360000001</v>
      </c>
      <c r="DC145" s="161">
        <f t="shared" si="327"/>
        <v>4656568.0320000006</v>
      </c>
      <c r="DD145" s="161">
        <f t="shared" si="289"/>
        <v>603424.25309748063</v>
      </c>
      <c r="DE145" s="161">
        <f t="shared" si="290"/>
        <v>5259992.2850974808</v>
      </c>
      <c r="DF145" s="59">
        <f t="shared" si="291"/>
        <v>5616685.1520000007</v>
      </c>
      <c r="DG145" s="57">
        <f t="shared" si="292"/>
        <v>4752579.7439999999</v>
      </c>
      <c r="DH145" s="57">
        <f t="shared" si="293"/>
        <v>5184632.4480000008</v>
      </c>
      <c r="DI145" s="57">
        <f t="shared" si="294"/>
        <v>5400658.8000000007</v>
      </c>
      <c r="DJ145" s="57">
        <f t="shared" si="295"/>
        <v>4752579.7439999999</v>
      </c>
      <c r="DK145" s="57">
        <f t="shared" si="296"/>
        <v>4104500.6880000001</v>
      </c>
      <c r="DL145" s="57">
        <f t="shared" si="297"/>
        <v>4104500.6880000001</v>
      </c>
      <c r="DM145" s="57">
        <f t="shared" si="298"/>
        <v>4104500.6880000001</v>
      </c>
      <c r="DN145" s="57">
        <f t="shared" si="299"/>
        <v>3888474.3360000001</v>
      </c>
      <c r="DO145" s="57">
        <f t="shared" si="300"/>
        <v>0</v>
      </c>
      <c r="DP145" s="57">
        <f t="shared" si="301"/>
        <v>0</v>
      </c>
      <c r="DQ145" s="58">
        <f t="shared" si="302"/>
        <v>0</v>
      </c>
      <c r="DR145" s="56">
        <f t="shared" si="303"/>
        <v>-11665423.008000001</v>
      </c>
      <c r="DS145" s="57">
        <f t="shared" si="304"/>
        <v>-12529528.416000001</v>
      </c>
      <c r="DT145" s="57">
        <f t="shared" si="305"/>
        <v>-12097475.712000001</v>
      </c>
      <c r="DU145" s="57">
        <f t="shared" si="306"/>
        <v>-11881449.360000001</v>
      </c>
      <c r="DV145" s="57">
        <f t="shared" si="307"/>
        <v>-12529528.416000001</v>
      </c>
      <c r="DW145" s="57">
        <f t="shared" si="308"/>
        <v>-13177607.472000001</v>
      </c>
      <c r="DX145" s="57">
        <f t="shared" si="309"/>
        <v>-13177607.472000001</v>
      </c>
      <c r="DY145" s="57">
        <f t="shared" si="310"/>
        <v>-13177607.472000001</v>
      </c>
      <c r="DZ145" s="57">
        <f t="shared" si="311"/>
        <v>-13393633.824000001</v>
      </c>
      <c r="EA145" s="57">
        <f t="shared" si="312"/>
        <v>0</v>
      </c>
      <c r="EB145" s="57">
        <f t="shared" si="313"/>
        <v>0</v>
      </c>
      <c r="EC145" s="58">
        <f t="shared" si="314"/>
        <v>0</v>
      </c>
      <c r="ED145" s="59">
        <f t="shared" si="315"/>
        <v>0</v>
      </c>
      <c r="EE145" s="57">
        <f t="shared" si="316"/>
        <v>0</v>
      </c>
      <c r="EF145" s="57">
        <f t="shared" si="317"/>
        <v>0</v>
      </c>
      <c r="EG145" s="57">
        <f t="shared" si="318"/>
        <v>0</v>
      </c>
      <c r="EH145" s="57">
        <f t="shared" si="319"/>
        <v>0</v>
      </c>
      <c r="EI145" s="57">
        <f t="shared" si="320"/>
        <v>0</v>
      </c>
      <c r="EJ145" s="57">
        <f t="shared" si="321"/>
        <v>0</v>
      </c>
      <c r="EK145" s="57">
        <f t="shared" si="322"/>
        <v>0</v>
      </c>
      <c r="EL145" s="57">
        <f t="shared" si="323"/>
        <v>0</v>
      </c>
      <c r="EM145" s="57">
        <f t="shared" si="324"/>
        <v>0</v>
      </c>
      <c r="EN145" s="57">
        <f t="shared" si="325"/>
        <v>0</v>
      </c>
      <c r="EO145" s="58">
        <f t="shared" si="326"/>
        <v>0</v>
      </c>
    </row>
    <row r="146" spans="1:145" x14ac:dyDescent="0.2">
      <c r="A146" s="49">
        <v>14</v>
      </c>
      <c r="B146" s="49">
        <v>1800</v>
      </c>
      <c r="C146" s="49" t="s">
        <v>241</v>
      </c>
      <c r="D146" s="49">
        <v>1140074</v>
      </c>
      <c r="E146" s="49" t="s">
        <v>297</v>
      </c>
      <c r="F146" s="49" t="s">
        <v>130</v>
      </c>
      <c r="G146" s="49" t="s">
        <v>293</v>
      </c>
      <c r="H146" s="50" t="s">
        <v>146</v>
      </c>
      <c r="I146" s="51">
        <v>44067</v>
      </c>
      <c r="J146" s="51">
        <v>41883</v>
      </c>
      <c r="K146" s="51">
        <v>44165</v>
      </c>
      <c r="L146" s="49">
        <v>110</v>
      </c>
      <c r="M146" s="49">
        <v>110</v>
      </c>
      <c r="N146" s="49">
        <v>110</v>
      </c>
      <c r="O146" s="49">
        <v>110</v>
      </c>
      <c r="P146" s="49">
        <v>110</v>
      </c>
      <c r="Q146" s="49">
        <v>110</v>
      </c>
      <c r="R146" s="49">
        <v>110</v>
      </c>
      <c r="S146" s="49">
        <v>110</v>
      </c>
      <c r="T146" s="49">
        <v>110</v>
      </c>
      <c r="U146" s="49">
        <v>110</v>
      </c>
      <c r="Y146" s="49">
        <v>43</v>
      </c>
      <c r="Z146" s="49">
        <v>48</v>
      </c>
      <c r="AA146" s="49">
        <v>43</v>
      </c>
      <c r="AB146" s="49">
        <v>43</v>
      </c>
      <c r="AC146" s="49">
        <v>42</v>
      </c>
      <c r="AD146" s="49">
        <v>42</v>
      </c>
      <c r="AE146" s="49">
        <v>41</v>
      </c>
      <c r="AF146" s="49">
        <v>38</v>
      </c>
      <c r="AG146" s="49">
        <v>37</v>
      </c>
      <c r="AH146" s="53">
        <f t="shared" si="263"/>
        <v>41.888888888888886</v>
      </c>
      <c r="AI146" s="52">
        <f t="shared" si="264"/>
        <v>2.9979416807182315</v>
      </c>
      <c r="AJ146" s="53">
        <f t="shared" si="265"/>
        <v>44.88683056960712</v>
      </c>
      <c r="AK146" s="49">
        <v>43</v>
      </c>
      <c r="AL146" s="49">
        <v>48</v>
      </c>
      <c r="AM146" s="49">
        <v>43</v>
      </c>
      <c r="AN146" s="49">
        <v>43</v>
      </c>
      <c r="AO146" s="49">
        <v>42</v>
      </c>
      <c r="AP146" s="49">
        <v>42</v>
      </c>
      <c r="AQ146" s="49">
        <v>41</v>
      </c>
      <c r="AR146" s="49">
        <v>38</v>
      </c>
      <c r="AS146" s="49">
        <v>37</v>
      </c>
      <c r="AT146" s="49">
        <v>0</v>
      </c>
      <c r="AU146" s="49">
        <v>0</v>
      </c>
      <c r="AV146" s="49">
        <v>0</v>
      </c>
      <c r="AW146" s="49">
        <v>-67</v>
      </c>
      <c r="AX146" s="49">
        <v>-62</v>
      </c>
      <c r="AY146" s="49">
        <v>-67</v>
      </c>
      <c r="AZ146" s="49">
        <v>-67</v>
      </c>
      <c r="BA146" s="49">
        <v>-68</v>
      </c>
      <c r="BB146" s="49">
        <v>-68</v>
      </c>
      <c r="BC146" s="49">
        <v>-69</v>
      </c>
      <c r="BD146" s="49">
        <v>-72</v>
      </c>
      <c r="BE146" s="49">
        <v>-73</v>
      </c>
      <c r="BI146" s="49">
        <v>0</v>
      </c>
      <c r="BJ146" s="49">
        <v>0</v>
      </c>
      <c r="BK146" s="49">
        <v>0</v>
      </c>
      <c r="BL146" s="49">
        <v>0</v>
      </c>
      <c r="BM146" s="49">
        <v>0</v>
      </c>
      <c r="BN146" s="49">
        <v>0</v>
      </c>
      <c r="BO146" s="49">
        <v>0</v>
      </c>
      <c r="BP146" s="49">
        <v>0</v>
      </c>
      <c r="BQ146" s="49">
        <v>0</v>
      </c>
      <c r="BV146" s="49">
        <v>11.32</v>
      </c>
      <c r="BW146" s="49">
        <v>0</v>
      </c>
      <c r="BX146" s="49">
        <v>0</v>
      </c>
      <c r="BY146" s="49">
        <v>0</v>
      </c>
      <c r="BZ146" s="49">
        <v>0</v>
      </c>
      <c r="CA146" s="49">
        <v>0</v>
      </c>
      <c r="CB146" s="49">
        <v>0</v>
      </c>
      <c r="CC146" s="49">
        <v>14</v>
      </c>
      <c r="CD146" s="49">
        <v>1.6739999999999999</v>
      </c>
      <c r="CE146" s="49">
        <v>10000</v>
      </c>
      <c r="CF146" s="54">
        <f t="shared" si="266"/>
        <v>0</v>
      </c>
      <c r="CG146" s="55">
        <f t="shared" si="267"/>
        <v>216026.35200000001</v>
      </c>
      <c r="CH146" s="56">
        <f t="shared" si="268"/>
        <v>23762898.720000003</v>
      </c>
      <c r="CI146" s="57">
        <f t="shared" si="269"/>
        <v>23762898.720000003</v>
      </c>
      <c r="CJ146" s="57">
        <f t="shared" si="270"/>
        <v>23762898.720000003</v>
      </c>
      <c r="CK146" s="57">
        <f t="shared" si="271"/>
        <v>23762898.720000003</v>
      </c>
      <c r="CL146" s="57">
        <f t="shared" si="272"/>
        <v>23762898.720000003</v>
      </c>
      <c r="CM146" s="57">
        <f t="shared" si="273"/>
        <v>23762898.720000003</v>
      </c>
      <c r="CN146" s="57">
        <f t="shared" si="274"/>
        <v>23762898.720000003</v>
      </c>
      <c r="CO146" s="57">
        <f t="shared" si="275"/>
        <v>23762898.720000003</v>
      </c>
      <c r="CP146" s="57">
        <f t="shared" si="276"/>
        <v>23762898.720000003</v>
      </c>
      <c r="CQ146" s="57">
        <f t="shared" si="277"/>
        <v>0</v>
      </c>
      <c r="CR146" s="57">
        <f t="shared" si="278"/>
        <v>0</v>
      </c>
      <c r="CS146" s="58">
        <f t="shared" si="279"/>
        <v>0</v>
      </c>
      <c r="CT146" s="56">
        <f t="shared" si="280"/>
        <v>9289133.1359999999</v>
      </c>
      <c r="CU146" s="57">
        <f t="shared" si="281"/>
        <v>10369264.896000002</v>
      </c>
      <c r="CV146" s="57">
        <f t="shared" si="282"/>
        <v>9289133.1359999999</v>
      </c>
      <c r="CW146" s="57">
        <f t="shared" si="283"/>
        <v>9289133.1359999999</v>
      </c>
      <c r="CX146" s="57">
        <f t="shared" si="284"/>
        <v>9073106.784</v>
      </c>
      <c r="CY146" s="57">
        <f t="shared" si="285"/>
        <v>9073106.784</v>
      </c>
      <c r="CZ146" s="57">
        <f t="shared" si="286"/>
        <v>8857080.432</v>
      </c>
      <c r="DA146" s="157">
        <f t="shared" si="287"/>
        <v>8209001.3760000002</v>
      </c>
      <c r="DB146" s="161">
        <f t="shared" si="288"/>
        <v>7992975.0240000002</v>
      </c>
      <c r="DC146" s="161">
        <f t="shared" si="327"/>
        <v>9049103.8560000006</v>
      </c>
      <c r="DD146" s="161">
        <f t="shared" si="289"/>
        <v>647634.40479430836</v>
      </c>
      <c r="DE146" s="161">
        <f t="shared" si="290"/>
        <v>9696738.260794308</v>
      </c>
      <c r="DF146" s="59">
        <f t="shared" si="291"/>
        <v>9289133.1359999999</v>
      </c>
      <c r="DG146" s="57">
        <f t="shared" si="292"/>
        <v>10369264.896000002</v>
      </c>
      <c r="DH146" s="57">
        <f t="shared" si="293"/>
        <v>9289133.1359999999</v>
      </c>
      <c r="DI146" s="57">
        <f t="shared" si="294"/>
        <v>9289133.1359999999</v>
      </c>
      <c r="DJ146" s="57">
        <f t="shared" si="295"/>
        <v>9073106.784</v>
      </c>
      <c r="DK146" s="57">
        <f t="shared" si="296"/>
        <v>9073106.784</v>
      </c>
      <c r="DL146" s="57">
        <f t="shared" si="297"/>
        <v>8857080.432</v>
      </c>
      <c r="DM146" s="57">
        <f t="shared" si="298"/>
        <v>8209001.3760000002</v>
      </c>
      <c r="DN146" s="57">
        <f t="shared" si="299"/>
        <v>7992975.0240000002</v>
      </c>
      <c r="DO146" s="57">
        <f t="shared" si="300"/>
        <v>0</v>
      </c>
      <c r="DP146" s="57">
        <f t="shared" si="301"/>
        <v>0</v>
      </c>
      <c r="DQ146" s="58">
        <f t="shared" si="302"/>
        <v>0</v>
      </c>
      <c r="DR146" s="56">
        <f t="shared" si="303"/>
        <v>-14473765.584000001</v>
      </c>
      <c r="DS146" s="57">
        <f t="shared" si="304"/>
        <v>-13393633.824000001</v>
      </c>
      <c r="DT146" s="57">
        <f t="shared" si="305"/>
        <v>-14473765.584000001</v>
      </c>
      <c r="DU146" s="57">
        <f t="shared" si="306"/>
        <v>-14473765.584000001</v>
      </c>
      <c r="DV146" s="57">
        <f t="shared" si="307"/>
        <v>-14689791.936000001</v>
      </c>
      <c r="DW146" s="57">
        <f t="shared" si="308"/>
        <v>-14689791.936000001</v>
      </c>
      <c r="DX146" s="57">
        <f t="shared" si="309"/>
        <v>-14905818.288000001</v>
      </c>
      <c r="DY146" s="57">
        <f t="shared" si="310"/>
        <v>-15553897.344000001</v>
      </c>
      <c r="DZ146" s="57">
        <f t="shared" si="311"/>
        <v>-15769923.696</v>
      </c>
      <c r="EA146" s="57">
        <f t="shared" si="312"/>
        <v>0</v>
      </c>
      <c r="EB146" s="57">
        <f t="shared" si="313"/>
        <v>0</v>
      </c>
      <c r="EC146" s="58">
        <f t="shared" si="314"/>
        <v>0</v>
      </c>
      <c r="ED146" s="59">
        <f t="shared" si="315"/>
        <v>0</v>
      </c>
      <c r="EE146" s="57">
        <f t="shared" si="316"/>
        <v>0</v>
      </c>
      <c r="EF146" s="57">
        <f t="shared" si="317"/>
        <v>0</v>
      </c>
      <c r="EG146" s="57">
        <f t="shared" si="318"/>
        <v>0</v>
      </c>
      <c r="EH146" s="57">
        <f t="shared" si="319"/>
        <v>0</v>
      </c>
      <c r="EI146" s="57">
        <f t="shared" si="320"/>
        <v>0</v>
      </c>
      <c r="EJ146" s="57">
        <f t="shared" si="321"/>
        <v>0</v>
      </c>
      <c r="EK146" s="57">
        <f t="shared" si="322"/>
        <v>0</v>
      </c>
      <c r="EL146" s="57">
        <f t="shared" si="323"/>
        <v>0</v>
      </c>
      <c r="EM146" s="57">
        <f t="shared" si="324"/>
        <v>0</v>
      </c>
      <c r="EN146" s="57">
        <f t="shared" si="325"/>
        <v>0</v>
      </c>
      <c r="EO146" s="58">
        <f t="shared" si="326"/>
        <v>0</v>
      </c>
    </row>
    <row r="147" spans="1:145" x14ac:dyDescent="0.2">
      <c r="A147" s="49">
        <v>14</v>
      </c>
      <c r="B147" s="49">
        <v>6915</v>
      </c>
      <c r="C147" s="49" t="s">
        <v>126</v>
      </c>
      <c r="D147" s="49">
        <v>1140151</v>
      </c>
      <c r="E147" s="49" t="s">
        <v>298</v>
      </c>
      <c r="F147" s="49" t="s">
        <v>131</v>
      </c>
      <c r="G147" s="49" t="s">
        <v>293</v>
      </c>
      <c r="H147" s="50">
        <v>200</v>
      </c>
      <c r="I147" s="51">
        <v>43977</v>
      </c>
      <c r="J147" s="51">
        <v>43235</v>
      </c>
      <c r="K147" s="51">
        <v>44696</v>
      </c>
      <c r="L147" s="49">
        <v>60</v>
      </c>
      <c r="M147" s="49">
        <v>60</v>
      </c>
      <c r="N147" s="49">
        <v>60</v>
      </c>
      <c r="O147" s="49">
        <v>60</v>
      </c>
      <c r="P147" s="49">
        <v>60</v>
      </c>
      <c r="Q147" s="49">
        <v>60</v>
      </c>
      <c r="R147" s="49">
        <v>60</v>
      </c>
      <c r="S147" s="49">
        <v>60</v>
      </c>
      <c r="T147" s="49">
        <v>60</v>
      </c>
      <c r="U147" s="49">
        <v>60</v>
      </c>
      <c r="Y147" s="49">
        <v>22</v>
      </c>
      <c r="Z147" s="49">
        <v>20</v>
      </c>
      <c r="AA147" s="49">
        <v>19</v>
      </c>
      <c r="AB147" s="49">
        <v>20</v>
      </c>
      <c r="AC147" s="49">
        <v>23</v>
      </c>
      <c r="AD147" s="49">
        <v>23</v>
      </c>
      <c r="AE147" s="49">
        <v>22</v>
      </c>
      <c r="AF147" s="49">
        <v>23</v>
      </c>
      <c r="AG147" s="49">
        <v>24</v>
      </c>
      <c r="AH147" s="53">
        <f t="shared" ref="AH147:AH148" si="328">AVERAGE(Y147:AG147)</f>
        <v>21.777777777777779</v>
      </c>
      <c r="AI147" s="52">
        <f t="shared" ref="AI147:AI148" si="329">_xlfn.STDEV.P(Y147:AG147)</f>
        <v>1.6178021976178929</v>
      </c>
      <c r="AJ147" s="53">
        <f t="shared" ref="AJ147:AJ148" si="330">AI147+AH147</f>
        <v>23.39557997539567</v>
      </c>
      <c r="AK147" s="49">
        <v>22</v>
      </c>
      <c r="AL147" s="49">
        <v>20</v>
      </c>
      <c r="AM147" s="49">
        <v>19</v>
      </c>
      <c r="AN147" s="49">
        <v>20</v>
      </c>
      <c r="AO147" s="49">
        <v>23</v>
      </c>
      <c r="AP147" s="49">
        <v>23</v>
      </c>
      <c r="AQ147" s="49">
        <v>22</v>
      </c>
      <c r="AR147" s="49">
        <v>23</v>
      </c>
      <c r="AS147" s="49">
        <v>24</v>
      </c>
      <c r="AT147" s="49">
        <v>0</v>
      </c>
      <c r="AU147" s="49">
        <v>0</v>
      </c>
      <c r="AV147" s="49">
        <v>0</v>
      </c>
      <c r="AW147" s="49">
        <v>-38</v>
      </c>
      <c r="AX147" s="49">
        <v>-40</v>
      </c>
      <c r="AY147" s="49">
        <v>-41</v>
      </c>
      <c r="AZ147" s="49">
        <v>-40</v>
      </c>
      <c r="BA147" s="49">
        <v>-37</v>
      </c>
      <c r="BB147" s="49">
        <v>-37</v>
      </c>
      <c r="BC147" s="49">
        <v>-38</v>
      </c>
      <c r="BD147" s="49">
        <v>-37</v>
      </c>
      <c r="BE147" s="49">
        <v>-36</v>
      </c>
      <c r="BI147" s="49">
        <v>0</v>
      </c>
      <c r="BJ147" s="49">
        <v>0</v>
      </c>
      <c r="BK147" s="49">
        <v>0</v>
      </c>
      <c r="BL147" s="49">
        <v>0</v>
      </c>
      <c r="BM147" s="49">
        <v>0</v>
      </c>
      <c r="BN147" s="49">
        <v>0</v>
      </c>
      <c r="BO147" s="49">
        <v>0</v>
      </c>
      <c r="BP147" s="49">
        <v>0</v>
      </c>
      <c r="BQ147" s="49">
        <v>0</v>
      </c>
      <c r="BV147" s="49">
        <v>7.7</v>
      </c>
      <c r="BW147" s="49">
        <v>0</v>
      </c>
      <c r="BX147" s="49">
        <v>0</v>
      </c>
      <c r="BY147" s="49">
        <v>0</v>
      </c>
      <c r="BZ147" s="49">
        <v>0</v>
      </c>
      <c r="CA147" s="49">
        <v>0</v>
      </c>
      <c r="CB147" s="49">
        <v>0</v>
      </c>
      <c r="CC147" s="49">
        <v>14</v>
      </c>
      <c r="CD147" s="49">
        <v>1.6739999999999999</v>
      </c>
      <c r="CE147" s="49">
        <v>10000</v>
      </c>
      <c r="CF147" s="54">
        <f t="shared" ref="CF147:CF148" si="331">(BU147*CE147*CD147*(1+BX147/100+CB147/100+CC147/100))</f>
        <v>0</v>
      </c>
      <c r="CG147" s="55">
        <f t="shared" ref="CG147:CG148" si="332">(BV147*CE147*CD147*(1+CC147/100+BW147/100+BZ147/100+BY147/100))</f>
        <v>146943.72000000003</v>
      </c>
      <c r="CH147" s="56">
        <f t="shared" ref="CH147:CH148" si="333">M147*(CF147+CG147)</f>
        <v>8816623.2000000011</v>
      </c>
      <c r="CI147" s="57">
        <f t="shared" ref="CI147:CI148" si="334">N147* (CF147+CG147)</f>
        <v>8816623.2000000011</v>
      </c>
      <c r="CJ147" s="57">
        <f t="shared" ref="CJ147:CJ148" si="335">O147*(CF147+CG147)</f>
        <v>8816623.2000000011</v>
      </c>
      <c r="CK147" s="57">
        <f t="shared" ref="CK147:CK148" si="336">P147*(CF147+CG147)</f>
        <v>8816623.2000000011</v>
      </c>
      <c r="CL147" s="57">
        <f t="shared" ref="CL147:CL148" si="337">Q147*(CF147+CG147)</f>
        <v>8816623.2000000011</v>
      </c>
      <c r="CM147" s="57">
        <f t="shared" ref="CM147:CM148" si="338">R147*(CF147+CG147)</f>
        <v>8816623.2000000011</v>
      </c>
      <c r="CN147" s="57">
        <f t="shared" ref="CN147:CN148" si="339">S147*(CF147+CG147)</f>
        <v>8816623.2000000011</v>
      </c>
      <c r="CO147" s="57">
        <f t="shared" ref="CO147:CO148" si="340">T147*(CF147+CG147)</f>
        <v>8816623.2000000011</v>
      </c>
      <c r="CP147" s="57">
        <f t="shared" ref="CP147:CP148" si="341">U147*(CF147+CG147)</f>
        <v>8816623.2000000011</v>
      </c>
      <c r="CQ147" s="57">
        <f t="shared" ref="CQ147:CQ148" si="342">V147*(CF147+CG147)</f>
        <v>0</v>
      </c>
      <c r="CR147" s="57">
        <f t="shared" ref="CR147:CR148" si="343">W147*(CF147+CG147)</f>
        <v>0</v>
      </c>
      <c r="CS147" s="58">
        <f t="shared" ref="CS147:CS148" si="344">X147*(CF147+CG147)</f>
        <v>0</v>
      </c>
      <c r="CT147" s="56">
        <f t="shared" ref="CT147:CT148" si="345">Y147*(CF147+CG147)</f>
        <v>3232761.8400000008</v>
      </c>
      <c r="CU147" s="57">
        <f t="shared" ref="CU147:CU148" si="346">Z147*(CF147+CG147)</f>
        <v>2938874.4000000004</v>
      </c>
      <c r="CV147" s="57">
        <f t="shared" ref="CV147:CV148" si="347">AA147*(CF147+CG147)</f>
        <v>2791930.6800000006</v>
      </c>
      <c r="CW147" s="57">
        <f t="shared" ref="CW147:CW148" si="348">AB147*(CF147+CG147)</f>
        <v>2938874.4000000004</v>
      </c>
      <c r="CX147" s="57">
        <f t="shared" ref="CX147:CX148" si="349">AC147*(CF147+CG147)</f>
        <v>3379705.5600000005</v>
      </c>
      <c r="CY147" s="57">
        <f t="shared" ref="CY147:CY148" si="350">AD147*(CF147+CG147)</f>
        <v>3379705.5600000005</v>
      </c>
      <c r="CZ147" s="57">
        <f t="shared" ref="CZ147:CZ148" si="351">AE147*(CF147+CG147)</f>
        <v>3232761.8400000008</v>
      </c>
      <c r="DA147" s="157">
        <f t="shared" ref="DA147:DA148" si="352">AF147*(CF147+CG147)</f>
        <v>3379705.5600000005</v>
      </c>
      <c r="DB147" s="161">
        <f t="shared" ref="DB147:DB148" si="353">AG147*(CF147+CG147)</f>
        <v>3526649.2800000007</v>
      </c>
      <c r="DC147" s="161">
        <f t="shared" si="327"/>
        <v>3200107.6800000006</v>
      </c>
      <c r="DD147" s="161">
        <f t="shared" ref="DD147:DD148" si="354">AI147*(CF147+CG147)</f>
        <v>237725.87314214837</v>
      </c>
      <c r="DE147" s="161">
        <f t="shared" ref="DE147:DE148" si="355">AJ147*(CF147+CG147)</f>
        <v>3437833.553142149</v>
      </c>
      <c r="DF147" s="59">
        <f t="shared" ref="DF147:DF148" si="356">AK147*(CF147+CG147)</f>
        <v>3232761.8400000008</v>
      </c>
      <c r="DG147" s="57">
        <f t="shared" ref="DG147:DG148" si="357">AL147*(CF147+CG147)</f>
        <v>2938874.4000000004</v>
      </c>
      <c r="DH147" s="57">
        <f t="shared" ref="DH147:DH148" si="358">AM147*(CF147+CG147)</f>
        <v>2791930.6800000006</v>
      </c>
      <c r="DI147" s="57">
        <f t="shared" ref="DI147:DI148" si="359">AN147*(CF147+CG147)</f>
        <v>2938874.4000000004</v>
      </c>
      <c r="DJ147" s="57">
        <f t="shared" ref="DJ147:DJ148" si="360">AO147*(CF147+CG147)</f>
        <v>3379705.5600000005</v>
      </c>
      <c r="DK147" s="57">
        <f t="shared" ref="DK147:DK148" si="361">AP147*(CF147+CG147)</f>
        <v>3379705.5600000005</v>
      </c>
      <c r="DL147" s="57">
        <f t="shared" ref="DL147:DL148" si="362">AQ147*(CF147+CG147)</f>
        <v>3232761.8400000008</v>
      </c>
      <c r="DM147" s="57">
        <f t="shared" ref="DM147:DM148" si="363">AR147*(CF147+CG147)</f>
        <v>3379705.5600000005</v>
      </c>
      <c r="DN147" s="57">
        <f t="shared" ref="DN147:DN148" si="364">AS147*(CF147+CG147)</f>
        <v>3526649.2800000007</v>
      </c>
      <c r="DO147" s="57">
        <f t="shared" ref="DO147:DO148" si="365">AT147*(CF147+CG147)</f>
        <v>0</v>
      </c>
      <c r="DP147" s="57">
        <f t="shared" ref="DP147:DP148" si="366">AU147*(CF147+CG147)</f>
        <v>0</v>
      </c>
      <c r="DQ147" s="58">
        <f t="shared" ref="DQ147:DQ148" si="367">AV147*(CF147+CG147)</f>
        <v>0</v>
      </c>
      <c r="DR147" s="56">
        <f t="shared" ref="DR147:DR148" si="368">AW147*(CF147+CG147)</f>
        <v>-5583861.3600000013</v>
      </c>
      <c r="DS147" s="57">
        <f t="shared" ref="DS147:DS148" si="369">AX147*(CF147+CG147)</f>
        <v>-5877748.8000000007</v>
      </c>
      <c r="DT147" s="57">
        <f t="shared" ref="DT147:DT148" si="370">AY147*(CF147+CG147)</f>
        <v>-6024692.5200000014</v>
      </c>
      <c r="DU147" s="57">
        <f t="shared" ref="DU147:DU148" si="371">AZ147*(CF147+CG147)</f>
        <v>-5877748.8000000007</v>
      </c>
      <c r="DV147" s="57">
        <f t="shared" ref="DV147:DV148" si="372">BA147*(CF147+CG147)</f>
        <v>-5436917.6400000015</v>
      </c>
      <c r="DW147" s="57">
        <f t="shared" ref="DW147:DW148" si="373">BB147*(CF147+CG147)</f>
        <v>-5436917.6400000015</v>
      </c>
      <c r="DX147" s="57">
        <f t="shared" ref="DX147:DX148" si="374">BC147*(CF147+CG147)</f>
        <v>-5583861.3600000013</v>
      </c>
      <c r="DY147" s="57">
        <f t="shared" ref="DY147:DY148" si="375">BD147*(CF147+CG147)</f>
        <v>-5436917.6400000015</v>
      </c>
      <c r="DZ147" s="57">
        <f t="shared" ref="DZ147:DZ148" si="376">BE147*(CF147+CG147)</f>
        <v>-5289973.9200000009</v>
      </c>
      <c r="EA147" s="57">
        <f t="shared" ref="EA147:EA148" si="377">BF147*(CF147+CG147)</f>
        <v>0</v>
      </c>
      <c r="EB147" s="57">
        <f t="shared" ref="EB147:EB148" si="378">BG147*(CF147+CG147)</f>
        <v>0</v>
      </c>
      <c r="EC147" s="58">
        <f t="shared" ref="EC147:EC148" si="379">BH147*(CF147+CG147)</f>
        <v>0</v>
      </c>
      <c r="ED147" s="59">
        <f t="shared" ref="ED147:ED148" si="380">BI147*(CF147+CG147)</f>
        <v>0</v>
      </c>
      <c r="EE147" s="57">
        <f t="shared" ref="EE147:EE148" si="381">BJ147*(CF147+CG147)</f>
        <v>0</v>
      </c>
      <c r="EF147" s="57">
        <f t="shared" ref="EF147:EF148" si="382">BK147*(CF147+CG147)</f>
        <v>0</v>
      </c>
      <c r="EG147" s="57">
        <f t="shared" ref="EG147:EG148" si="383">BL147*(CF147+CG147)</f>
        <v>0</v>
      </c>
      <c r="EH147" s="57">
        <f t="shared" ref="EH147:EH148" si="384">BM147*(CF147+CG147)</f>
        <v>0</v>
      </c>
      <c r="EI147" s="57">
        <f t="shared" ref="EI147:EI148" si="385">BN147*(CF147+CG147)</f>
        <v>0</v>
      </c>
      <c r="EJ147" s="57">
        <f t="shared" ref="EJ147:EJ148" si="386">BO147*(CF147+CG147)</f>
        <v>0</v>
      </c>
      <c r="EK147" s="57">
        <f t="shared" ref="EK147:EK148" si="387">BP147*(CF147+CG147)</f>
        <v>0</v>
      </c>
      <c r="EL147" s="57">
        <f t="shared" ref="EL147:EL148" si="388">BQ147*(CF147+CG147)</f>
        <v>0</v>
      </c>
      <c r="EM147" s="57">
        <f t="shared" ref="EM147:EM148" si="389">BR147*(CF147+CG147)</f>
        <v>0</v>
      </c>
      <c r="EN147" s="57">
        <f t="shared" ref="EN147:EN148" si="390">BS147*(CF147+CG147)</f>
        <v>0</v>
      </c>
      <c r="EO147" s="58">
        <f t="shared" ref="EO147:EO148" si="391">BT147*(CF147+CG147)</f>
        <v>0</v>
      </c>
    </row>
    <row r="148" spans="1:145" x14ac:dyDescent="0.2">
      <c r="A148" s="49">
        <v>14</v>
      </c>
      <c r="B148" s="49">
        <v>1800</v>
      </c>
      <c r="C148" s="49" t="s">
        <v>241</v>
      </c>
      <c r="D148" s="49">
        <v>1140143</v>
      </c>
      <c r="E148" s="49" t="s">
        <v>299</v>
      </c>
      <c r="F148" s="49" t="s">
        <v>132</v>
      </c>
      <c r="G148" s="49" t="s">
        <v>293</v>
      </c>
      <c r="H148" s="50" t="s">
        <v>133</v>
      </c>
      <c r="I148" s="51">
        <v>44050</v>
      </c>
      <c r="J148" s="51">
        <v>43011</v>
      </c>
      <c r="K148" s="51">
        <v>44135</v>
      </c>
      <c r="L148" s="49">
        <v>75</v>
      </c>
      <c r="M148" s="49">
        <v>75</v>
      </c>
      <c r="N148" s="49">
        <v>75</v>
      </c>
      <c r="O148" s="49">
        <v>75</v>
      </c>
      <c r="P148" s="49">
        <v>75</v>
      </c>
      <c r="Q148" s="49">
        <v>75</v>
      </c>
      <c r="R148" s="49">
        <v>75</v>
      </c>
      <c r="S148" s="49">
        <v>75</v>
      </c>
      <c r="T148" s="49">
        <v>75</v>
      </c>
      <c r="U148" s="49">
        <v>75</v>
      </c>
      <c r="Y148" s="49">
        <v>24</v>
      </c>
      <c r="Z148" s="49">
        <v>21</v>
      </c>
      <c r="AA148" s="49">
        <v>22</v>
      </c>
      <c r="AB148" s="49">
        <v>19</v>
      </c>
      <c r="AC148" s="49">
        <v>20</v>
      </c>
      <c r="AD148" s="49">
        <v>17</v>
      </c>
      <c r="AE148" s="49">
        <v>18</v>
      </c>
      <c r="AF148" s="49">
        <v>18</v>
      </c>
      <c r="AG148" s="49">
        <v>19</v>
      </c>
      <c r="AH148" s="53">
        <f t="shared" si="328"/>
        <v>19.777777777777779</v>
      </c>
      <c r="AI148" s="52">
        <f t="shared" si="329"/>
        <v>2.0964402515681342</v>
      </c>
      <c r="AJ148" s="53">
        <f t="shared" si="330"/>
        <v>21.874218029345911</v>
      </c>
      <c r="AK148" s="49">
        <v>24</v>
      </c>
      <c r="AL148" s="49">
        <v>21</v>
      </c>
      <c r="AM148" s="49">
        <v>22</v>
      </c>
      <c r="AN148" s="49">
        <v>19</v>
      </c>
      <c r="AO148" s="49">
        <v>20</v>
      </c>
      <c r="AP148" s="49">
        <v>17</v>
      </c>
      <c r="AQ148" s="49">
        <v>18</v>
      </c>
      <c r="AR148" s="49">
        <v>18</v>
      </c>
      <c r="AS148" s="49">
        <v>19</v>
      </c>
      <c r="AT148" s="49">
        <v>0</v>
      </c>
      <c r="AU148" s="49">
        <v>0</v>
      </c>
      <c r="AV148" s="49">
        <v>0</v>
      </c>
      <c r="AW148" s="49">
        <v>-51</v>
      </c>
      <c r="AX148" s="49">
        <v>-54</v>
      </c>
      <c r="AY148" s="49">
        <v>-53</v>
      </c>
      <c r="AZ148" s="49">
        <v>-56</v>
      </c>
      <c r="BA148" s="49">
        <v>-55</v>
      </c>
      <c r="BB148" s="49">
        <v>-58</v>
      </c>
      <c r="BC148" s="49">
        <v>-57</v>
      </c>
      <c r="BD148" s="49">
        <v>-57</v>
      </c>
      <c r="BE148" s="49">
        <v>-56</v>
      </c>
      <c r="BI148" s="49">
        <v>0</v>
      </c>
      <c r="BJ148" s="49">
        <v>0</v>
      </c>
      <c r="BK148" s="49">
        <v>0</v>
      </c>
      <c r="BL148" s="49">
        <v>0</v>
      </c>
      <c r="BM148" s="49">
        <v>0</v>
      </c>
      <c r="BN148" s="49">
        <v>0</v>
      </c>
      <c r="BO148" s="49">
        <v>0</v>
      </c>
      <c r="BP148" s="49">
        <v>0</v>
      </c>
      <c r="BQ148" s="49">
        <v>0</v>
      </c>
      <c r="BV148" s="49">
        <v>7.7</v>
      </c>
      <c r="BW148" s="49">
        <v>0</v>
      </c>
      <c r="BX148" s="49">
        <v>0</v>
      </c>
      <c r="BY148" s="49">
        <v>0</v>
      </c>
      <c r="BZ148" s="49">
        <v>0</v>
      </c>
      <c r="CA148" s="49">
        <v>0</v>
      </c>
      <c r="CB148" s="49">
        <v>0</v>
      </c>
      <c r="CC148" s="49">
        <v>14</v>
      </c>
      <c r="CD148" s="49">
        <v>1.6739999999999999</v>
      </c>
      <c r="CE148" s="49">
        <v>10000</v>
      </c>
      <c r="CF148" s="83">
        <f t="shared" si="331"/>
        <v>0</v>
      </c>
      <c r="CG148" s="84">
        <f t="shared" si="332"/>
        <v>146943.72000000003</v>
      </c>
      <c r="CH148" s="85">
        <f t="shared" si="333"/>
        <v>11020779.000000002</v>
      </c>
      <c r="CI148" s="86">
        <f t="shared" si="334"/>
        <v>11020779.000000002</v>
      </c>
      <c r="CJ148" s="86">
        <f t="shared" si="335"/>
        <v>11020779.000000002</v>
      </c>
      <c r="CK148" s="86">
        <f t="shared" si="336"/>
        <v>11020779.000000002</v>
      </c>
      <c r="CL148" s="86">
        <f t="shared" si="337"/>
        <v>11020779.000000002</v>
      </c>
      <c r="CM148" s="86">
        <f t="shared" si="338"/>
        <v>11020779.000000002</v>
      </c>
      <c r="CN148" s="86">
        <f t="shared" si="339"/>
        <v>11020779.000000002</v>
      </c>
      <c r="CO148" s="86">
        <f t="shared" si="340"/>
        <v>11020779.000000002</v>
      </c>
      <c r="CP148" s="86">
        <f t="shared" si="341"/>
        <v>11020779.000000002</v>
      </c>
      <c r="CQ148" s="86">
        <f t="shared" si="342"/>
        <v>0</v>
      </c>
      <c r="CR148" s="86">
        <f t="shared" si="343"/>
        <v>0</v>
      </c>
      <c r="CS148" s="87">
        <f t="shared" si="344"/>
        <v>0</v>
      </c>
      <c r="CT148" s="85">
        <f t="shared" si="345"/>
        <v>3526649.2800000007</v>
      </c>
      <c r="CU148" s="86">
        <f t="shared" si="346"/>
        <v>3085818.1200000006</v>
      </c>
      <c r="CV148" s="86">
        <f t="shared" si="347"/>
        <v>3232761.8400000008</v>
      </c>
      <c r="CW148" s="86">
        <f t="shared" si="348"/>
        <v>2791930.6800000006</v>
      </c>
      <c r="CX148" s="86">
        <f t="shared" si="349"/>
        <v>2938874.4000000004</v>
      </c>
      <c r="CY148" s="86">
        <f t="shared" si="350"/>
        <v>2498043.2400000007</v>
      </c>
      <c r="CZ148" s="86">
        <f t="shared" si="351"/>
        <v>2644986.9600000004</v>
      </c>
      <c r="DA148" s="154">
        <f t="shared" si="352"/>
        <v>2644986.9600000004</v>
      </c>
      <c r="DB148" s="161">
        <f t="shared" si="353"/>
        <v>2791930.6800000006</v>
      </c>
      <c r="DC148" s="161">
        <f t="shared" si="327"/>
        <v>2906220.24</v>
      </c>
      <c r="DD148" s="161">
        <f t="shared" si="354"/>
        <v>308058.72932315752</v>
      </c>
      <c r="DE148" s="161">
        <f t="shared" si="355"/>
        <v>3214278.9693231583</v>
      </c>
      <c r="DF148" s="88">
        <f t="shared" si="356"/>
        <v>3526649.2800000007</v>
      </c>
      <c r="DG148" s="86">
        <f t="shared" si="357"/>
        <v>3085818.1200000006</v>
      </c>
      <c r="DH148" s="86">
        <f t="shared" si="358"/>
        <v>3232761.8400000008</v>
      </c>
      <c r="DI148" s="86">
        <f t="shared" si="359"/>
        <v>2791930.6800000006</v>
      </c>
      <c r="DJ148" s="86">
        <f t="shared" si="360"/>
        <v>2938874.4000000004</v>
      </c>
      <c r="DK148" s="86">
        <f t="shared" si="361"/>
        <v>2498043.2400000007</v>
      </c>
      <c r="DL148" s="86">
        <f t="shared" si="362"/>
        <v>2644986.9600000004</v>
      </c>
      <c r="DM148" s="86">
        <f t="shared" si="363"/>
        <v>2644986.9600000004</v>
      </c>
      <c r="DN148" s="86">
        <f t="shared" si="364"/>
        <v>2791930.6800000006</v>
      </c>
      <c r="DO148" s="86">
        <f t="shared" si="365"/>
        <v>0</v>
      </c>
      <c r="DP148" s="86">
        <f t="shared" si="366"/>
        <v>0</v>
      </c>
      <c r="DQ148" s="87">
        <f t="shared" si="367"/>
        <v>0</v>
      </c>
      <c r="DR148" s="85">
        <f t="shared" si="368"/>
        <v>-7494129.7200000016</v>
      </c>
      <c r="DS148" s="86">
        <f t="shared" si="369"/>
        <v>-7934960.8800000018</v>
      </c>
      <c r="DT148" s="86">
        <f t="shared" si="370"/>
        <v>-7788017.160000002</v>
      </c>
      <c r="DU148" s="86">
        <f t="shared" si="371"/>
        <v>-8228848.3200000022</v>
      </c>
      <c r="DV148" s="86">
        <f t="shared" si="372"/>
        <v>-8081904.6000000015</v>
      </c>
      <c r="DW148" s="86">
        <f t="shared" si="373"/>
        <v>-8522735.7600000016</v>
      </c>
      <c r="DX148" s="86">
        <f t="shared" si="374"/>
        <v>-8375792.0400000019</v>
      </c>
      <c r="DY148" s="86">
        <f t="shared" si="375"/>
        <v>-8375792.0400000019</v>
      </c>
      <c r="DZ148" s="86">
        <f t="shared" si="376"/>
        <v>-8228848.3200000022</v>
      </c>
      <c r="EA148" s="86">
        <f t="shared" si="377"/>
        <v>0</v>
      </c>
      <c r="EB148" s="86">
        <f t="shared" si="378"/>
        <v>0</v>
      </c>
      <c r="EC148" s="87">
        <f t="shared" si="379"/>
        <v>0</v>
      </c>
      <c r="ED148" s="88">
        <f t="shared" si="380"/>
        <v>0</v>
      </c>
      <c r="EE148" s="86">
        <f t="shared" si="381"/>
        <v>0</v>
      </c>
      <c r="EF148" s="86">
        <f t="shared" si="382"/>
        <v>0</v>
      </c>
      <c r="EG148" s="86">
        <f t="shared" si="383"/>
        <v>0</v>
      </c>
      <c r="EH148" s="86">
        <f t="shared" si="384"/>
        <v>0</v>
      </c>
      <c r="EI148" s="86">
        <f t="shared" si="385"/>
        <v>0</v>
      </c>
      <c r="EJ148" s="86">
        <f t="shared" si="386"/>
        <v>0</v>
      </c>
      <c r="EK148" s="86">
        <f t="shared" si="387"/>
        <v>0</v>
      </c>
      <c r="EL148" s="86">
        <f t="shared" si="388"/>
        <v>0</v>
      </c>
      <c r="EM148" s="86">
        <f t="shared" si="389"/>
        <v>0</v>
      </c>
      <c r="EN148" s="86">
        <f t="shared" si="390"/>
        <v>0</v>
      </c>
      <c r="EO148" s="87">
        <f t="shared" si="391"/>
        <v>0</v>
      </c>
    </row>
    <row r="149" spans="1:145" ht="13.5" customHeight="1" x14ac:dyDescent="0.2">
      <c r="I149" s="51"/>
      <c r="J149" s="51"/>
      <c r="K149" s="51"/>
      <c r="AH149" s="53">
        <f>SUM(AH143:AH148)</f>
        <v>138.77777777777777</v>
      </c>
      <c r="AI149" s="52"/>
      <c r="AJ149" s="53">
        <f>SUM(AJ143:AJ148)</f>
        <v>154.31976174343461</v>
      </c>
      <c r="CF149" s="129"/>
      <c r="CG149" s="130"/>
      <c r="CH149" s="85"/>
      <c r="CI149" s="86"/>
      <c r="CJ149" s="86"/>
      <c r="CK149" s="86"/>
      <c r="CL149" s="86"/>
      <c r="CM149" s="86"/>
      <c r="CN149" s="86"/>
      <c r="CO149" s="86"/>
      <c r="CP149" s="86"/>
      <c r="CQ149" s="86"/>
      <c r="CR149" s="86"/>
      <c r="CS149" s="87"/>
      <c r="CT149" s="85"/>
      <c r="CU149" s="86"/>
      <c r="CV149" s="86"/>
      <c r="CW149" s="86"/>
      <c r="CX149" s="86"/>
      <c r="CY149" s="86"/>
      <c r="CZ149" s="86"/>
      <c r="DA149" s="86"/>
      <c r="DB149" s="86"/>
      <c r="DC149" s="86"/>
      <c r="DD149" s="86"/>
      <c r="DE149" s="87"/>
      <c r="DF149" s="85"/>
      <c r="DG149" s="86"/>
      <c r="DH149" s="86"/>
      <c r="DI149" s="86"/>
      <c r="DJ149" s="86"/>
      <c r="DK149" s="86"/>
      <c r="DL149" s="86"/>
      <c r="DM149" s="86"/>
      <c r="DN149" s="86"/>
      <c r="DO149" s="86"/>
      <c r="DP149" s="86"/>
      <c r="DQ149" s="87"/>
      <c r="DR149" s="85"/>
      <c r="DS149" s="86"/>
      <c r="DT149" s="86"/>
      <c r="DU149" s="86"/>
      <c r="DV149" s="86"/>
      <c r="DW149" s="86"/>
      <c r="DX149" s="86"/>
      <c r="DY149" s="86"/>
      <c r="DZ149" s="86"/>
      <c r="EA149" s="86"/>
      <c r="EB149" s="86"/>
      <c r="EC149" s="87"/>
      <c r="ED149" s="88"/>
      <c r="EE149" s="86"/>
      <c r="EF149" s="86"/>
      <c r="EG149" s="86"/>
      <c r="EH149" s="86"/>
      <c r="EI149" s="86"/>
      <c r="EJ149" s="86"/>
      <c r="EK149" s="86"/>
      <c r="EL149" s="86"/>
      <c r="EM149" s="86"/>
      <c r="EN149" s="86"/>
      <c r="EO149" s="87"/>
    </row>
    <row r="150" spans="1:145" x14ac:dyDescent="0.2">
      <c r="J150" s="51"/>
      <c r="K150" s="51"/>
      <c r="L150" s="49">
        <f>SUBTOTAL(9,L12:L149)</f>
        <v>5149</v>
      </c>
      <c r="AH150" s="61">
        <f>SUBTOTAL(9,AH12:AH149)</f>
        <v>4629.7777777777756</v>
      </c>
    </row>
    <row r="151" spans="1:145" x14ac:dyDescent="0.2">
      <c r="J151" s="51"/>
      <c r="K151" s="51"/>
      <c r="L151" s="51"/>
    </row>
    <row r="152" spans="1:145" x14ac:dyDescent="0.2">
      <c r="J152" s="51"/>
      <c r="K152" s="51"/>
      <c r="L152" s="51"/>
    </row>
    <row r="153" spans="1:145" x14ac:dyDescent="0.2">
      <c r="J153" s="51"/>
      <c r="K153" s="51"/>
      <c r="L153" s="51"/>
    </row>
    <row r="154" spans="1:145" x14ac:dyDescent="0.2">
      <c r="J154" s="51"/>
      <c r="K154" s="51"/>
      <c r="L154" s="51"/>
    </row>
    <row r="155" spans="1:145" x14ac:dyDescent="0.2">
      <c r="J155" s="51"/>
      <c r="K155" s="51"/>
      <c r="L155" s="51"/>
    </row>
    <row r="156" spans="1:145" x14ac:dyDescent="0.2">
      <c r="J156" s="51"/>
      <c r="K156" s="51"/>
      <c r="L156" s="51"/>
    </row>
    <row r="157" spans="1:145" x14ac:dyDescent="0.2">
      <c r="J157" s="51"/>
      <c r="K157" s="51"/>
      <c r="L157" s="51"/>
    </row>
    <row r="158" spans="1:145" x14ac:dyDescent="0.2">
      <c r="J158" s="51"/>
      <c r="K158" s="51"/>
      <c r="L158" s="51"/>
    </row>
    <row r="159" spans="1:145" x14ac:dyDescent="0.2">
      <c r="J159" s="51"/>
      <c r="K159" s="51"/>
      <c r="L159" s="51"/>
    </row>
    <row r="160" spans="1:145" x14ac:dyDescent="0.2">
      <c r="J160" s="51"/>
      <c r="K160" s="51"/>
      <c r="L160" s="51"/>
    </row>
    <row r="161" spans="10:12" x14ac:dyDescent="0.2">
      <c r="J161" s="51"/>
      <c r="K161" s="51"/>
      <c r="L161" s="51"/>
    </row>
    <row r="162" spans="10:12" x14ac:dyDescent="0.2">
      <c r="J162" s="51"/>
      <c r="K162" s="51"/>
      <c r="L162" s="51"/>
    </row>
    <row r="163" spans="10:12" x14ac:dyDescent="0.2">
      <c r="J163" s="51"/>
      <c r="K163" s="51"/>
      <c r="L163" s="51"/>
    </row>
    <row r="164" spans="10:12" x14ac:dyDescent="0.2">
      <c r="J164" s="51"/>
      <c r="K164" s="51"/>
      <c r="L164" s="51"/>
    </row>
    <row r="165" spans="10:12" x14ac:dyDescent="0.2">
      <c r="J165" s="51"/>
      <c r="K165" s="51"/>
      <c r="L165" s="51"/>
    </row>
    <row r="166" spans="10:12" x14ac:dyDescent="0.2">
      <c r="J166" s="51"/>
      <c r="K166" s="51"/>
      <c r="L166" s="51"/>
    </row>
    <row r="167" spans="10:12" x14ac:dyDescent="0.2">
      <c r="J167" s="51"/>
      <c r="K167" s="51"/>
      <c r="L167" s="51"/>
    </row>
    <row r="168" spans="10:12" x14ac:dyDescent="0.2">
      <c r="J168" s="51"/>
      <c r="K168" s="51"/>
      <c r="L168" s="51"/>
    </row>
    <row r="169" spans="10:12" x14ac:dyDescent="0.2">
      <c r="J169" s="51"/>
      <c r="K169" s="51"/>
      <c r="L169" s="51"/>
    </row>
    <row r="170" spans="10:12" x14ac:dyDescent="0.2">
      <c r="J170" s="51"/>
      <c r="K170" s="51"/>
      <c r="L170" s="51"/>
    </row>
    <row r="171" spans="10:12" x14ac:dyDescent="0.2">
      <c r="J171" s="51"/>
      <c r="K171" s="51"/>
      <c r="L171" s="51"/>
    </row>
    <row r="172" spans="10:12" x14ac:dyDescent="0.2">
      <c r="J172" s="51"/>
      <c r="K172" s="51"/>
      <c r="L172" s="51"/>
    </row>
    <row r="173" spans="10:12" x14ac:dyDescent="0.2">
      <c r="J173" s="51"/>
      <c r="K173" s="51"/>
      <c r="L173" s="51"/>
    </row>
    <row r="174" spans="10:12" x14ac:dyDescent="0.2">
      <c r="J174" s="51"/>
      <c r="K174" s="51"/>
      <c r="L174" s="51"/>
    </row>
    <row r="175" spans="10:12" x14ac:dyDescent="0.2">
      <c r="J175" s="51"/>
      <c r="K175" s="51"/>
      <c r="L175" s="51"/>
    </row>
    <row r="176" spans="10:12" x14ac:dyDescent="0.2">
      <c r="J176" s="51"/>
      <c r="K176" s="51"/>
      <c r="L176" s="51"/>
    </row>
    <row r="177" spans="10:12" x14ac:dyDescent="0.2">
      <c r="J177" s="51"/>
      <c r="K177" s="51"/>
      <c r="L177" s="51"/>
    </row>
    <row r="178" spans="10:12" x14ac:dyDescent="0.2">
      <c r="J178" s="51"/>
      <c r="K178" s="51"/>
      <c r="L178" s="51"/>
    </row>
    <row r="179" spans="10:12" x14ac:dyDescent="0.2">
      <c r="J179" s="51"/>
      <c r="K179" s="51"/>
      <c r="L179" s="51"/>
    </row>
    <row r="180" spans="10:12" x14ac:dyDescent="0.2">
      <c r="J180" s="51"/>
      <c r="K180" s="51"/>
      <c r="L180" s="51"/>
    </row>
    <row r="181" spans="10:12" x14ac:dyDescent="0.2">
      <c r="J181" s="51"/>
      <c r="K181" s="51"/>
      <c r="L181" s="51"/>
    </row>
    <row r="182" spans="10:12" x14ac:dyDescent="0.2">
      <c r="J182" s="51"/>
      <c r="K182" s="51"/>
      <c r="L182" s="51"/>
    </row>
    <row r="183" spans="10:12" x14ac:dyDescent="0.2">
      <c r="J183" s="51"/>
      <c r="K183" s="51"/>
      <c r="L183" s="51"/>
    </row>
    <row r="184" spans="10:12" x14ac:dyDescent="0.2">
      <c r="J184" s="51"/>
      <c r="K184" s="51"/>
      <c r="L184" s="51"/>
    </row>
    <row r="185" spans="10:12" x14ac:dyDescent="0.2">
      <c r="J185" s="51"/>
      <c r="K185" s="51"/>
      <c r="L185" s="51"/>
    </row>
    <row r="186" spans="10:12" x14ac:dyDescent="0.2">
      <c r="J186" s="51"/>
      <c r="K186" s="51"/>
      <c r="L186" s="51"/>
    </row>
    <row r="187" spans="10:12" x14ac:dyDescent="0.2">
      <c r="J187" s="51"/>
      <c r="K187" s="51"/>
      <c r="L187" s="51"/>
    </row>
    <row r="188" spans="10:12" x14ac:dyDescent="0.2">
      <c r="J188" s="51"/>
      <c r="K188" s="51"/>
      <c r="L188" s="51"/>
    </row>
    <row r="189" spans="10:12" x14ac:dyDescent="0.2">
      <c r="J189" s="51"/>
      <c r="K189" s="51"/>
      <c r="L189" s="51"/>
    </row>
    <row r="190" spans="10:12" x14ac:dyDescent="0.2">
      <c r="J190" s="51"/>
      <c r="K190" s="51"/>
      <c r="L190" s="51"/>
    </row>
    <row r="191" spans="10:12" x14ac:dyDescent="0.2">
      <c r="J191" s="51"/>
      <c r="K191" s="51"/>
      <c r="L191" s="51"/>
    </row>
    <row r="193" spans="10:12" x14ac:dyDescent="0.2">
      <c r="J193" s="51"/>
      <c r="K193" s="51"/>
      <c r="L193" s="51"/>
    </row>
    <row r="194" spans="10:12" x14ac:dyDescent="0.2">
      <c r="J194" s="51"/>
      <c r="K194" s="51"/>
      <c r="L194" s="51"/>
    </row>
    <row r="195" spans="10:12" x14ac:dyDescent="0.2">
      <c r="J195" s="51"/>
      <c r="K195" s="51"/>
      <c r="L195" s="51"/>
    </row>
    <row r="196" spans="10:12" x14ac:dyDescent="0.2">
      <c r="J196" s="51"/>
      <c r="K196" s="51"/>
      <c r="L196" s="51"/>
    </row>
    <row r="197" spans="10:12" x14ac:dyDescent="0.2">
      <c r="J197" s="51"/>
      <c r="K197" s="51"/>
      <c r="L197" s="51"/>
    </row>
    <row r="198" spans="10:12" x14ac:dyDescent="0.2">
      <c r="J198" s="51"/>
      <c r="K198" s="51"/>
      <c r="L198" s="51"/>
    </row>
    <row r="199" spans="10:12" x14ac:dyDescent="0.2">
      <c r="J199" s="51"/>
      <c r="K199" s="51"/>
      <c r="L199" s="51"/>
    </row>
    <row r="200" spans="10:12" x14ac:dyDescent="0.2">
      <c r="J200" s="51"/>
      <c r="K200" s="51"/>
      <c r="L200" s="51"/>
    </row>
    <row r="201" spans="10:12" x14ac:dyDescent="0.2">
      <c r="J201" s="51"/>
      <c r="K201" s="51"/>
      <c r="L201" s="51"/>
    </row>
    <row r="202" spans="10:12" x14ac:dyDescent="0.2">
      <c r="J202" s="51"/>
      <c r="K202" s="51"/>
      <c r="L202" s="51"/>
    </row>
    <row r="203" spans="10:12" x14ac:dyDescent="0.2">
      <c r="J203" s="51"/>
      <c r="K203" s="51"/>
      <c r="L203" s="51"/>
    </row>
    <row r="204" spans="10:12" x14ac:dyDescent="0.2">
      <c r="J204" s="51"/>
      <c r="K204" s="51"/>
      <c r="L204" s="51"/>
    </row>
    <row r="206" spans="10:12" x14ac:dyDescent="0.2">
      <c r="J206" s="51"/>
      <c r="K206" s="51"/>
      <c r="L206" s="51"/>
    </row>
    <row r="207" spans="10:12" x14ac:dyDescent="0.2">
      <c r="J207" s="51"/>
      <c r="K207" s="51"/>
      <c r="L207" s="51"/>
    </row>
    <row r="208" spans="10:12" x14ac:dyDescent="0.2">
      <c r="J208" s="51"/>
      <c r="K208" s="51"/>
      <c r="L208" s="51"/>
    </row>
    <row r="210" spans="10:12" x14ac:dyDescent="0.2">
      <c r="J210" s="51"/>
      <c r="K210" s="51"/>
      <c r="L210" s="51"/>
    </row>
    <row r="211" spans="10:12" x14ac:dyDescent="0.2">
      <c r="J211" s="51"/>
      <c r="K211" s="51"/>
      <c r="L211" s="51"/>
    </row>
    <row r="212" spans="10:12" x14ac:dyDescent="0.2">
      <c r="J212" s="51"/>
      <c r="K212" s="51"/>
      <c r="L212" s="51"/>
    </row>
    <row r="213" spans="10:12" x14ac:dyDescent="0.2">
      <c r="J213" s="51"/>
      <c r="K213" s="51"/>
      <c r="L213" s="51"/>
    </row>
    <row r="214" spans="10:12" x14ac:dyDescent="0.2">
      <c r="J214" s="51"/>
      <c r="K214" s="51"/>
      <c r="L214" s="51"/>
    </row>
    <row r="215" spans="10:12" x14ac:dyDescent="0.2">
      <c r="J215" s="51"/>
      <c r="K215" s="51"/>
      <c r="L215" s="51"/>
    </row>
    <row r="216" spans="10:12" x14ac:dyDescent="0.2">
      <c r="J216" s="51"/>
      <c r="K216" s="51"/>
      <c r="L216" s="51"/>
    </row>
    <row r="217" spans="10:12" x14ac:dyDescent="0.2">
      <c r="J217" s="51"/>
      <c r="K217" s="51"/>
      <c r="L217" s="51"/>
    </row>
    <row r="218" spans="10:12" x14ac:dyDescent="0.2">
      <c r="J218" s="51"/>
      <c r="K218" s="51"/>
      <c r="L218" s="51"/>
    </row>
    <row r="219" spans="10:12" x14ac:dyDescent="0.2">
      <c r="J219" s="51"/>
      <c r="K219" s="51"/>
      <c r="L219" s="51"/>
    </row>
    <row r="220" spans="10:12" x14ac:dyDescent="0.2">
      <c r="J220" s="51"/>
      <c r="K220" s="51"/>
      <c r="L220" s="51"/>
    </row>
    <row r="221" spans="10:12" x14ac:dyDescent="0.2">
      <c r="J221" s="51"/>
      <c r="K221" s="51"/>
      <c r="L221" s="51"/>
    </row>
    <row r="222" spans="10:12" x14ac:dyDescent="0.2">
      <c r="J222" s="51"/>
      <c r="K222" s="51"/>
      <c r="L222" s="51"/>
    </row>
    <row r="224" spans="10:12" x14ac:dyDescent="0.2">
      <c r="J224" s="51"/>
      <c r="K224" s="51"/>
      <c r="L224" s="51"/>
    </row>
    <row r="225" spans="10:12" x14ac:dyDescent="0.2">
      <c r="J225" s="51"/>
      <c r="K225" s="51"/>
      <c r="L225" s="51"/>
    </row>
    <row r="226" spans="10:12" x14ac:dyDescent="0.2">
      <c r="J226" s="51"/>
      <c r="K226" s="51"/>
      <c r="L226" s="51"/>
    </row>
    <row r="227" spans="10:12" x14ac:dyDescent="0.2">
      <c r="J227" s="51"/>
      <c r="K227" s="51"/>
      <c r="L227" s="51"/>
    </row>
    <row r="229" spans="10:12" x14ac:dyDescent="0.2">
      <c r="J229" s="51"/>
      <c r="K229" s="51"/>
      <c r="L229" s="51"/>
    </row>
    <row r="230" spans="10:12" x14ac:dyDescent="0.2">
      <c r="J230" s="51"/>
      <c r="K230" s="51"/>
      <c r="L230" s="51"/>
    </row>
    <row r="231" spans="10:12" x14ac:dyDescent="0.2">
      <c r="J231" s="51"/>
      <c r="K231" s="51"/>
      <c r="L231" s="51"/>
    </row>
    <row r="232" spans="10:12" x14ac:dyDescent="0.2">
      <c r="J232" s="51"/>
      <c r="K232" s="51"/>
      <c r="L232" s="51"/>
    </row>
    <row r="233" spans="10:12" x14ac:dyDescent="0.2">
      <c r="J233" s="51"/>
      <c r="K233" s="51"/>
      <c r="L233" s="51"/>
    </row>
    <row r="234" spans="10:12" x14ac:dyDescent="0.2">
      <c r="J234" s="51"/>
      <c r="K234" s="51"/>
      <c r="L234" s="51"/>
    </row>
    <row r="235" spans="10:12" x14ac:dyDescent="0.2">
      <c r="J235" s="51"/>
      <c r="K235" s="51"/>
      <c r="L235" s="51"/>
    </row>
    <row r="236" spans="10:12" x14ac:dyDescent="0.2">
      <c r="J236" s="51"/>
      <c r="K236" s="51"/>
      <c r="L236" s="51"/>
    </row>
    <row r="237" spans="10:12" x14ac:dyDescent="0.2">
      <c r="J237" s="51"/>
      <c r="K237" s="51"/>
      <c r="L237" s="51"/>
    </row>
    <row r="238" spans="10:12" x14ac:dyDescent="0.2">
      <c r="J238" s="51"/>
      <c r="K238" s="51"/>
      <c r="L238" s="51"/>
    </row>
    <row r="239" spans="10:12" x14ac:dyDescent="0.2">
      <c r="J239" s="51"/>
      <c r="K239" s="51"/>
      <c r="L239" s="51"/>
    </row>
    <row r="240" spans="10:12" x14ac:dyDescent="0.2">
      <c r="J240" s="51"/>
      <c r="K240" s="51"/>
      <c r="L240" s="51"/>
    </row>
    <row r="241" spans="10:12" x14ac:dyDescent="0.2">
      <c r="J241" s="51"/>
      <c r="K241" s="51"/>
      <c r="L241" s="51"/>
    </row>
    <row r="242" spans="10:12" x14ac:dyDescent="0.2">
      <c r="J242" s="51"/>
      <c r="K242" s="51"/>
      <c r="L242" s="51"/>
    </row>
    <row r="243" spans="10:12" x14ac:dyDescent="0.2">
      <c r="J243" s="51"/>
      <c r="K243" s="51"/>
      <c r="L243" s="51"/>
    </row>
    <row r="244" spans="10:12" x14ac:dyDescent="0.2">
      <c r="J244" s="51"/>
      <c r="K244" s="51"/>
      <c r="L244" s="51"/>
    </row>
    <row r="245" spans="10:12" x14ac:dyDescent="0.2">
      <c r="J245" s="51"/>
      <c r="K245" s="51"/>
      <c r="L245" s="51"/>
    </row>
    <row r="246" spans="10:12" x14ac:dyDescent="0.2">
      <c r="J246" s="51"/>
      <c r="K246" s="51"/>
      <c r="L246" s="51"/>
    </row>
    <row r="247" spans="10:12" x14ac:dyDescent="0.2">
      <c r="J247" s="51"/>
      <c r="K247" s="51"/>
      <c r="L247" s="51"/>
    </row>
    <row r="248" spans="10:12" x14ac:dyDescent="0.2">
      <c r="J248" s="51"/>
      <c r="K248" s="51"/>
      <c r="L248" s="51"/>
    </row>
    <row r="249" spans="10:12" x14ac:dyDescent="0.2">
      <c r="J249" s="51"/>
      <c r="K249" s="51"/>
      <c r="L249" s="51"/>
    </row>
    <row r="250" spans="10:12" x14ac:dyDescent="0.2">
      <c r="J250" s="51"/>
      <c r="K250" s="51"/>
      <c r="L250" s="51"/>
    </row>
    <row r="251" spans="10:12" x14ac:dyDescent="0.2">
      <c r="J251" s="51"/>
      <c r="K251" s="51"/>
      <c r="L251" s="51"/>
    </row>
    <row r="252" spans="10:12" x14ac:dyDescent="0.2">
      <c r="J252" s="51"/>
      <c r="K252" s="51"/>
      <c r="L252" s="51"/>
    </row>
    <row r="253" spans="10:12" x14ac:dyDescent="0.2">
      <c r="J253" s="51"/>
      <c r="K253" s="51"/>
      <c r="L253" s="51"/>
    </row>
    <row r="254" spans="10:12" x14ac:dyDescent="0.2">
      <c r="J254" s="51"/>
      <c r="K254" s="51"/>
      <c r="L254" s="51"/>
    </row>
    <row r="255" spans="10:12" x14ac:dyDescent="0.2">
      <c r="J255" s="51"/>
      <c r="K255" s="51"/>
      <c r="L255" s="51"/>
    </row>
    <row r="256" spans="10:12" x14ac:dyDescent="0.2">
      <c r="J256" s="51"/>
      <c r="K256" s="51"/>
      <c r="L256" s="51"/>
    </row>
    <row r="257" spans="1:12" x14ac:dyDescent="0.2">
      <c r="J257" s="51"/>
      <c r="K257" s="51"/>
      <c r="L257" s="51"/>
    </row>
    <row r="258" spans="1:12" x14ac:dyDescent="0.2">
      <c r="J258" s="51"/>
      <c r="K258" s="51"/>
      <c r="L258" s="51"/>
    </row>
    <row r="259" spans="1:12" x14ac:dyDescent="0.2">
      <c r="J259" s="51"/>
      <c r="K259" s="51"/>
      <c r="L259" s="51"/>
    </row>
    <row r="260" spans="1:12" x14ac:dyDescent="0.2">
      <c r="J260" s="51"/>
      <c r="K260" s="51"/>
      <c r="L260" s="51"/>
    </row>
    <row r="261" spans="1:12" x14ac:dyDescent="0.2">
      <c r="J261" s="51"/>
      <c r="K261" s="51"/>
      <c r="L261" s="51"/>
    </row>
    <row r="262" spans="1:12" x14ac:dyDescent="0.2">
      <c r="J262" s="51"/>
      <c r="K262" s="51"/>
      <c r="L262" s="51"/>
    </row>
    <row r="263" spans="1:12" x14ac:dyDescent="0.2">
      <c r="J263" s="51"/>
      <c r="K263" s="51"/>
      <c r="L263" s="51"/>
    </row>
    <row r="264" spans="1:12" x14ac:dyDescent="0.2">
      <c r="J264" s="51"/>
      <c r="K264" s="51"/>
      <c r="L264" s="51"/>
    </row>
    <row r="265" spans="1:12" x14ac:dyDescent="0.2">
      <c r="J265" s="51"/>
      <c r="K265" s="51"/>
      <c r="L265" s="51"/>
    </row>
    <row r="266" spans="1:12" x14ac:dyDescent="0.2">
      <c r="J266" s="51"/>
      <c r="K266" s="51"/>
      <c r="L266" s="51"/>
    </row>
    <row r="267" spans="1:12" x14ac:dyDescent="0.2">
      <c r="J267" s="51"/>
      <c r="K267" s="51"/>
      <c r="L267" s="51"/>
    </row>
    <row r="268" spans="1:12" x14ac:dyDescent="0.2">
      <c r="A268" s="60"/>
      <c r="J268" s="51"/>
      <c r="K268" s="51"/>
      <c r="L268" s="51"/>
    </row>
    <row r="269" spans="1:12" x14ac:dyDescent="0.2">
      <c r="J269" s="51"/>
      <c r="K269" s="51"/>
      <c r="L269" s="51"/>
    </row>
    <row r="271" spans="1:12" x14ac:dyDescent="0.2">
      <c r="J271" s="51"/>
      <c r="K271" s="51"/>
      <c r="L271" s="51"/>
    </row>
    <row r="273" spans="10:12" x14ac:dyDescent="0.2">
      <c r="J273" s="51"/>
      <c r="K273" s="51"/>
      <c r="L273" s="51"/>
    </row>
    <row r="275" spans="10:12" x14ac:dyDescent="0.2">
      <c r="J275" s="51"/>
      <c r="K275" s="51"/>
      <c r="L275" s="51"/>
    </row>
    <row r="276" spans="10:12" x14ac:dyDescent="0.2">
      <c r="J276" s="51"/>
      <c r="K276" s="51"/>
      <c r="L276" s="51"/>
    </row>
    <row r="277" spans="10:12" x14ac:dyDescent="0.2">
      <c r="J277" s="51"/>
      <c r="K277" s="51"/>
      <c r="L277" s="51"/>
    </row>
    <row r="278" spans="10:12" x14ac:dyDescent="0.2">
      <c r="J278" s="51"/>
      <c r="K278" s="51"/>
      <c r="L278" s="51"/>
    </row>
    <row r="279" spans="10:12" x14ac:dyDescent="0.2">
      <c r="J279" s="51"/>
      <c r="K279" s="51"/>
      <c r="L279" s="51"/>
    </row>
    <row r="281" spans="10:12" x14ac:dyDescent="0.2">
      <c r="J281" s="51"/>
      <c r="K281" s="51"/>
      <c r="L281" s="51"/>
    </row>
    <row r="283" spans="10:12" x14ac:dyDescent="0.2">
      <c r="J283" s="51"/>
      <c r="K283" s="51"/>
      <c r="L283" s="51"/>
    </row>
    <row r="285" spans="10:12" x14ac:dyDescent="0.2">
      <c r="J285" s="51"/>
      <c r="K285" s="51"/>
      <c r="L285" s="51"/>
    </row>
    <row r="286" spans="10:12" x14ac:dyDescent="0.2">
      <c r="J286" s="51"/>
      <c r="K286" s="51"/>
      <c r="L286" s="51"/>
    </row>
    <row r="287" spans="10:12" x14ac:dyDescent="0.2">
      <c r="J287" s="51"/>
      <c r="K287" s="51"/>
      <c r="L287" s="51"/>
    </row>
    <row r="288" spans="10:12" x14ac:dyDescent="0.2">
      <c r="J288" s="51"/>
      <c r="K288" s="51"/>
      <c r="L288" s="51"/>
    </row>
    <row r="289" spans="10:12" x14ac:dyDescent="0.2">
      <c r="J289" s="51"/>
      <c r="K289" s="51"/>
      <c r="L289" s="51"/>
    </row>
    <row r="290" spans="10:12" x14ac:dyDescent="0.2">
      <c r="J290" s="51"/>
      <c r="K290" s="51"/>
      <c r="L290" s="51"/>
    </row>
    <row r="291" spans="10:12" x14ac:dyDescent="0.2">
      <c r="J291" s="51"/>
      <c r="K291" s="51"/>
      <c r="L291" s="51"/>
    </row>
    <row r="292" spans="10:12" x14ac:dyDescent="0.2">
      <c r="J292" s="51"/>
      <c r="K292" s="51"/>
      <c r="L292" s="51"/>
    </row>
    <row r="293" spans="10:12" x14ac:dyDescent="0.2">
      <c r="J293" s="51"/>
      <c r="K293" s="51"/>
      <c r="L293" s="51"/>
    </row>
    <row r="294" spans="10:12" x14ac:dyDescent="0.2">
      <c r="J294" s="51"/>
      <c r="K294" s="51"/>
      <c r="L294" s="51"/>
    </row>
    <row r="295" spans="10:12" x14ac:dyDescent="0.2">
      <c r="J295" s="51"/>
      <c r="K295" s="51"/>
      <c r="L295" s="51"/>
    </row>
    <row r="296" spans="10:12" x14ac:dyDescent="0.2">
      <c r="J296" s="51"/>
      <c r="K296" s="51"/>
      <c r="L296" s="51"/>
    </row>
    <row r="297" spans="10:12" x14ac:dyDescent="0.2">
      <c r="J297" s="51"/>
      <c r="K297" s="51"/>
      <c r="L297" s="51"/>
    </row>
    <row r="298" spans="10:12" x14ac:dyDescent="0.2">
      <c r="J298" s="51"/>
      <c r="K298" s="51"/>
      <c r="L298" s="51"/>
    </row>
    <row r="299" spans="10:12" x14ac:dyDescent="0.2">
      <c r="J299" s="51"/>
      <c r="K299" s="51"/>
      <c r="L299" s="51"/>
    </row>
    <row r="300" spans="10:12" x14ac:dyDescent="0.2">
      <c r="J300" s="51"/>
      <c r="K300" s="51"/>
      <c r="L300" s="51"/>
    </row>
    <row r="301" spans="10:12" x14ac:dyDescent="0.2">
      <c r="J301" s="51"/>
      <c r="K301" s="51"/>
      <c r="L301" s="51"/>
    </row>
    <row r="302" spans="10:12" x14ac:dyDescent="0.2">
      <c r="J302" s="51"/>
      <c r="K302" s="51"/>
      <c r="L302" s="51"/>
    </row>
    <row r="303" spans="10:12" x14ac:dyDescent="0.2">
      <c r="J303" s="51"/>
      <c r="K303" s="51"/>
      <c r="L303" s="51"/>
    </row>
    <row r="304" spans="10:12" x14ac:dyDescent="0.2">
      <c r="J304" s="51"/>
      <c r="K304" s="51"/>
      <c r="L304" s="51"/>
    </row>
    <row r="305" spans="10:12" x14ac:dyDescent="0.2">
      <c r="J305" s="51"/>
      <c r="K305" s="51"/>
      <c r="L305" s="51"/>
    </row>
    <row r="306" spans="10:12" x14ac:dyDescent="0.2">
      <c r="J306" s="51"/>
      <c r="K306" s="51"/>
      <c r="L306" s="51"/>
    </row>
    <row r="307" spans="10:12" x14ac:dyDescent="0.2">
      <c r="J307" s="51"/>
      <c r="K307" s="51"/>
      <c r="L307" s="51"/>
    </row>
    <row r="308" spans="10:12" x14ac:dyDescent="0.2">
      <c r="J308" s="51"/>
      <c r="K308" s="51"/>
      <c r="L308" s="51"/>
    </row>
    <row r="309" spans="10:12" x14ac:dyDescent="0.2">
      <c r="J309" s="51"/>
      <c r="K309" s="51"/>
      <c r="L309" s="51"/>
    </row>
    <row r="310" spans="10:12" x14ac:dyDescent="0.2">
      <c r="J310" s="51"/>
      <c r="K310" s="51"/>
      <c r="L310" s="51"/>
    </row>
    <row r="311" spans="10:12" x14ac:dyDescent="0.2">
      <c r="J311" s="51"/>
      <c r="K311" s="51"/>
      <c r="L311" s="51"/>
    </row>
    <row r="312" spans="10:12" x14ac:dyDescent="0.2">
      <c r="J312" s="51"/>
      <c r="K312" s="51"/>
      <c r="L312" s="51"/>
    </row>
    <row r="313" spans="10:12" x14ac:dyDescent="0.2">
      <c r="J313" s="51"/>
      <c r="K313" s="51"/>
      <c r="L313" s="51"/>
    </row>
    <row r="314" spans="10:12" x14ac:dyDescent="0.2">
      <c r="J314" s="51"/>
      <c r="K314" s="51"/>
      <c r="L314" s="51"/>
    </row>
    <row r="315" spans="10:12" x14ac:dyDescent="0.2">
      <c r="J315" s="51"/>
      <c r="K315" s="51"/>
      <c r="L315" s="51"/>
    </row>
    <row r="316" spans="10:12" x14ac:dyDescent="0.2">
      <c r="J316" s="51"/>
      <c r="K316" s="51"/>
      <c r="L316" s="51"/>
    </row>
    <row r="317" spans="10:12" x14ac:dyDescent="0.2">
      <c r="J317" s="51"/>
      <c r="K317" s="51"/>
      <c r="L317" s="51"/>
    </row>
    <row r="318" spans="10:12" x14ac:dyDescent="0.2">
      <c r="J318" s="51"/>
      <c r="K318" s="51"/>
      <c r="L318" s="51"/>
    </row>
    <row r="319" spans="10:12" x14ac:dyDescent="0.2">
      <c r="J319" s="51"/>
      <c r="K319" s="51"/>
      <c r="L319" s="51"/>
    </row>
    <row r="320" spans="10:12" x14ac:dyDescent="0.2">
      <c r="J320" s="51"/>
      <c r="K320" s="51"/>
      <c r="L320" s="51"/>
    </row>
    <row r="321" spans="10:12" x14ac:dyDescent="0.2">
      <c r="J321" s="51"/>
      <c r="K321" s="51"/>
      <c r="L321" s="51"/>
    </row>
    <row r="322" spans="10:12" x14ac:dyDescent="0.2">
      <c r="J322" s="51"/>
      <c r="K322" s="51"/>
      <c r="L322" s="51"/>
    </row>
    <row r="323" spans="10:12" x14ac:dyDescent="0.2">
      <c r="J323" s="51"/>
      <c r="K323" s="51"/>
      <c r="L323" s="51"/>
    </row>
    <row r="324" spans="10:12" x14ac:dyDescent="0.2">
      <c r="J324" s="51"/>
      <c r="K324" s="51"/>
      <c r="L324" s="51"/>
    </row>
    <row r="325" spans="10:12" x14ac:dyDescent="0.2">
      <c r="J325" s="51"/>
      <c r="K325" s="51"/>
      <c r="L325" s="51"/>
    </row>
    <row r="326" spans="10:12" x14ac:dyDescent="0.2">
      <c r="J326" s="51"/>
      <c r="K326" s="51"/>
      <c r="L326" s="51"/>
    </row>
    <row r="327" spans="10:12" x14ac:dyDescent="0.2">
      <c r="J327" s="51"/>
      <c r="K327" s="51"/>
      <c r="L327" s="51"/>
    </row>
    <row r="328" spans="10:12" x14ac:dyDescent="0.2">
      <c r="J328" s="51"/>
      <c r="K328" s="51"/>
      <c r="L328" s="51"/>
    </row>
    <row r="329" spans="10:12" x14ac:dyDescent="0.2">
      <c r="J329" s="51"/>
      <c r="K329" s="51"/>
      <c r="L329" s="51"/>
    </row>
    <row r="330" spans="10:12" x14ac:dyDescent="0.2">
      <c r="J330" s="51"/>
      <c r="K330" s="51"/>
      <c r="L330" s="51"/>
    </row>
    <row r="331" spans="10:12" x14ac:dyDescent="0.2">
      <c r="J331" s="51"/>
      <c r="K331" s="51"/>
      <c r="L331" s="51"/>
    </row>
    <row r="332" spans="10:12" x14ac:dyDescent="0.2">
      <c r="J332" s="51"/>
      <c r="K332" s="51"/>
      <c r="L332" s="51"/>
    </row>
    <row r="333" spans="10:12" x14ac:dyDescent="0.2">
      <c r="J333" s="51"/>
      <c r="K333" s="51"/>
      <c r="L333" s="51"/>
    </row>
    <row r="334" spans="10:12" x14ac:dyDescent="0.2">
      <c r="J334" s="51"/>
      <c r="K334" s="51"/>
      <c r="L334" s="51"/>
    </row>
    <row r="335" spans="10:12" x14ac:dyDescent="0.2">
      <c r="J335" s="51"/>
      <c r="K335" s="51"/>
      <c r="L335" s="51"/>
    </row>
    <row r="336" spans="10:12" x14ac:dyDescent="0.2">
      <c r="J336" s="51"/>
      <c r="K336" s="51"/>
      <c r="L336" s="51"/>
    </row>
    <row r="337" spans="10:12" x14ac:dyDescent="0.2">
      <c r="J337" s="51"/>
      <c r="K337" s="51"/>
      <c r="L337" s="51"/>
    </row>
    <row r="338" spans="10:12" x14ac:dyDescent="0.2">
      <c r="J338" s="51"/>
      <c r="K338" s="51"/>
      <c r="L338" s="51"/>
    </row>
    <row r="339" spans="10:12" x14ac:dyDescent="0.2">
      <c r="J339" s="51"/>
      <c r="K339" s="51"/>
      <c r="L339" s="51"/>
    </row>
    <row r="340" spans="10:12" x14ac:dyDescent="0.2">
      <c r="J340" s="51"/>
      <c r="K340" s="51"/>
      <c r="L340" s="51"/>
    </row>
    <row r="341" spans="10:12" x14ac:dyDescent="0.2">
      <c r="J341" s="51"/>
      <c r="K341" s="51"/>
      <c r="L341" s="51"/>
    </row>
    <row r="342" spans="10:12" x14ac:dyDescent="0.2">
      <c r="J342" s="51"/>
      <c r="K342" s="51"/>
      <c r="L342" s="51"/>
    </row>
    <row r="343" spans="10:12" x14ac:dyDescent="0.2">
      <c r="J343" s="51"/>
      <c r="K343" s="51"/>
      <c r="L343" s="51"/>
    </row>
    <row r="344" spans="10:12" x14ac:dyDescent="0.2">
      <c r="J344" s="51"/>
      <c r="K344" s="51"/>
      <c r="L344" s="51"/>
    </row>
    <row r="345" spans="10:12" x14ac:dyDescent="0.2">
      <c r="J345" s="51"/>
      <c r="K345" s="51"/>
      <c r="L345" s="51"/>
    </row>
    <row r="346" spans="10:12" x14ac:dyDescent="0.2">
      <c r="J346" s="51"/>
      <c r="K346" s="51"/>
      <c r="L346" s="51"/>
    </row>
    <row r="347" spans="10:12" x14ac:dyDescent="0.2">
      <c r="J347" s="51"/>
      <c r="K347" s="51"/>
      <c r="L347" s="51"/>
    </row>
    <row r="348" spans="10:12" x14ac:dyDescent="0.2">
      <c r="J348" s="51"/>
      <c r="K348" s="51"/>
      <c r="L348" s="51"/>
    </row>
    <row r="349" spans="10:12" x14ac:dyDescent="0.2">
      <c r="J349" s="51"/>
      <c r="K349" s="51"/>
      <c r="L349" s="51"/>
    </row>
    <row r="350" spans="10:12" x14ac:dyDescent="0.2">
      <c r="J350" s="51"/>
      <c r="K350" s="51"/>
      <c r="L350" s="51"/>
    </row>
    <row r="351" spans="10:12" x14ac:dyDescent="0.2">
      <c r="J351" s="51"/>
      <c r="K351" s="51"/>
      <c r="L351" s="51"/>
    </row>
    <row r="352" spans="10:12" x14ac:dyDescent="0.2">
      <c r="J352" s="51"/>
      <c r="K352" s="51"/>
      <c r="L352" s="51"/>
    </row>
    <row r="353" spans="10:12" x14ac:dyDescent="0.2">
      <c r="J353" s="51"/>
      <c r="K353" s="51"/>
      <c r="L353" s="51"/>
    </row>
    <row r="355" spans="10:12" x14ac:dyDescent="0.2">
      <c r="J355" s="51"/>
      <c r="K355" s="51"/>
      <c r="L355" s="51"/>
    </row>
    <row r="356" spans="10:12" x14ac:dyDescent="0.2">
      <c r="J356" s="51"/>
      <c r="K356" s="51"/>
      <c r="L356" s="51"/>
    </row>
    <row r="357" spans="10:12" x14ac:dyDescent="0.2">
      <c r="J357" s="51"/>
      <c r="K357" s="51"/>
      <c r="L357" s="51"/>
    </row>
    <row r="358" spans="10:12" x14ac:dyDescent="0.2">
      <c r="J358" s="51"/>
      <c r="K358" s="51"/>
      <c r="L358" s="51"/>
    </row>
    <row r="359" spans="10:12" x14ac:dyDescent="0.2">
      <c r="J359" s="51"/>
      <c r="K359" s="51"/>
      <c r="L359" s="51"/>
    </row>
    <row r="360" spans="10:12" x14ac:dyDescent="0.2">
      <c r="J360" s="51"/>
      <c r="K360" s="51"/>
      <c r="L360" s="51"/>
    </row>
    <row r="361" spans="10:12" x14ac:dyDescent="0.2">
      <c r="J361" s="51"/>
      <c r="K361" s="51"/>
      <c r="L361" s="51"/>
    </row>
    <row r="362" spans="10:12" x14ac:dyDescent="0.2">
      <c r="J362" s="51"/>
      <c r="K362" s="51"/>
      <c r="L362" s="51"/>
    </row>
    <row r="363" spans="10:12" x14ac:dyDescent="0.2">
      <c r="J363" s="51"/>
      <c r="K363" s="51"/>
      <c r="L363" s="51"/>
    </row>
    <row r="364" spans="10:12" x14ac:dyDescent="0.2">
      <c r="J364" s="51"/>
      <c r="K364" s="51"/>
      <c r="L364" s="51"/>
    </row>
    <row r="365" spans="10:12" x14ac:dyDescent="0.2">
      <c r="J365" s="51"/>
      <c r="K365" s="51"/>
      <c r="L365" s="51"/>
    </row>
    <row r="366" spans="10:12" x14ac:dyDescent="0.2">
      <c r="J366" s="51"/>
      <c r="K366" s="51"/>
      <c r="L366" s="51"/>
    </row>
    <row r="367" spans="10:12" x14ac:dyDescent="0.2">
      <c r="J367" s="51"/>
      <c r="K367" s="51"/>
      <c r="L367" s="51"/>
    </row>
    <row r="368" spans="10:12" x14ac:dyDescent="0.2">
      <c r="J368" s="51"/>
      <c r="K368" s="51"/>
      <c r="L368" s="51"/>
    </row>
    <row r="369" spans="10:12" x14ac:dyDescent="0.2">
      <c r="J369" s="51"/>
      <c r="K369" s="51"/>
      <c r="L369" s="51"/>
    </row>
    <row r="370" spans="10:12" x14ac:dyDescent="0.2">
      <c r="J370" s="51"/>
      <c r="K370" s="51"/>
      <c r="L370" s="51"/>
    </row>
    <row r="371" spans="10:12" x14ac:dyDescent="0.2">
      <c r="J371" s="51"/>
      <c r="K371" s="51"/>
      <c r="L371" s="51"/>
    </row>
    <row r="372" spans="10:12" x14ac:dyDescent="0.2">
      <c r="J372" s="51"/>
      <c r="K372" s="51"/>
      <c r="L372" s="51"/>
    </row>
    <row r="373" spans="10:12" x14ac:dyDescent="0.2">
      <c r="J373" s="51"/>
      <c r="K373" s="51"/>
      <c r="L373" s="51"/>
    </row>
    <row r="374" spans="10:12" x14ac:dyDescent="0.2">
      <c r="J374" s="51"/>
      <c r="K374" s="51"/>
      <c r="L374" s="51"/>
    </row>
    <row r="375" spans="10:12" x14ac:dyDescent="0.2">
      <c r="J375" s="51"/>
      <c r="K375" s="51"/>
      <c r="L375" s="51"/>
    </row>
    <row r="376" spans="10:12" x14ac:dyDescent="0.2">
      <c r="J376" s="51"/>
      <c r="K376" s="51"/>
      <c r="L376" s="51"/>
    </row>
    <row r="377" spans="10:12" x14ac:dyDescent="0.2">
      <c r="J377" s="51"/>
      <c r="K377" s="51"/>
      <c r="L377" s="51"/>
    </row>
    <row r="378" spans="10:12" x14ac:dyDescent="0.2">
      <c r="J378" s="51"/>
      <c r="K378" s="51"/>
      <c r="L378" s="51"/>
    </row>
    <row r="379" spans="10:12" x14ac:dyDescent="0.2">
      <c r="J379" s="51"/>
      <c r="K379" s="51"/>
      <c r="L379" s="51"/>
    </row>
    <row r="380" spans="10:12" x14ac:dyDescent="0.2">
      <c r="J380" s="51"/>
      <c r="K380" s="51"/>
      <c r="L380" s="51"/>
    </row>
    <row r="381" spans="10:12" x14ac:dyDescent="0.2">
      <c r="J381" s="51"/>
      <c r="K381" s="51"/>
      <c r="L381" s="51"/>
    </row>
    <row r="382" spans="10:12" x14ac:dyDescent="0.2">
      <c r="J382" s="51"/>
      <c r="K382" s="51"/>
      <c r="L382" s="51"/>
    </row>
    <row r="383" spans="10:12" x14ac:dyDescent="0.2">
      <c r="J383" s="51"/>
      <c r="K383" s="51"/>
      <c r="L383" s="51"/>
    </row>
    <row r="384" spans="10:12" x14ac:dyDescent="0.2">
      <c r="J384" s="51"/>
      <c r="K384" s="51"/>
      <c r="L384" s="51"/>
    </row>
    <row r="385" spans="10:12" x14ac:dyDescent="0.2">
      <c r="J385" s="51"/>
      <c r="K385" s="51"/>
      <c r="L385" s="51"/>
    </row>
    <row r="386" spans="10:12" x14ac:dyDescent="0.2">
      <c r="J386" s="51"/>
      <c r="K386" s="51"/>
      <c r="L386" s="51"/>
    </row>
    <row r="387" spans="10:12" x14ac:dyDescent="0.2">
      <c r="J387" s="51"/>
      <c r="K387" s="51"/>
      <c r="L387" s="51"/>
    </row>
    <row r="388" spans="10:12" x14ac:dyDescent="0.2">
      <c r="J388" s="51"/>
      <c r="K388" s="51"/>
      <c r="L388" s="51"/>
    </row>
    <row r="389" spans="10:12" x14ac:dyDescent="0.2">
      <c r="J389" s="51"/>
      <c r="K389" s="51"/>
      <c r="L389" s="51"/>
    </row>
    <row r="391" spans="10:12" x14ac:dyDescent="0.2">
      <c r="J391" s="51"/>
      <c r="K391" s="51"/>
      <c r="L391" s="51"/>
    </row>
    <row r="392" spans="10:12" x14ac:dyDescent="0.2">
      <c r="J392" s="51"/>
      <c r="K392" s="51"/>
      <c r="L392" s="51"/>
    </row>
    <row r="393" spans="10:12" x14ac:dyDescent="0.2">
      <c r="J393" s="51"/>
      <c r="K393" s="51"/>
      <c r="L393" s="51"/>
    </row>
    <row r="394" spans="10:12" x14ac:dyDescent="0.2">
      <c r="J394" s="51"/>
      <c r="K394" s="51"/>
      <c r="L394" s="51"/>
    </row>
    <row r="396" spans="10:12" x14ac:dyDescent="0.2">
      <c r="J396" s="51"/>
      <c r="K396" s="51"/>
      <c r="L396" s="51"/>
    </row>
    <row r="398" spans="10:12" x14ac:dyDescent="0.2">
      <c r="J398" s="51"/>
      <c r="K398" s="51"/>
      <c r="L398" s="51"/>
    </row>
    <row r="399" spans="10:12" x14ac:dyDescent="0.2">
      <c r="J399" s="51"/>
      <c r="K399" s="51"/>
      <c r="L399" s="51"/>
    </row>
    <row r="400" spans="10:12" x14ac:dyDescent="0.2">
      <c r="J400" s="51"/>
      <c r="K400" s="51"/>
      <c r="L400" s="51"/>
    </row>
    <row r="402" spans="10:12" x14ac:dyDescent="0.2">
      <c r="J402" s="51"/>
      <c r="K402" s="51"/>
      <c r="L402" s="51"/>
    </row>
    <row r="403" spans="10:12" x14ac:dyDescent="0.2">
      <c r="J403" s="51"/>
      <c r="K403" s="51"/>
      <c r="L403" s="51"/>
    </row>
    <row r="404" spans="10:12" x14ac:dyDescent="0.2">
      <c r="J404" s="51"/>
      <c r="K404" s="51"/>
      <c r="L404" s="51"/>
    </row>
    <row r="405" spans="10:12" x14ac:dyDescent="0.2">
      <c r="J405" s="51"/>
      <c r="K405" s="51"/>
      <c r="L405" s="51"/>
    </row>
    <row r="406" spans="10:12" x14ac:dyDescent="0.2">
      <c r="J406" s="51"/>
      <c r="K406" s="51"/>
      <c r="L406" s="51"/>
    </row>
    <row r="408" spans="10:12" x14ac:dyDescent="0.2">
      <c r="J408" s="51"/>
      <c r="K408" s="51"/>
      <c r="L408" s="51"/>
    </row>
    <row r="409" spans="10:12" x14ac:dyDescent="0.2">
      <c r="J409" s="51"/>
      <c r="K409" s="51"/>
      <c r="L409" s="51"/>
    </row>
    <row r="410" spans="10:12" x14ac:dyDescent="0.2">
      <c r="J410" s="51"/>
      <c r="K410" s="51"/>
      <c r="L410" s="51"/>
    </row>
    <row r="411" spans="10:12" x14ac:dyDescent="0.2">
      <c r="J411" s="51"/>
      <c r="K411" s="51"/>
      <c r="L411" s="51"/>
    </row>
    <row r="412" spans="10:12" x14ac:dyDescent="0.2">
      <c r="J412" s="51"/>
      <c r="K412" s="51"/>
      <c r="L412" s="51"/>
    </row>
    <row r="413" spans="10:12" x14ac:dyDescent="0.2">
      <c r="J413" s="51"/>
      <c r="K413" s="51"/>
      <c r="L413" s="51"/>
    </row>
    <row r="416" spans="10:12" x14ac:dyDescent="0.2">
      <c r="J416" s="51"/>
      <c r="K416" s="51"/>
      <c r="L416" s="51"/>
    </row>
    <row r="418" spans="10:12" x14ac:dyDescent="0.2">
      <c r="J418" s="51"/>
      <c r="K418" s="51"/>
      <c r="L418" s="51"/>
    </row>
    <row r="419" spans="10:12" x14ac:dyDescent="0.2">
      <c r="J419" s="51"/>
      <c r="K419" s="51"/>
      <c r="L419" s="51"/>
    </row>
    <row r="421" spans="10:12" x14ac:dyDescent="0.2">
      <c r="J421" s="51"/>
      <c r="K421" s="51"/>
      <c r="L421" s="51"/>
    </row>
    <row r="422" spans="10:12" x14ac:dyDescent="0.2">
      <c r="J422" s="51"/>
      <c r="K422" s="51"/>
      <c r="L422" s="51"/>
    </row>
    <row r="423" spans="10:12" x14ac:dyDescent="0.2">
      <c r="J423" s="51"/>
      <c r="K423" s="51"/>
      <c r="L423" s="51"/>
    </row>
    <row r="424" spans="10:12" x14ac:dyDescent="0.2">
      <c r="J424" s="51"/>
      <c r="K424" s="51"/>
      <c r="L424" s="51"/>
    </row>
    <row r="426" spans="10:12" x14ac:dyDescent="0.2">
      <c r="J426" s="51"/>
      <c r="K426" s="51"/>
      <c r="L426" s="51"/>
    </row>
    <row r="427" spans="10:12" x14ac:dyDescent="0.2">
      <c r="J427" s="51"/>
      <c r="K427" s="51"/>
      <c r="L427" s="51"/>
    </row>
    <row r="429" spans="10:12" x14ac:dyDescent="0.2">
      <c r="J429" s="51"/>
      <c r="K429" s="51"/>
      <c r="L429" s="51"/>
    </row>
    <row r="430" spans="10:12" x14ac:dyDescent="0.2">
      <c r="J430" s="51"/>
      <c r="K430" s="51"/>
      <c r="L430" s="51"/>
    </row>
    <row r="432" spans="10:12" x14ac:dyDescent="0.2">
      <c r="J432" s="51"/>
      <c r="K432" s="51"/>
      <c r="L432" s="51"/>
    </row>
    <row r="433" spans="10:12" x14ac:dyDescent="0.2">
      <c r="J433" s="51"/>
      <c r="K433" s="51"/>
      <c r="L433" s="51"/>
    </row>
    <row r="434" spans="10:12" x14ac:dyDescent="0.2">
      <c r="J434" s="51"/>
      <c r="K434" s="51"/>
      <c r="L434" s="51"/>
    </row>
    <row r="435" spans="10:12" x14ac:dyDescent="0.2">
      <c r="J435" s="51"/>
      <c r="K435" s="51"/>
      <c r="L435" s="51"/>
    </row>
    <row r="436" spans="10:12" x14ac:dyDescent="0.2">
      <c r="J436" s="51"/>
      <c r="K436" s="51"/>
      <c r="L436" s="51"/>
    </row>
    <row r="437" spans="10:12" x14ac:dyDescent="0.2">
      <c r="J437" s="51"/>
      <c r="K437" s="51"/>
      <c r="L437" s="51"/>
    </row>
    <row r="438" spans="10:12" x14ac:dyDescent="0.2">
      <c r="J438" s="51"/>
      <c r="K438" s="51"/>
      <c r="L438" s="51"/>
    </row>
    <row r="439" spans="10:12" x14ac:dyDescent="0.2">
      <c r="J439" s="51"/>
      <c r="K439" s="51"/>
      <c r="L439" s="51"/>
    </row>
    <row r="440" spans="10:12" x14ac:dyDescent="0.2">
      <c r="J440" s="51"/>
      <c r="K440" s="51"/>
      <c r="L440" s="51"/>
    </row>
    <row r="441" spans="10:12" x14ac:dyDescent="0.2">
      <c r="J441" s="51"/>
      <c r="K441" s="51"/>
      <c r="L441" s="51"/>
    </row>
    <row r="443" spans="10:12" x14ac:dyDescent="0.2">
      <c r="J443" s="51"/>
      <c r="K443" s="51"/>
      <c r="L443" s="51"/>
    </row>
    <row r="444" spans="10:12" x14ac:dyDescent="0.2">
      <c r="J444" s="51"/>
      <c r="K444" s="51"/>
      <c r="L444" s="51"/>
    </row>
    <row r="445" spans="10:12" x14ac:dyDescent="0.2">
      <c r="J445" s="51"/>
      <c r="K445" s="51"/>
      <c r="L445" s="51"/>
    </row>
    <row r="447" spans="10:12" x14ac:dyDescent="0.2">
      <c r="J447" s="51"/>
      <c r="K447" s="51"/>
      <c r="L447" s="51"/>
    </row>
    <row r="448" spans="10:12" x14ac:dyDescent="0.2">
      <c r="J448" s="51"/>
      <c r="K448" s="51"/>
      <c r="L448" s="51"/>
    </row>
    <row r="449" spans="10:12" x14ac:dyDescent="0.2">
      <c r="J449" s="51"/>
      <c r="K449" s="51"/>
      <c r="L449" s="51"/>
    </row>
    <row r="450" spans="10:12" x14ac:dyDescent="0.2">
      <c r="J450" s="51"/>
      <c r="K450" s="51"/>
      <c r="L450" s="51"/>
    </row>
    <row r="452" spans="10:12" x14ac:dyDescent="0.2">
      <c r="J452" s="51"/>
      <c r="K452" s="51"/>
      <c r="L452" s="51"/>
    </row>
    <row r="453" spans="10:12" x14ac:dyDescent="0.2">
      <c r="J453" s="51"/>
      <c r="K453" s="51"/>
      <c r="L453" s="51"/>
    </row>
    <row r="454" spans="10:12" x14ac:dyDescent="0.2">
      <c r="J454" s="51"/>
      <c r="K454" s="51"/>
      <c r="L454" s="51"/>
    </row>
    <row r="455" spans="10:12" x14ac:dyDescent="0.2">
      <c r="J455" s="51"/>
      <c r="K455" s="51"/>
      <c r="L455" s="51"/>
    </row>
    <row r="456" spans="10:12" x14ac:dyDescent="0.2">
      <c r="J456" s="51"/>
      <c r="K456" s="51"/>
      <c r="L456" s="51"/>
    </row>
    <row r="457" spans="10:12" x14ac:dyDescent="0.2">
      <c r="J457" s="51"/>
      <c r="K457" s="51"/>
      <c r="L457" s="51"/>
    </row>
    <row r="458" spans="10:12" x14ac:dyDescent="0.2">
      <c r="J458" s="51"/>
      <c r="K458" s="51"/>
      <c r="L458" s="51"/>
    </row>
    <row r="459" spans="10:12" x14ac:dyDescent="0.2">
      <c r="J459" s="51"/>
      <c r="K459" s="51"/>
      <c r="L459" s="51"/>
    </row>
    <row r="460" spans="10:12" x14ac:dyDescent="0.2">
      <c r="J460" s="51"/>
      <c r="K460" s="51"/>
      <c r="L460" s="51"/>
    </row>
    <row r="461" spans="10:12" x14ac:dyDescent="0.2">
      <c r="J461" s="51"/>
      <c r="K461" s="51"/>
      <c r="L461" s="51"/>
    </row>
    <row r="462" spans="10:12" x14ac:dyDescent="0.2">
      <c r="J462" s="51"/>
      <c r="K462" s="51"/>
      <c r="L462" s="51"/>
    </row>
    <row r="463" spans="10:12" x14ac:dyDescent="0.2">
      <c r="J463" s="51"/>
      <c r="K463" s="51"/>
      <c r="L463" s="51"/>
    </row>
    <row r="464" spans="10:12" x14ac:dyDescent="0.2">
      <c r="J464" s="51"/>
      <c r="K464" s="51"/>
      <c r="L464" s="51"/>
    </row>
    <row r="465" spans="10:12" x14ac:dyDescent="0.2">
      <c r="J465" s="51"/>
      <c r="K465" s="51"/>
      <c r="L465" s="51"/>
    </row>
    <row r="466" spans="10:12" x14ac:dyDescent="0.2">
      <c r="J466" s="51"/>
      <c r="K466" s="51"/>
      <c r="L466" s="51"/>
    </row>
    <row r="467" spans="10:12" x14ac:dyDescent="0.2">
      <c r="J467" s="51"/>
      <c r="K467" s="51"/>
      <c r="L467" s="51"/>
    </row>
    <row r="468" spans="10:12" x14ac:dyDescent="0.2">
      <c r="J468" s="51"/>
      <c r="K468" s="51"/>
      <c r="L468" s="51"/>
    </row>
    <row r="469" spans="10:12" x14ac:dyDescent="0.2">
      <c r="J469" s="51"/>
      <c r="K469" s="51"/>
      <c r="L469" s="51"/>
    </row>
    <row r="470" spans="10:12" x14ac:dyDescent="0.2">
      <c r="J470" s="51"/>
      <c r="K470" s="51"/>
      <c r="L470" s="51"/>
    </row>
    <row r="471" spans="10:12" x14ac:dyDescent="0.2">
      <c r="J471" s="51"/>
      <c r="K471" s="51"/>
      <c r="L471" s="51"/>
    </row>
    <row r="472" spans="10:12" x14ac:dyDescent="0.2">
      <c r="J472" s="51"/>
      <c r="K472" s="51"/>
      <c r="L472" s="51"/>
    </row>
    <row r="473" spans="10:12" x14ac:dyDescent="0.2">
      <c r="J473" s="51"/>
      <c r="K473" s="51"/>
      <c r="L473" s="51"/>
    </row>
    <row r="474" spans="10:12" x14ac:dyDescent="0.2">
      <c r="J474" s="51"/>
      <c r="K474" s="51"/>
      <c r="L474" s="51"/>
    </row>
    <row r="475" spans="10:12" x14ac:dyDescent="0.2">
      <c r="J475" s="51"/>
      <c r="K475" s="51"/>
      <c r="L475" s="51"/>
    </row>
    <row r="476" spans="10:12" x14ac:dyDescent="0.2">
      <c r="J476" s="51"/>
      <c r="K476" s="51"/>
      <c r="L476" s="51"/>
    </row>
    <row r="477" spans="10:12" x14ac:dyDescent="0.2">
      <c r="J477" s="51"/>
      <c r="K477" s="51"/>
      <c r="L477" s="51"/>
    </row>
    <row r="478" spans="10:12" x14ac:dyDescent="0.2">
      <c r="J478" s="51"/>
      <c r="K478" s="51"/>
      <c r="L478" s="51"/>
    </row>
    <row r="479" spans="10:12" x14ac:dyDescent="0.2">
      <c r="J479" s="51"/>
      <c r="K479" s="51"/>
      <c r="L479" s="51"/>
    </row>
    <row r="480" spans="10:12" x14ac:dyDescent="0.2">
      <c r="J480" s="51"/>
      <c r="K480" s="51"/>
      <c r="L480" s="51"/>
    </row>
    <row r="481" spans="1:12" x14ac:dyDescent="0.2">
      <c r="J481" s="51"/>
      <c r="K481" s="51"/>
      <c r="L481" s="51"/>
    </row>
    <row r="482" spans="1:12" x14ac:dyDescent="0.2">
      <c r="J482" s="51"/>
      <c r="K482" s="51"/>
      <c r="L482" s="51"/>
    </row>
    <row r="483" spans="1:12" x14ac:dyDescent="0.2">
      <c r="J483" s="51"/>
      <c r="K483" s="51"/>
      <c r="L483" s="51"/>
    </row>
    <row r="484" spans="1:12" x14ac:dyDescent="0.2">
      <c r="J484" s="51"/>
      <c r="K484" s="51"/>
      <c r="L484" s="51"/>
    </row>
    <row r="485" spans="1:12" x14ac:dyDescent="0.2">
      <c r="J485" s="51"/>
      <c r="K485" s="51"/>
      <c r="L485" s="51"/>
    </row>
    <row r="486" spans="1:12" x14ac:dyDescent="0.2">
      <c r="J486" s="51"/>
      <c r="K486" s="51"/>
      <c r="L486" s="51"/>
    </row>
    <row r="487" spans="1:12" x14ac:dyDescent="0.2">
      <c r="J487" s="51"/>
      <c r="K487" s="51"/>
      <c r="L487" s="51"/>
    </row>
    <row r="488" spans="1:12" x14ac:dyDescent="0.2">
      <c r="J488" s="51"/>
      <c r="K488" s="51"/>
      <c r="L488" s="51"/>
    </row>
    <row r="489" spans="1:12" x14ac:dyDescent="0.2">
      <c r="J489" s="51"/>
      <c r="K489" s="51"/>
      <c r="L489" s="51"/>
    </row>
    <row r="490" spans="1:12" x14ac:dyDescent="0.2">
      <c r="J490" s="51"/>
      <c r="K490" s="51"/>
      <c r="L490" s="51"/>
    </row>
    <row r="491" spans="1:12" x14ac:dyDescent="0.2">
      <c r="J491" s="51"/>
      <c r="K491" s="51"/>
      <c r="L491" s="51"/>
    </row>
    <row r="492" spans="1:12" x14ac:dyDescent="0.2">
      <c r="J492" s="51"/>
      <c r="K492" s="51"/>
      <c r="L492" s="51"/>
    </row>
    <row r="493" spans="1:12" x14ac:dyDescent="0.2">
      <c r="J493" s="51"/>
      <c r="K493" s="51"/>
      <c r="L493" s="51"/>
    </row>
    <row r="494" spans="1:12" x14ac:dyDescent="0.2">
      <c r="A494" s="60"/>
      <c r="J494" s="51"/>
      <c r="K494" s="51"/>
      <c r="L494" s="51"/>
    </row>
    <row r="495" spans="1:12" x14ac:dyDescent="0.2">
      <c r="J495" s="51"/>
      <c r="K495" s="51"/>
      <c r="L495" s="51"/>
    </row>
    <row r="496" spans="1:12" x14ac:dyDescent="0.2">
      <c r="J496" s="51"/>
      <c r="K496" s="51"/>
      <c r="L496" s="51"/>
    </row>
    <row r="497" spans="10:12" x14ac:dyDescent="0.2">
      <c r="J497" s="51"/>
      <c r="K497" s="51"/>
      <c r="L497" s="51"/>
    </row>
    <row r="498" spans="10:12" x14ac:dyDescent="0.2">
      <c r="J498" s="51"/>
      <c r="K498" s="51"/>
      <c r="L498" s="51"/>
    </row>
    <row r="499" spans="10:12" x14ac:dyDescent="0.2">
      <c r="J499" s="51"/>
      <c r="K499" s="51"/>
      <c r="L499" s="51"/>
    </row>
    <row r="500" spans="10:12" x14ac:dyDescent="0.2">
      <c r="J500" s="51"/>
      <c r="K500" s="51"/>
      <c r="L500" s="51"/>
    </row>
    <row r="501" spans="10:12" x14ac:dyDescent="0.2">
      <c r="J501" s="51"/>
      <c r="K501" s="51"/>
      <c r="L501" s="51"/>
    </row>
    <row r="502" spans="10:12" x14ac:dyDescent="0.2">
      <c r="J502" s="51"/>
      <c r="K502" s="51"/>
      <c r="L502" s="51"/>
    </row>
    <row r="503" spans="10:12" x14ac:dyDescent="0.2">
      <c r="J503" s="51"/>
      <c r="K503" s="51"/>
      <c r="L503" s="51"/>
    </row>
    <row r="504" spans="10:12" x14ac:dyDescent="0.2">
      <c r="J504" s="51"/>
      <c r="K504" s="51"/>
      <c r="L504" s="51"/>
    </row>
    <row r="505" spans="10:12" x14ac:dyDescent="0.2">
      <c r="J505" s="51"/>
      <c r="K505" s="51"/>
      <c r="L505" s="51"/>
    </row>
    <row r="506" spans="10:12" x14ac:dyDescent="0.2">
      <c r="J506" s="51"/>
      <c r="K506" s="51"/>
      <c r="L506" s="51"/>
    </row>
    <row r="507" spans="10:12" x14ac:dyDescent="0.2">
      <c r="J507" s="51"/>
      <c r="K507" s="51"/>
      <c r="L507" s="51"/>
    </row>
    <row r="509" spans="10:12" x14ac:dyDescent="0.2">
      <c r="J509" s="51"/>
      <c r="K509" s="51"/>
      <c r="L509" s="51"/>
    </row>
    <row r="510" spans="10:12" x14ac:dyDescent="0.2">
      <c r="J510" s="51"/>
      <c r="K510" s="51"/>
      <c r="L510" s="51"/>
    </row>
    <row r="511" spans="10:12" x14ac:dyDescent="0.2">
      <c r="J511" s="51"/>
      <c r="K511" s="51"/>
      <c r="L511" s="51"/>
    </row>
    <row r="512" spans="10:12" x14ac:dyDescent="0.2">
      <c r="J512" s="51"/>
      <c r="K512" s="51"/>
      <c r="L512" s="51"/>
    </row>
    <row r="513" spans="10:12" x14ac:dyDescent="0.2">
      <c r="J513" s="51"/>
      <c r="K513" s="51"/>
      <c r="L513" s="51"/>
    </row>
    <row r="514" spans="10:12" x14ac:dyDescent="0.2">
      <c r="J514" s="51"/>
      <c r="K514" s="51"/>
      <c r="L514" s="51"/>
    </row>
    <row r="515" spans="10:12" x14ac:dyDescent="0.2">
      <c r="J515" s="51"/>
      <c r="K515" s="51"/>
      <c r="L515" s="51"/>
    </row>
    <row r="516" spans="10:12" x14ac:dyDescent="0.2">
      <c r="J516" s="51"/>
      <c r="K516" s="51"/>
      <c r="L516" s="51"/>
    </row>
    <row r="517" spans="10:12" x14ac:dyDescent="0.2">
      <c r="J517" s="51"/>
      <c r="K517" s="51"/>
      <c r="L517" s="51"/>
    </row>
    <row r="518" spans="10:12" x14ac:dyDescent="0.2">
      <c r="J518" s="51"/>
      <c r="K518" s="51"/>
      <c r="L518" s="51"/>
    </row>
    <row r="519" spans="10:12" x14ac:dyDescent="0.2">
      <c r="J519" s="51"/>
      <c r="K519" s="51"/>
      <c r="L519" s="51"/>
    </row>
    <row r="520" spans="10:12" x14ac:dyDescent="0.2">
      <c r="J520" s="51"/>
      <c r="K520" s="51"/>
      <c r="L520" s="51"/>
    </row>
    <row r="521" spans="10:12" x14ac:dyDescent="0.2">
      <c r="J521" s="51"/>
      <c r="K521" s="51"/>
      <c r="L521" s="51"/>
    </row>
    <row r="522" spans="10:12" x14ac:dyDescent="0.2">
      <c r="J522" s="51"/>
      <c r="K522" s="51"/>
      <c r="L522" s="51"/>
    </row>
    <row r="523" spans="10:12" x14ac:dyDescent="0.2">
      <c r="J523" s="51"/>
      <c r="K523" s="51"/>
      <c r="L523" s="51"/>
    </row>
    <row r="524" spans="10:12" x14ac:dyDescent="0.2">
      <c r="J524" s="51"/>
      <c r="K524" s="51"/>
      <c r="L524" s="51"/>
    </row>
    <row r="525" spans="10:12" x14ac:dyDescent="0.2">
      <c r="J525" s="51"/>
      <c r="K525" s="51"/>
      <c r="L525" s="51"/>
    </row>
    <row r="526" spans="10:12" x14ac:dyDescent="0.2">
      <c r="J526" s="51"/>
      <c r="K526" s="51"/>
      <c r="L526" s="51"/>
    </row>
    <row r="527" spans="10:12" x14ac:dyDescent="0.2">
      <c r="J527" s="51"/>
      <c r="K527" s="51"/>
      <c r="L527" s="51"/>
    </row>
    <row r="528" spans="10:12" x14ac:dyDescent="0.2">
      <c r="J528" s="51"/>
      <c r="K528" s="51"/>
      <c r="L528" s="51"/>
    </row>
    <row r="529" spans="10:12" x14ac:dyDescent="0.2">
      <c r="J529" s="51"/>
      <c r="K529" s="51"/>
      <c r="L529" s="51"/>
    </row>
    <row r="530" spans="10:12" x14ac:dyDescent="0.2">
      <c r="J530" s="51"/>
      <c r="K530" s="51"/>
      <c r="L530" s="51"/>
    </row>
    <row r="531" spans="10:12" x14ac:dyDescent="0.2">
      <c r="J531" s="51"/>
      <c r="K531" s="51"/>
      <c r="L531" s="51"/>
    </row>
    <row r="532" spans="10:12" x14ac:dyDescent="0.2">
      <c r="J532" s="51"/>
      <c r="K532" s="51"/>
      <c r="L532" s="51"/>
    </row>
    <row r="533" spans="10:12" x14ac:dyDescent="0.2">
      <c r="J533" s="51"/>
      <c r="K533" s="51"/>
      <c r="L533" s="51"/>
    </row>
    <row r="534" spans="10:12" x14ac:dyDescent="0.2">
      <c r="J534" s="51"/>
      <c r="K534" s="51"/>
      <c r="L534" s="51"/>
    </row>
    <row r="535" spans="10:12" x14ac:dyDescent="0.2">
      <c r="J535" s="51"/>
      <c r="K535" s="51"/>
      <c r="L535" s="51"/>
    </row>
    <row r="536" spans="10:12" x14ac:dyDescent="0.2">
      <c r="J536" s="51"/>
      <c r="K536" s="51"/>
      <c r="L536" s="51"/>
    </row>
    <row r="537" spans="10:12" x14ac:dyDescent="0.2">
      <c r="J537" s="51"/>
      <c r="K537" s="51"/>
      <c r="L537" s="51"/>
    </row>
    <row r="538" spans="10:12" x14ac:dyDescent="0.2">
      <c r="J538" s="51"/>
      <c r="K538" s="51"/>
      <c r="L538" s="51"/>
    </row>
    <row r="539" spans="10:12" x14ac:dyDescent="0.2">
      <c r="J539" s="51"/>
      <c r="K539" s="51"/>
      <c r="L539" s="51"/>
    </row>
    <row r="540" spans="10:12" x14ac:dyDescent="0.2">
      <c r="J540" s="51"/>
      <c r="K540" s="51"/>
      <c r="L540" s="51"/>
    </row>
    <row r="541" spans="10:12" x14ac:dyDescent="0.2">
      <c r="J541" s="51"/>
      <c r="K541" s="51"/>
      <c r="L541" s="51"/>
    </row>
    <row r="542" spans="10:12" x14ac:dyDescent="0.2">
      <c r="J542" s="51"/>
      <c r="K542" s="51"/>
      <c r="L542" s="51"/>
    </row>
    <row r="543" spans="10:12" x14ac:dyDescent="0.2">
      <c r="J543" s="51"/>
      <c r="K543" s="51"/>
      <c r="L543" s="51"/>
    </row>
    <row r="544" spans="10:12" x14ac:dyDescent="0.2">
      <c r="J544" s="51"/>
      <c r="K544" s="51"/>
      <c r="L544" s="51"/>
    </row>
    <row r="545" spans="1:12" x14ac:dyDescent="0.2">
      <c r="J545" s="51"/>
      <c r="K545" s="51"/>
      <c r="L545" s="51"/>
    </row>
    <row r="546" spans="1:12" x14ac:dyDescent="0.2">
      <c r="J546" s="51"/>
      <c r="K546" s="51"/>
      <c r="L546" s="51"/>
    </row>
    <row r="548" spans="1:12" x14ac:dyDescent="0.2">
      <c r="J548" s="51"/>
      <c r="K548" s="51"/>
      <c r="L548" s="51"/>
    </row>
    <row r="549" spans="1:12" x14ac:dyDescent="0.2">
      <c r="J549" s="51"/>
      <c r="K549" s="51"/>
      <c r="L549" s="51"/>
    </row>
    <row r="551" spans="1:12" x14ac:dyDescent="0.2">
      <c r="J551" s="51"/>
      <c r="K551" s="51"/>
      <c r="L551" s="51"/>
    </row>
    <row r="552" spans="1:12" x14ac:dyDescent="0.2">
      <c r="A552" s="60"/>
      <c r="J552" s="51"/>
      <c r="K552" s="51"/>
      <c r="L552" s="51"/>
    </row>
    <row r="553" spans="1:12" x14ac:dyDescent="0.2">
      <c r="J553" s="51"/>
      <c r="K553" s="51"/>
      <c r="L553" s="51"/>
    </row>
    <row r="554" spans="1:12" x14ac:dyDescent="0.2">
      <c r="J554" s="51"/>
      <c r="K554" s="51"/>
      <c r="L554" s="51"/>
    </row>
    <row r="555" spans="1:12" x14ac:dyDescent="0.2">
      <c r="J555" s="51"/>
      <c r="K555" s="51"/>
      <c r="L555" s="51"/>
    </row>
    <row r="556" spans="1:12" x14ac:dyDescent="0.2">
      <c r="J556" s="51"/>
      <c r="K556" s="51"/>
      <c r="L556" s="51"/>
    </row>
    <row r="557" spans="1:12" x14ac:dyDescent="0.2">
      <c r="J557" s="51"/>
      <c r="K557" s="51"/>
      <c r="L557" s="51"/>
    </row>
    <row r="558" spans="1:12" x14ac:dyDescent="0.2">
      <c r="J558" s="51"/>
      <c r="K558" s="51"/>
      <c r="L558" s="51"/>
    </row>
    <row r="559" spans="1:12" x14ac:dyDescent="0.2">
      <c r="J559" s="51"/>
      <c r="K559" s="51"/>
      <c r="L559" s="51"/>
    </row>
    <row r="560" spans="1:12" x14ac:dyDescent="0.2">
      <c r="J560" s="51"/>
      <c r="K560" s="51"/>
      <c r="L560" s="51"/>
    </row>
    <row r="561" spans="10:12" x14ac:dyDescent="0.2">
      <c r="J561" s="51"/>
      <c r="K561" s="51"/>
      <c r="L561" s="51"/>
    </row>
    <row r="562" spans="10:12" x14ac:dyDescent="0.2">
      <c r="J562" s="51"/>
      <c r="K562" s="51"/>
      <c r="L562" s="51"/>
    </row>
    <row r="563" spans="10:12" x14ac:dyDescent="0.2">
      <c r="J563" s="51"/>
      <c r="K563" s="51"/>
      <c r="L563" s="51"/>
    </row>
    <row r="564" spans="10:12" x14ac:dyDescent="0.2">
      <c r="J564" s="51"/>
      <c r="K564" s="51"/>
      <c r="L564" s="51"/>
    </row>
    <row r="565" spans="10:12" x14ac:dyDescent="0.2">
      <c r="J565" s="51"/>
      <c r="K565" s="51"/>
      <c r="L565" s="51"/>
    </row>
    <row r="567" spans="10:12" x14ac:dyDescent="0.2">
      <c r="J567" s="51"/>
      <c r="K567" s="51"/>
      <c r="L567" s="51"/>
    </row>
    <row r="568" spans="10:12" x14ac:dyDescent="0.2">
      <c r="J568" s="51"/>
      <c r="K568" s="51"/>
      <c r="L568" s="51"/>
    </row>
    <row r="569" spans="10:12" x14ac:dyDescent="0.2">
      <c r="J569" s="51"/>
      <c r="K569" s="51"/>
      <c r="L569" s="51"/>
    </row>
    <row r="570" spans="10:12" x14ac:dyDescent="0.2">
      <c r="J570" s="51"/>
      <c r="K570" s="51"/>
      <c r="L570" s="51"/>
    </row>
    <row r="572" spans="10:12" x14ac:dyDescent="0.2">
      <c r="J572" s="51"/>
      <c r="K572" s="51"/>
      <c r="L572" s="51"/>
    </row>
    <row r="573" spans="10:12" x14ac:dyDescent="0.2">
      <c r="J573" s="51"/>
      <c r="K573" s="51"/>
      <c r="L573" s="51"/>
    </row>
    <row r="574" spans="10:12" x14ac:dyDescent="0.2">
      <c r="J574" s="51"/>
      <c r="K574" s="51"/>
      <c r="L574" s="51"/>
    </row>
    <row r="575" spans="10:12" x14ac:dyDescent="0.2">
      <c r="J575" s="51"/>
      <c r="K575" s="51"/>
      <c r="L575" s="51"/>
    </row>
    <row r="576" spans="10:12" x14ac:dyDescent="0.2">
      <c r="J576" s="51"/>
      <c r="K576" s="51"/>
      <c r="L576" s="51"/>
    </row>
    <row r="577" spans="10:12" x14ac:dyDescent="0.2">
      <c r="J577" s="51"/>
      <c r="K577" s="51"/>
      <c r="L577" s="51"/>
    </row>
    <row r="578" spans="10:12" x14ac:dyDescent="0.2">
      <c r="J578" s="51"/>
      <c r="K578" s="51"/>
      <c r="L578" s="51"/>
    </row>
    <row r="579" spans="10:12" x14ac:dyDescent="0.2">
      <c r="J579" s="51"/>
      <c r="K579" s="51"/>
      <c r="L579" s="51"/>
    </row>
    <row r="580" spans="10:12" x14ac:dyDescent="0.2">
      <c r="J580" s="51"/>
      <c r="K580" s="51"/>
      <c r="L580" s="51"/>
    </row>
    <row r="581" spans="10:12" x14ac:dyDescent="0.2">
      <c r="J581" s="51"/>
      <c r="K581" s="51"/>
      <c r="L581" s="51"/>
    </row>
    <row r="582" spans="10:12" x14ac:dyDescent="0.2">
      <c r="J582" s="51"/>
      <c r="K582" s="51"/>
      <c r="L582" s="51"/>
    </row>
    <row r="583" spans="10:12" x14ac:dyDescent="0.2">
      <c r="J583" s="51"/>
      <c r="K583" s="51"/>
      <c r="L583" s="51"/>
    </row>
    <row r="584" spans="10:12" x14ac:dyDescent="0.2">
      <c r="J584" s="51"/>
      <c r="K584" s="51"/>
      <c r="L584" s="51"/>
    </row>
    <row r="585" spans="10:12" x14ac:dyDescent="0.2">
      <c r="J585" s="51"/>
      <c r="K585" s="51"/>
      <c r="L585" s="51"/>
    </row>
    <row r="586" spans="10:12" x14ac:dyDescent="0.2">
      <c r="J586" s="51"/>
      <c r="K586" s="51"/>
      <c r="L586" s="51"/>
    </row>
    <row r="587" spans="10:12" x14ac:dyDescent="0.2">
      <c r="J587" s="51"/>
      <c r="K587" s="51"/>
      <c r="L587" s="51"/>
    </row>
    <row r="588" spans="10:12" x14ac:dyDescent="0.2">
      <c r="J588" s="51"/>
      <c r="K588" s="51"/>
      <c r="L588" s="51"/>
    </row>
    <row r="589" spans="10:12" x14ac:dyDescent="0.2">
      <c r="J589" s="51"/>
      <c r="K589" s="51"/>
      <c r="L589" s="51"/>
    </row>
    <row r="590" spans="10:12" x14ac:dyDescent="0.2">
      <c r="J590" s="51"/>
      <c r="K590" s="51"/>
      <c r="L590" s="51"/>
    </row>
    <row r="591" spans="10:12" x14ac:dyDescent="0.2">
      <c r="J591" s="51"/>
      <c r="K591" s="51"/>
      <c r="L591" s="51"/>
    </row>
    <row r="592" spans="10:12" x14ac:dyDescent="0.2">
      <c r="J592" s="51"/>
      <c r="K592" s="51"/>
      <c r="L592" s="51"/>
    </row>
    <row r="593" spans="10:12" x14ac:dyDescent="0.2">
      <c r="J593" s="51"/>
      <c r="K593" s="51"/>
      <c r="L593" s="51"/>
    </row>
    <row r="594" spans="10:12" x14ac:dyDescent="0.2">
      <c r="J594" s="51"/>
      <c r="K594" s="51"/>
      <c r="L594" s="51"/>
    </row>
    <row r="595" spans="10:12" x14ac:dyDescent="0.2">
      <c r="J595" s="51"/>
      <c r="K595" s="51"/>
      <c r="L595" s="51"/>
    </row>
    <row r="596" spans="10:12" x14ac:dyDescent="0.2">
      <c r="J596" s="51"/>
      <c r="K596" s="51"/>
      <c r="L596" s="51"/>
    </row>
    <row r="597" spans="10:12" x14ac:dyDescent="0.2">
      <c r="J597" s="51"/>
      <c r="K597" s="51"/>
      <c r="L597" s="51"/>
    </row>
    <row r="598" spans="10:12" x14ac:dyDescent="0.2">
      <c r="J598" s="51"/>
      <c r="K598" s="51"/>
      <c r="L598" s="51"/>
    </row>
    <row r="599" spans="10:12" x14ac:dyDescent="0.2">
      <c r="J599" s="51"/>
      <c r="K599" s="51"/>
      <c r="L599" s="51"/>
    </row>
    <row r="600" spans="10:12" x14ac:dyDescent="0.2">
      <c r="J600" s="51"/>
      <c r="K600" s="51"/>
      <c r="L600" s="51"/>
    </row>
    <row r="601" spans="10:12" x14ac:dyDescent="0.2">
      <c r="J601" s="51"/>
      <c r="K601" s="51"/>
      <c r="L601" s="51"/>
    </row>
    <row r="602" spans="10:12" x14ac:dyDescent="0.2">
      <c r="J602" s="51"/>
      <c r="K602" s="51"/>
      <c r="L602" s="51"/>
    </row>
    <row r="603" spans="10:12" x14ac:dyDescent="0.2">
      <c r="J603" s="51"/>
      <c r="K603" s="51"/>
      <c r="L603" s="51"/>
    </row>
    <row r="604" spans="10:12" x14ac:dyDescent="0.2">
      <c r="J604" s="51"/>
      <c r="K604" s="51"/>
      <c r="L604" s="51"/>
    </row>
    <row r="605" spans="10:12" x14ac:dyDescent="0.2">
      <c r="J605" s="51"/>
      <c r="K605" s="51"/>
      <c r="L605" s="51"/>
    </row>
    <row r="606" spans="10:12" x14ac:dyDescent="0.2">
      <c r="J606" s="51"/>
      <c r="K606" s="51"/>
      <c r="L606" s="51"/>
    </row>
    <row r="607" spans="10:12" x14ac:dyDescent="0.2">
      <c r="J607" s="51"/>
      <c r="K607" s="51"/>
      <c r="L607" s="51"/>
    </row>
    <row r="608" spans="10:12" x14ac:dyDescent="0.2">
      <c r="J608" s="51"/>
      <c r="K608" s="51"/>
      <c r="L608" s="51"/>
    </row>
    <row r="609" spans="1:12" x14ac:dyDescent="0.2">
      <c r="J609" s="51"/>
      <c r="K609" s="51"/>
      <c r="L609" s="51"/>
    </row>
    <row r="610" spans="1:12" x14ac:dyDescent="0.2">
      <c r="J610" s="51"/>
      <c r="K610" s="51"/>
      <c r="L610" s="51"/>
    </row>
    <row r="611" spans="1:12" x14ac:dyDescent="0.2">
      <c r="J611" s="51"/>
      <c r="K611" s="51"/>
      <c r="L611" s="51"/>
    </row>
    <row r="612" spans="1:12" x14ac:dyDescent="0.2">
      <c r="J612" s="51"/>
      <c r="K612" s="51"/>
      <c r="L612" s="51"/>
    </row>
    <row r="613" spans="1:12" x14ac:dyDescent="0.2">
      <c r="J613" s="51"/>
      <c r="K613" s="51"/>
      <c r="L613" s="51"/>
    </row>
    <row r="614" spans="1:12" x14ac:dyDescent="0.2">
      <c r="J614" s="51"/>
      <c r="K614" s="51"/>
      <c r="L614" s="51"/>
    </row>
    <row r="615" spans="1:12" x14ac:dyDescent="0.2">
      <c r="J615" s="51"/>
      <c r="K615" s="51"/>
      <c r="L615" s="51"/>
    </row>
    <row r="616" spans="1:12" x14ac:dyDescent="0.2">
      <c r="J616" s="51"/>
      <c r="K616" s="51"/>
      <c r="L616" s="51"/>
    </row>
    <row r="617" spans="1:12" x14ac:dyDescent="0.2">
      <c r="J617" s="51"/>
      <c r="K617" s="51"/>
      <c r="L617" s="51"/>
    </row>
    <row r="618" spans="1:12" x14ac:dyDescent="0.2">
      <c r="J618" s="51"/>
      <c r="K618" s="51"/>
      <c r="L618" s="51"/>
    </row>
    <row r="619" spans="1:12" x14ac:dyDescent="0.2">
      <c r="J619" s="51"/>
      <c r="K619" s="51"/>
      <c r="L619" s="51"/>
    </row>
    <row r="620" spans="1:12" x14ac:dyDescent="0.2">
      <c r="J620" s="51"/>
      <c r="K620" s="51"/>
      <c r="L620" s="51"/>
    </row>
    <row r="621" spans="1:12" x14ac:dyDescent="0.2">
      <c r="A621" s="60"/>
      <c r="J621" s="51"/>
      <c r="K621" s="51"/>
      <c r="L621" s="51"/>
    </row>
    <row r="622" spans="1:12" x14ac:dyDescent="0.2">
      <c r="J622" s="51"/>
      <c r="K622" s="51"/>
      <c r="L622" s="51"/>
    </row>
    <row r="623" spans="1:12" x14ac:dyDescent="0.2">
      <c r="J623" s="51"/>
      <c r="K623" s="51"/>
      <c r="L623" s="51"/>
    </row>
    <row r="625" spans="10:12" x14ac:dyDescent="0.2">
      <c r="J625" s="51"/>
      <c r="K625" s="51"/>
      <c r="L625" s="51"/>
    </row>
    <row r="626" spans="10:12" x14ac:dyDescent="0.2">
      <c r="J626" s="51"/>
      <c r="K626" s="51"/>
      <c r="L626" s="51"/>
    </row>
    <row r="627" spans="10:12" x14ac:dyDescent="0.2">
      <c r="J627" s="51"/>
      <c r="K627" s="51"/>
      <c r="L627" s="51"/>
    </row>
    <row r="629" spans="10:12" x14ac:dyDescent="0.2">
      <c r="J629" s="51"/>
      <c r="K629" s="51"/>
      <c r="L629" s="51"/>
    </row>
    <row r="630" spans="10:12" x14ac:dyDescent="0.2">
      <c r="J630" s="51"/>
      <c r="K630" s="51"/>
      <c r="L630" s="51"/>
    </row>
    <row r="631" spans="10:12" x14ac:dyDescent="0.2">
      <c r="J631" s="51"/>
      <c r="K631" s="51"/>
      <c r="L631" s="51"/>
    </row>
    <row r="632" spans="10:12" x14ac:dyDescent="0.2">
      <c r="J632" s="51"/>
      <c r="K632" s="51"/>
      <c r="L632" s="51"/>
    </row>
    <row r="633" spans="10:12" x14ac:dyDescent="0.2">
      <c r="J633" s="51"/>
      <c r="K633" s="51"/>
      <c r="L633" s="51"/>
    </row>
    <row r="635" spans="10:12" x14ac:dyDescent="0.2">
      <c r="J635" s="51"/>
      <c r="K635" s="51"/>
      <c r="L635" s="51"/>
    </row>
    <row r="636" spans="10:12" x14ac:dyDescent="0.2">
      <c r="J636" s="51"/>
      <c r="K636" s="51"/>
      <c r="L636" s="51"/>
    </row>
    <row r="637" spans="10:12" x14ac:dyDescent="0.2">
      <c r="J637" s="51"/>
      <c r="K637" s="51"/>
      <c r="L637" s="51"/>
    </row>
    <row r="638" spans="10:12" x14ac:dyDescent="0.2">
      <c r="J638" s="51"/>
      <c r="K638" s="51"/>
      <c r="L638" s="51"/>
    </row>
    <row r="639" spans="10:12" x14ac:dyDescent="0.2">
      <c r="J639" s="51"/>
      <c r="K639" s="51"/>
      <c r="L639" s="51"/>
    </row>
    <row r="641" spans="10:12" x14ac:dyDescent="0.2">
      <c r="J641" s="51"/>
      <c r="K641" s="51"/>
      <c r="L641" s="51"/>
    </row>
    <row r="642" spans="10:12" x14ac:dyDescent="0.2">
      <c r="J642" s="51"/>
      <c r="K642" s="51"/>
      <c r="L642" s="51"/>
    </row>
    <row r="643" spans="10:12" x14ac:dyDescent="0.2">
      <c r="J643" s="51"/>
      <c r="K643" s="51"/>
      <c r="L643" s="51"/>
    </row>
    <row r="644" spans="10:12" x14ac:dyDescent="0.2">
      <c r="J644" s="51"/>
      <c r="K644" s="51"/>
      <c r="L644" s="51"/>
    </row>
    <row r="645" spans="10:12" x14ac:dyDescent="0.2">
      <c r="J645" s="51"/>
      <c r="K645" s="51"/>
      <c r="L645" s="51"/>
    </row>
    <row r="646" spans="10:12" x14ac:dyDescent="0.2">
      <c r="J646" s="51"/>
      <c r="K646" s="51"/>
      <c r="L646" s="51"/>
    </row>
    <row r="647" spans="10:12" x14ac:dyDescent="0.2">
      <c r="J647" s="51"/>
      <c r="K647" s="51"/>
      <c r="L647" s="51"/>
    </row>
    <row r="648" spans="10:12" x14ac:dyDescent="0.2">
      <c r="J648" s="51"/>
      <c r="K648" s="51"/>
      <c r="L648" s="51"/>
    </row>
    <row r="649" spans="10:12" x14ac:dyDescent="0.2">
      <c r="J649" s="51"/>
      <c r="K649" s="51"/>
      <c r="L649" s="51"/>
    </row>
    <row r="650" spans="10:12" x14ac:dyDescent="0.2">
      <c r="J650" s="51"/>
      <c r="K650" s="51"/>
      <c r="L650" s="51"/>
    </row>
    <row r="651" spans="10:12" x14ac:dyDescent="0.2">
      <c r="J651" s="51"/>
      <c r="K651" s="51"/>
      <c r="L651" s="51"/>
    </row>
    <row r="652" spans="10:12" x14ac:dyDescent="0.2">
      <c r="J652" s="51"/>
      <c r="K652" s="51"/>
      <c r="L652" s="51"/>
    </row>
    <row r="653" spans="10:12" x14ac:dyDescent="0.2">
      <c r="J653" s="51"/>
      <c r="K653" s="51"/>
      <c r="L653" s="51"/>
    </row>
    <row r="654" spans="10:12" x14ac:dyDescent="0.2">
      <c r="J654" s="51"/>
      <c r="K654" s="51"/>
      <c r="L654" s="51"/>
    </row>
    <row r="655" spans="10:12" x14ac:dyDescent="0.2">
      <c r="J655" s="51"/>
      <c r="K655" s="51"/>
      <c r="L655" s="51"/>
    </row>
    <row r="656" spans="10:12" x14ac:dyDescent="0.2">
      <c r="J656" s="51"/>
      <c r="K656" s="51"/>
      <c r="L656" s="51"/>
    </row>
    <row r="657" spans="10:12" x14ac:dyDescent="0.2">
      <c r="J657" s="51"/>
      <c r="K657" s="51"/>
      <c r="L657" s="51"/>
    </row>
    <row r="658" spans="10:12" x14ac:dyDescent="0.2">
      <c r="J658" s="51"/>
      <c r="K658" s="51"/>
      <c r="L658" s="51"/>
    </row>
    <row r="659" spans="10:12" x14ac:dyDescent="0.2">
      <c r="J659" s="51"/>
      <c r="K659" s="51"/>
      <c r="L659" s="51"/>
    </row>
    <row r="660" spans="10:12" x14ac:dyDescent="0.2">
      <c r="J660" s="51"/>
      <c r="K660" s="51"/>
      <c r="L660" s="51"/>
    </row>
    <row r="661" spans="10:12" x14ac:dyDescent="0.2">
      <c r="J661" s="51"/>
      <c r="K661" s="51"/>
      <c r="L661" s="51"/>
    </row>
    <row r="662" spans="10:12" x14ac:dyDescent="0.2">
      <c r="J662" s="51"/>
      <c r="K662" s="51"/>
      <c r="L662" s="51"/>
    </row>
    <row r="663" spans="10:12" x14ac:dyDescent="0.2">
      <c r="J663" s="51"/>
      <c r="K663" s="51"/>
      <c r="L663" s="51"/>
    </row>
    <row r="664" spans="10:12" x14ac:dyDescent="0.2">
      <c r="J664" s="51"/>
      <c r="K664" s="51"/>
      <c r="L664" s="51"/>
    </row>
    <row r="665" spans="10:12" x14ac:dyDescent="0.2">
      <c r="J665" s="51"/>
      <c r="K665" s="51"/>
      <c r="L665" s="51"/>
    </row>
    <row r="666" spans="10:12" x14ac:dyDescent="0.2">
      <c r="J666" s="51"/>
      <c r="K666" s="51"/>
      <c r="L666" s="51"/>
    </row>
    <row r="667" spans="10:12" x14ac:dyDescent="0.2">
      <c r="J667" s="51"/>
      <c r="K667" s="51"/>
      <c r="L667" s="51"/>
    </row>
    <row r="668" spans="10:12" x14ac:dyDescent="0.2">
      <c r="J668" s="51"/>
      <c r="K668" s="51"/>
      <c r="L668" s="51"/>
    </row>
    <row r="669" spans="10:12" x14ac:dyDescent="0.2">
      <c r="J669" s="51"/>
      <c r="K669" s="51"/>
      <c r="L669" s="51"/>
    </row>
    <row r="670" spans="10:12" x14ac:dyDescent="0.2">
      <c r="J670" s="51"/>
      <c r="K670" s="51"/>
      <c r="L670" s="51"/>
    </row>
    <row r="671" spans="10:12" x14ac:dyDescent="0.2">
      <c r="J671" s="51"/>
      <c r="K671" s="51"/>
      <c r="L671" s="51"/>
    </row>
    <row r="672" spans="10:12" x14ac:dyDescent="0.2">
      <c r="J672" s="51"/>
      <c r="K672" s="51"/>
      <c r="L672" s="51"/>
    </row>
    <row r="673" spans="10:12" x14ac:dyDescent="0.2">
      <c r="J673" s="51"/>
      <c r="K673" s="51"/>
      <c r="L673" s="51"/>
    </row>
    <row r="674" spans="10:12" x14ac:dyDescent="0.2">
      <c r="J674" s="51"/>
      <c r="K674" s="51"/>
      <c r="L674" s="51"/>
    </row>
    <row r="675" spans="10:12" x14ac:dyDescent="0.2">
      <c r="J675" s="51"/>
      <c r="K675" s="51"/>
      <c r="L675" s="51"/>
    </row>
    <row r="676" spans="10:12" x14ac:dyDescent="0.2">
      <c r="J676" s="51"/>
      <c r="K676" s="51"/>
      <c r="L676" s="51"/>
    </row>
    <row r="677" spans="10:12" x14ac:dyDescent="0.2">
      <c r="J677" s="51"/>
      <c r="K677" s="51"/>
      <c r="L677" s="51"/>
    </row>
    <row r="678" spans="10:12" x14ac:dyDescent="0.2">
      <c r="J678" s="51"/>
      <c r="K678" s="51"/>
      <c r="L678" s="51"/>
    </row>
    <row r="679" spans="10:12" x14ac:dyDescent="0.2">
      <c r="J679" s="51"/>
      <c r="K679" s="51"/>
      <c r="L679" s="51"/>
    </row>
    <row r="680" spans="10:12" x14ac:dyDescent="0.2">
      <c r="J680" s="51"/>
      <c r="K680" s="51"/>
      <c r="L680" s="51"/>
    </row>
    <row r="681" spans="10:12" x14ac:dyDescent="0.2">
      <c r="J681" s="51"/>
      <c r="K681" s="51"/>
      <c r="L681" s="51"/>
    </row>
    <row r="682" spans="10:12" x14ac:dyDescent="0.2">
      <c r="J682" s="51"/>
      <c r="K682" s="51"/>
      <c r="L682" s="51"/>
    </row>
    <row r="683" spans="10:12" x14ac:dyDescent="0.2">
      <c r="J683" s="51"/>
      <c r="K683" s="51"/>
      <c r="L683" s="51"/>
    </row>
    <row r="684" spans="10:12" x14ac:dyDescent="0.2">
      <c r="J684" s="51"/>
      <c r="K684" s="51"/>
      <c r="L684" s="51"/>
    </row>
    <row r="685" spans="10:12" x14ac:dyDescent="0.2">
      <c r="J685" s="51"/>
      <c r="K685" s="51"/>
      <c r="L685" s="51"/>
    </row>
    <row r="686" spans="10:12" x14ac:dyDescent="0.2">
      <c r="J686" s="51"/>
      <c r="K686" s="51"/>
      <c r="L686" s="51"/>
    </row>
    <row r="687" spans="10:12" x14ac:dyDescent="0.2">
      <c r="J687" s="51"/>
      <c r="K687" s="51"/>
      <c r="L687" s="51"/>
    </row>
    <row r="688" spans="10:12" x14ac:dyDescent="0.2">
      <c r="J688" s="51"/>
      <c r="K688" s="51"/>
      <c r="L688" s="51"/>
    </row>
    <row r="689" spans="10:12" x14ac:dyDescent="0.2">
      <c r="J689" s="51"/>
      <c r="K689" s="51"/>
      <c r="L689" s="51"/>
    </row>
    <row r="690" spans="10:12" x14ac:dyDescent="0.2">
      <c r="J690" s="51"/>
      <c r="K690" s="51"/>
      <c r="L690" s="51"/>
    </row>
    <row r="691" spans="10:12" x14ac:dyDescent="0.2">
      <c r="J691" s="51"/>
      <c r="K691" s="51"/>
      <c r="L691" s="51"/>
    </row>
    <row r="692" spans="10:12" x14ac:dyDescent="0.2">
      <c r="J692" s="51"/>
      <c r="K692" s="51"/>
      <c r="L692" s="51"/>
    </row>
    <row r="693" spans="10:12" x14ac:dyDescent="0.2">
      <c r="J693" s="51"/>
      <c r="K693" s="51"/>
      <c r="L693" s="51"/>
    </row>
    <row r="694" spans="10:12" x14ac:dyDescent="0.2">
      <c r="J694" s="51"/>
      <c r="K694" s="51"/>
      <c r="L694" s="51"/>
    </row>
    <row r="695" spans="10:12" x14ac:dyDescent="0.2">
      <c r="J695" s="51"/>
      <c r="K695" s="51"/>
      <c r="L695" s="51"/>
    </row>
    <row r="696" spans="10:12" x14ac:dyDescent="0.2">
      <c r="J696" s="51"/>
      <c r="K696" s="51"/>
      <c r="L696" s="51"/>
    </row>
    <row r="697" spans="10:12" x14ac:dyDescent="0.2">
      <c r="J697" s="51"/>
      <c r="K697" s="51"/>
      <c r="L697" s="51"/>
    </row>
    <row r="698" spans="10:12" x14ac:dyDescent="0.2">
      <c r="J698" s="51"/>
      <c r="K698" s="51"/>
      <c r="L698" s="51"/>
    </row>
    <row r="699" spans="10:12" x14ac:dyDescent="0.2">
      <c r="J699" s="51"/>
      <c r="K699" s="51"/>
      <c r="L699" s="51"/>
    </row>
    <row r="700" spans="10:12" x14ac:dyDescent="0.2">
      <c r="J700" s="51"/>
      <c r="K700" s="51"/>
      <c r="L700" s="51"/>
    </row>
    <row r="701" spans="10:12" x14ac:dyDescent="0.2">
      <c r="J701" s="51"/>
      <c r="K701" s="51"/>
      <c r="L701" s="51"/>
    </row>
    <row r="702" spans="10:12" x14ac:dyDescent="0.2">
      <c r="J702" s="51"/>
      <c r="K702" s="51"/>
      <c r="L702" s="51"/>
    </row>
    <row r="703" spans="10:12" x14ac:dyDescent="0.2">
      <c r="J703" s="51"/>
      <c r="K703" s="51"/>
      <c r="L703" s="51"/>
    </row>
    <row r="704" spans="10:12" x14ac:dyDescent="0.2">
      <c r="J704" s="51"/>
      <c r="K704" s="51"/>
      <c r="L704" s="51"/>
    </row>
    <row r="705" spans="10:12" x14ac:dyDescent="0.2">
      <c r="J705" s="51"/>
      <c r="K705" s="51"/>
      <c r="L705" s="51"/>
    </row>
    <row r="706" spans="10:12" x14ac:dyDescent="0.2">
      <c r="J706" s="51"/>
      <c r="K706" s="51"/>
      <c r="L706" s="51"/>
    </row>
    <row r="707" spans="10:12" x14ac:dyDescent="0.2">
      <c r="J707" s="51"/>
      <c r="K707" s="51"/>
      <c r="L707" s="51"/>
    </row>
    <row r="708" spans="10:12" x14ac:dyDescent="0.2">
      <c r="J708" s="51"/>
      <c r="K708" s="51"/>
      <c r="L708" s="51"/>
    </row>
    <row r="709" spans="10:12" x14ac:dyDescent="0.2">
      <c r="J709" s="51"/>
      <c r="K709" s="51"/>
      <c r="L709" s="51"/>
    </row>
    <row r="710" spans="10:12" x14ac:dyDescent="0.2">
      <c r="J710" s="51"/>
      <c r="K710" s="51"/>
      <c r="L710" s="51"/>
    </row>
    <row r="711" spans="10:12" x14ac:dyDescent="0.2">
      <c r="J711" s="51"/>
      <c r="K711" s="51"/>
      <c r="L711" s="51"/>
    </row>
    <row r="713" spans="10:12" x14ac:dyDescent="0.2">
      <c r="J713" s="51"/>
      <c r="K713" s="51"/>
      <c r="L713" s="51"/>
    </row>
    <row r="714" spans="10:12" x14ac:dyDescent="0.2">
      <c r="J714" s="51"/>
      <c r="K714" s="51"/>
      <c r="L714" s="51"/>
    </row>
    <row r="715" spans="10:12" x14ac:dyDescent="0.2">
      <c r="J715" s="51"/>
      <c r="K715" s="51"/>
      <c r="L715" s="51"/>
    </row>
    <row r="716" spans="10:12" x14ac:dyDescent="0.2">
      <c r="J716" s="51"/>
      <c r="K716" s="51"/>
      <c r="L716" s="51"/>
    </row>
    <row r="717" spans="10:12" x14ac:dyDescent="0.2">
      <c r="J717" s="51"/>
      <c r="K717" s="51"/>
      <c r="L717" s="51"/>
    </row>
    <row r="718" spans="10:12" x14ac:dyDescent="0.2">
      <c r="J718" s="51"/>
      <c r="K718" s="51"/>
      <c r="L718" s="51"/>
    </row>
    <row r="719" spans="10:12" x14ac:dyDescent="0.2">
      <c r="J719" s="51"/>
      <c r="K719" s="51"/>
      <c r="L719" s="51"/>
    </row>
    <row r="720" spans="10:12" x14ac:dyDescent="0.2">
      <c r="J720" s="51"/>
      <c r="K720" s="51"/>
      <c r="L720" s="51"/>
    </row>
    <row r="721" spans="10:12" x14ac:dyDescent="0.2">
      <c r="J721" s="51"/>
      <c r="K721" s="51"/>
      <c r="L721" s="51"/>
    </row>
    <row r="722" spans="10:12" x14ac:dyDescent="0.2">
      <c r="J722" s="51"/>
      <c r="K722" s="51"/>
      <c r="L722" s="51"/>
    </row>
    <row r="724" spans="10:12" x14ac:dyDescent="0.2">
      <c r="J724" s="51"/>
      <c r="K724" s="51"/>
      <c r="L724" s="51"/>
    </row>
    <row r="725" spans="10:12" x14ac:dyDescent="0.2">
      <c r="J725" s="51"/>
      <c r="K725" s="51"/>
      <c r="L725" s="51"/>
    </row>
    <row r="726" spans="10:12" x14ac:dyDescent="0.2">
      <c r="J726" s="51"/>
      <c r="K726" s="51"/>
      <c r="L726" s="51"/>
    </row>
    <row r="727" spans="10:12" x14ac:dyDescent="0.2">
      <c r="J727" s="51"/>
      <c r="K727" s="51"/>
      <c r="L727" s="51"/>
    </row>
    <row r="728" spans="10:12" x14ac:dyDescent="0.2">
      <c r="J728" s="51"/>
      <c r="K728" s="51"/>
      <c r="L728" s="51"/>
    </row>
    <row r="729" spans="10:12" x14ac:dyDescent="0.2">
      <c r="J729" s="51"/>
      <c r="K729" s="51"/>
      <c r="L729" s="51"/>
    </row>
    <row r="730" spans="10:12" x14ac:dyDescent="0.2">
      <c r="J730" s="51"/>
      <c r="K730" s="51"/>
      <c r="L730" s="51"/>
    </row>
    <row r="731" spans="10:12" x14ac:dyDescent="0.2">
      <c r="J731" s="51"/>
      <c r="K731" s="51"/>
      <c r="L731" s="51"/>
    </row>
    <row r="733" spans="10:12" x14ac:dyDescent="0.2">
      <c r="J733" s="51"/>
      <c r="K733" s="51"/>
      <c r="L733" s="51"/>
    </row>
    <row r="734" spans="10:12" x14ac:dyDescent="0.2">
      <c r="J734" s="51"/>
      <c r="K734" s="51"/>
      <c r="L734" s="51"/>
    </row>
    <row r="735" spans="10:12" x14ac:dyDescent="0.2">
      <c r="J735" s="51"/>
      <c r="K735" s="51"/>
      <c r="L735" s="51"/>
    </row>
    <row r="736" spans="10:12" x14ac:dyDescent="0.2">
      <c r="J736" s="51"/>
      <c r="K736" s="51"/>
      <c r="L736" s="51"/>
    </row>
    <row r="737" spans="10:12" x14ac:dyDescent="0.2">
      <c r="J737" s="51"/>
      <c r="K737" s="51"/>
      <c r="L737" s="51"/>
    </row>
    <row r="738" spans="10:12" x14ac:dyDescent="0.2">
      <c r="J738" s="51"/>
      <c r="K738" s="51"/>
      <c r="L738" s="51"/>
    </row>
    <row r="739" spans="10:12" x14ac:dyDescent="0.2">
      <c r="J739" s="51"/>
      <c r="K739" s="51"/>
      <c r="L739" s="51"/>
    </row>
    <row r="740" spans="10:12" x14ac:dyDescent="0.2">
      <c r="J740" s="51"/>
      <c r="K740" s="51"/>
      <c r="L740" s="51"/>
    </row>
    <row r="741" spans="10:12" x14ac:dyDescent="0.2">
      <c r="J741" s="51"/>
      <c r="K741" s="51"/>
      <c r="L741" s="51"/>
    </row>
    <row r="742" spans="10:12" x14ac:dyDescent="0.2">
      <c r="J742" s="51"/>
      <c r="K742" s="51"/>
      <c r="L742" s="51"/>
    </row>
    <row r="743" spans="10:12" x14ac:dyDescent="0.2">
      <c r="J743" s="51"/>
      <c r="K743" s="51"/>
      <c r="L743" s="51"/>
    </row>
    <row r="744" spans="10:12" x14ac:dyDescent="0.2">
      <c r="J744" s="51"/>
      <c r="K744" s="51"/>
      <c r="L744" s="51"/>
    </row>
    <row r="745" spans="10:12" x14ac:dyDescent="0.2">
      <c r="J745" s="51"/>
      <c r="K745" s="51"/>
      <c r="L745" s="51"/>
    </row>
    <row r="747" spans="10:12" x14ac:dyDescent="0.2">
      <c r="J747" s="51"/>
      <c r="K747" s="51"/>
      <c r="L747" s="51"/>
    </row>
    <row r="748" spans="10:12" x14ac:dyDescent="0.2">
      <c r="J748" s="51"/>
      <c r="K748" s="51"/>
      <c r="L748" s="51"/>
    </row>
    <row r="750" spans="10:12" x14ac:dyDescent="0.2">
      <c r="J750" s="51"/>
      <c r="K750" s="51"/>
      <c r="L750" s="51"/>
    </row>
    <row r="751" spans="10:12" x14ac:dyDescent="0.2">
      <c r="J751" s="51"/>
      <c r="K751" s="51"/>
      <c r="L751" s="51"/>
    </row>
    <row r="752" spans="10:12" x14ac:dyDescent="0.2">
      <c r="J752" s="51"/>
      <c r="K752" s="51"/>
      <c r="L752" s="51"/>
    </row>
    <row r="753" spans="10:12" x14ac:dyDescent="0.2">
      <c r="J753" s="51"/>
      <c r="K753" s="51"/>
      <c r="L753" s="51"/>
    </row>
    <row r="755" spans="10:12" x14ac:dyDescent="0.2">
      <c r="J755" s="51"/>
      <c r="K755" s="51"/>
      <c r="L755" s="51"/>
    </row>
    <row r="756" spans="10:12" x14ac:dyDescent="0.2">
      <c r="J756" s="51"/>
      <c r="K756" s="51"/>
      <c r="L756" s="51"/>
    </row>
    <row r="758" spans="10:12" x14ac:dyDescent="0.2">
      <c r="J758" s="51"/>
      <c r="K758" s="51"/>
      <c r="L758" s="51"/>
    </row>
    <row r="759" spans="10:12" x14ac:dyDescent="0.2">
      <c r="J759" s="51"/>
      <c r="K759" s="51"/>
      <c r="L759" s="51"/>
    </row>
    <row r="760" spans="10:12" x14ac:dyDescent="0.2">
      <c r="J760" s="51"/>
      <c r="K760" s="51"/>
      <c r="L760" s="51"/>
    </row>
    <row r="761" spans="10:12" x14ac:dyDescent="0.2">
      <c r="J761" s="51"/>
      <c r="K761" s="51"/>
      <c r="L761" s="51"/>
    </row>
    <row r="762" spans="10:12" x14ac:dyDescent="0.2">
      <c r="J762" s="51"/>
      <c r="K762" s="51"/>
      <c r="L762" s="51"/>
    </row>
    <row r="763" spans="10:12" x14ac:dyDescent="0.2">
      <c r="J763" s="51"/>
      <c r="K763" s="51"/>
      <c r="L763" s="51"/>
    </row>
    <row r="764" spans="10:12" x14ac:dyDescent="0.2">
      <c r="J764" s="51"/>
      <c r="K764" s="51"/>
      <c r="L764" s="51"/>
    </row>
    <row r="765" spans="10:12" x14ac:dyDescent="0.2">
      <c r="J765" s="51"/>
      <c r="K765" s="51"/>
      <c r="L765" s="51"/>
    </row>
    <row r="766" spans="10:12" x14ac:dyDescent="0.2">
      <c r="J766" s="51"/>
      <c r="K766" s="51"/>
      <c r="L766" s="51"/>
    </row>
    <row r="767" spans="10:12" x14ac:dyDescent="0.2">
      <c r="J767" s="51"/>
      <c r="K767" s="51"/>
      <c r="L767" s="51"/>
    </row>
    <row r="768" spans="10:12" x14ac:dyDescent="0.2">
      <c r="J768" s="51"/>
      <c r="K768" s="51"/>
      <c r="L768" s="51"/>
    </row>
    <row r="769" spans="10:12" x14ac:dyDescent="0.2">
      <c r="J769" s="51"/>
      <c r="K769" s="51"/>
      <c r="L769" s="51"/>
    </row>
    <row r="770" spans="10:12" x14ac:dyDescent="0.2">
      <c r="J770" s="51"/>
      <c r="K770" s="51"/>
      <c r="L770" s="51"/>
    </row>
    <row r="771" spans="10:12" x14ac:dyDescent="0.2">
      <c r="J771" s="51"/>
      <c r="K771" s="51"/>
      <c r="L771" s="51"/>
    </row>
    <row r="772" spans="10:12" x14ac:dyDescent="0.2">
      <c r="J772" s="51"/>
      <c r="K772" s="51"/>
      <c r="L772" s="51"/>
    </row>
    <row r="773" spans="10:12" x14ac:dyDescent="0.2">
      <c r="J773" s="51"/>
      <c r="K773" s="51"/>
      <c r="L773" s="51"/>
    </row>
    <row r="774" spans="10:12" x14ac:dyDescent="0.2">
      <c r="J774" s="51"/>
      <c r="K774" s="51"/>
      <c r="L774" s="51"/>
    </row>
    <row r="775" spans="10:12" x14ac:dyDescent="0.2">
      <c r="J775" s="51"/>
      <c r="K775" s="51"/>
      <c r="L775" s="51"/>
    </row>
    <row r="776" spans="10:12" x14ac:dyDescent="0.2">
      <c r="J776" s="51"/>
      <c r="K776" s="51"/>
      <c r="L776" s="51"/>
    </row>
    <row r="778" spans="10:12" x14ac:dyDescent="0.2">
      <c r="J778" s="51"/>
      <c r="K778" s="51"/>
      <c r="L778" s="51"/>
    </row>
    <row r="779" spans="10:12" x14ac:dyDescent="0.2">
      <c r="J779" s="51"/>
      <c r="K779" s="51"/>
      <c r="L779" s="51"/>
    </row>
    <row r="781" spans="10:12" x14ac:dyDescent="0.2">
      <c r="J781" s="51"/>
      <c r="K781" s="51"/>
      <c r="L781" s="51"/>
    </row>
    <row r="782" spans="10:12" x14ac:dyDescent="0.2">
      <c r="J782" s="51"/>
      <c r="K782" s="51"/>
      <c r="L782" s="51"/>
    </row>
    <row r="783" spans="10:12" x14ac:dyDescent="0.2">
      <c r="J783" s="51"/>
      <c r="K783" s="51"/>
      <c r="L783" s="51"/>
    </row>
    <row r="784" spans="10:12" x14ac:dyDescent="0.2">
      <c r="J784" s="51"/>
      <c r="K784" s="51"/>
      <c r="L784" s="51"/>
    </row>
    <row r="785" spans="10:12" x14ac:dyDescent="0.2">
      <c r="J785" s="51"/>
      <c r="K785" s="51"/>
      <c r="L785" s="51"/>
    </row>
    <row r="786" spans="10:12" x14ac:dyDescent="0.2">
      <c r="J786" s="51"/>
      <c r="K786" s="51"/>
      <c r="L786" s="51"/>
    </row>
    <row r="788" spans="10:12" x14ac:dyDescent="0.2">
      <c r="J788" s="51"/>
      <c r="K788" s="51"/>
      <c r="L788" s="51"/>
    </row>
    <row r="790" spans="10:12" x14ac:dyDescent="0.2">
      <c r="J790" s="51"/>
      <c r="K790" s="51"/>
      <c r="L790" s="51"/>
    </row>
    <row r="791" spans="10:12" x14ac:dyDescent="0.2">
      <c r="J791" s="51"/>
      <c r="K791" s="51"/>
      <c r="L791" s="51"/>
    </row>
    <row r="792" spans="10:12" x14ac:dyDescent="0.2">
      <c r="J792" s="51"/>
      <c r="K792" s="51"/>
      <c r="L792" s="51"/>
    </row>
    <row r="793" spans="10:12" x14ac:dyDescent="0.2">
      <c r="J793" s="51"/>
      <c r="K793" s="51"/>
      <c r="L793" s="51"/>
    </row>
    <row r="794" spans="10:12" x14ac:dyDescent="0.2">
      <c r="J794" s="51"/>
      <c r="K794" s="51"/>
      <c r="L794" s="51"/>
    </row>
    <row r="795" spans="10:12" x14ac:dyDescent="0.2">
      <c r="J795" s="51"/>
      <c r="K795" s="51"/>
      <c r="L795" s="51"/>
    </row>
    <row r="796" spans="10:12" x14ac:dyDescent="0.2">
      <c r="J796" s="51"/>
      <c r="K796" s="51"/>
      <c r="L796" s="51"/>
    </row>
    <row r="797" spans="10:12" x14ac:dyDescent="0.2">
      <c r="J797" s="51"/>
      <c r="K797" s="51"/>
      <c r="L797" s="51"/>
    </row>
    <row r="798" spans="10:12" x14ac:dyDescent="0.2">
      <c r="J798" s="51"/>
      <c r="K798" s="51"/>
      <c r="L798" s="51"/>
    </row>
    <row r="799" spans="10:12" x14ac:dyDescent="0.2">
      <c r="J799" s="51"/>
      <c r="K799" s="51"/>
      <c r="L799" s="51"/>
    </row>
    <row r="800" spans="10:12" x14ac:dyDescent="0.2">
      <c r="J800" s="51"/>
      <c r="K800" s="51"/>
      <c r="L800" s="51"/>
    </row>
    <row r="801" spans="10:12" x14ac:dyDescent="0.2">
      <c r="J801" s="51"/>
      <c r="K801" s="51"/>
      <c r="L801" s="51"/>
    </row>
    <row r="802" spans="10:12" x14ac:dyDescent="0.2">
      <c r="J802" s="51"/>
      <c r="K802" s="51"/>
      <c r="L802" s="51"/>
    </row>
    <row r="803" spans="10:12" x14ac:dyDescent="0.2">
      <c r="J803" s="51"/>
      <c r="K803" s="51"/>
      <c r="L803" s="51"/>
    </row>
    <row r="804" spans="10:12" x14ac:dyDescent="0.2">
      <c r="J804" s="51"/>
      <c r="K804" s="51"/>
      <c r="L804" s="51"/>
    </row>
    <row r="805" spans="10:12" x14ac:dyDescent="0.2">
      <c r="J805" s="51"/>
      <c r="K805" s="51"/>
      <c r="L805" s="51"/>
    </row>
    <row r="806" spans="10:12" x14ac:dyDescent="0.2">
      <c r="J806" s="51"/>
      <c r="K806" s="51"/>
      <c r="L806" s="51"/>
    </row>
    <row r="807" spans="10:12" x14ac:dyDescent="0.2">
      <c r="J807" s="51"/>
      <c r="K807" s="51"/>
      <c r="L807" s="51"/>
    </row>
    <row r="808" spans="10:12" x14ac:dyDescent="0.2">
      <c r="J808" s="51"/>
      <c r="K808" s="51"/>
      <c r="L808" s="51"/>
    </row>
    <row r="809" spans="10:12" x14ac:dyDescent="0.2">
      <c r="J809" s="51"/>
      <c r="K809" s="51"/>
      <c r="L809" s="51"/>
    </row>
    <row r="810" spans="10:12" x14ac:dyDescent="0.2">
      <c r="J810" s="51"/>
      <c r="K810" s="51"/>
      <c r="L810" s="51"/>
    </row>
    <row r="811" spans="10:12" x14ac:dyDescent="0.2">
      <c r="J811" s="51"/>
      <c r="K811" s="51"/>
      <c r="L811" s="51"/>
    </row>
    <row r="812" spans="10:12" x14ac:dyDescent="0.2">
      <c r="J812" s="51"/>
      <c r="K812" s="51"/>
      <c r="L812" s="51"/>
    </row>
    <row r="813" spans="10:12" x14ac:dyDescent="0.2">
      <c r="J813" s="51"/>
      <c r="K813" s="51"/>
      <c r="L813" s="51"/>
    </row>
    <row r="814" spans="10:12" x14ac:dyDescent="0.2">
      <c r="J814" s="51"/>
      <c r="K814" s="51"/>
      <c r="L814" s="51"/>
    </row>
    <row r="815" spans="10:12" x14ac:dyDescent="0.2">
      <c r="J815" s="51"/>
      <c r="K815" s="51"/>
      <c r="L815" s="51"/>
    </row>
    <row r="816" spans="10:12" x14ac:dyDescent="0.2">
      <c r="J816" s="51"/>
      <c r="K816" s="51"/>
      <c r="L816" s="51"/>
    </row>
    <row r="817" spans="9:12" x14ac:dyDescent="0.2">
      <c r="J817" s="51"/>
      <c r="K817" s="51"/>
      <c r="L817" s="51"/>
    </row>
    <row r="818" spans="9:12" x14ac:dyDescent="0.2">
      <c r="J818" s="51"/>
      <c r="K818" s="51"/>
      <c r="L818" s="51"/>
    </row>
    <row r="819" spans="9:12" x14ac:dyDescent="0.2">
      <c r="J819" s="51"/>
      <c r="K819" s="51"/>
      <c r="L819" s="51"/>
    </row>
    <row r="820" spans="9:12" x14ac:dyDescent="0.2">
      <c r="J820" s="51"/>
      <c r="K820" s="51"/>
      <c r="L820" s="51"/>
    </row>
    <row r="821" spans="9:12" x14ac:dyDescent="0.2">
      <c r="J821" s="51"/>
      <c r="K821" s="51"/>
      <c r="L821" s="51"/>
    </row>
    <row r="822" spans="9:12" x14ac:dyDescent="0.2">
      <c r="J822" s="51"/>
      <c r="K822" s="51"/>
      <c r="L822" s="51"/>
    </row>
    <row r="823" spans="9:12" x14ac:dyDescent="0.2">
      <c r="J823" s="51"/>
      <c r="K823" s="51"/>
      <c r="L823" s="51"/>
    </row>
    <row r="824" spans="9:12" x14ac:dyDescent="0.2">
      <c r="J824" s="51"/>
      <c r="K824" s="51"/>
      <c r="L824" s="51"/>
    </row>
    <row r="825" spans="9:12" x14ac:dyDescent="0.2">
      <c r="J825" s="51"/>
      <c r="K825" s="51"/>
      <c r="L825" s="51"/>
    </row>
    <row r="826" spans="9:12" x14ac:dyDescent="0.2">
      <c r="I826" s="62"/>
      <c r="J826" s="51"/>
      <c r="K826" s="51"/>
      <c r="L826" s="51"/>
    </row>
    <row r="827" spans="9:12" x14ac:dyDescent="0.2">
      <c r="J827" s="51"/>
      <c r="K827" s="51"/>
      <c r="L827" s="51"/>
    </row>
    <row r="828" spans="9:12" x14ac:dyDescent="0.2">
      <c r="J828" s="51"/>
      <c r="K828" s="51"/>
      <c r="L828" s="51"/>
    </row>
    <row r="829" spans="9:12" x14ac:dyDescent="0.2">
      <c r="J829" s="51"/>
      <c r="K829" s="51"/>
      <c r="L829" s="51"/>
    </row>
    <row r="830" spans="9:12" x14ac:dyDescent="0.2">
      <c r="J830" s="51"/>
      <c r="K830" s="51"/>
      <c r="L830" s="51"/>
    </row>
    <row r="831" spans="9:12" x14ac:dyDescent="0.2">
      <c r="J831" s="51"/>
      <c r="K831" s="51"/>
      <c r="L831" s="51"/>
    </row>
    <row r="832" spans="9:12" x14ac:dyDescent="0.2">
      <c r="J832" s="51"/>
      <c r="K832" s="51"/>
      <c r="L832" s="51"/>
    </row>
    <row r="833" spans="10:12" x14ac:dyDescent="0.2">
      <c r="J833" s="51"/>
      <c r="K833" s="51"/>
      <c r="L833" s="51"/>
    </row>
    <row r="834" spans="10:12" x14ac:dyDescent="0.2">
      <c r="J834" s="51"/>
      <c r="K834" s="51"/>
      <c r="L834" s="51"/>
    </row>
    <row r="835" spans="10:12" x14ac:dyDescent="0.2">
      <c r="J835" s="51"/>
      <c r="K835" s="51"/>
      <c r="L835" s="51"/>
    </row>
    <row r="836" spans="10:12" x14ac:dyDescent="0.2">
      <c r="J836" s="51"/>
      <c r="K836" s="51"/>
      <c r="L836" s="51"/>
    </row>
    <row r="837" spans="10:12" x14ac:dyDescent="0.2">
      <c r="J837" s="51"/>
      <c r="K837" s="51"/>
      <c r="L837" s="51"/>
    </row>
    <row r="838" spans="10:12" x14ac:dyDescent="0.2">
      <c r="J838" s="51"/>
      <c r="K838" s="51"/>
      <c r="L838" s="51"/>
    </row>
    <row r="839" spans="10:12" x14ac:dyDescent="0.2">
      <c r="J839" s="51"/>
      <c r="K839" s="51"/>
      <c r="L839" s="51"/>
    </row>
    <row r="840" spans="10:12" x14ac:dyDescent="0.2">
      <c r="J840" s="51"/>
      <c r="K840" s="51"/>
      <c r="L840" s="51"/>
    </row>
    <row r="841" spans="10:12" x14ac:dyDescent="0.2">
      <c r="J841" s="51"/>
      <c r="K841" s="51"/>
      <c r="L841" s="51"/>
    </row>
    <row r="842" spans="10:12" x14ac:dyDescent="0.2">
      <c r="J842" s="51"/>
      <c r="K842" s="51"/>
      <c r="L842" s="51"/>
    </row>
    <row r="843" spans="10:12" x14ac:dyDescent="0.2">
      <c r="J843" s="51"/>
      <c r="K843" s="51"/>
      <c r="L843" s="51"/>
    </row>
    <row r="844" spans="10:12" x14ac:dyDescent="0.2">
      <c r="J844" s="51"/>
      <c r="K844" s="51"/>
      <c r="L844" s="51"/>
    </row>
    <row r="845" spans="10:12" x14ac:dyDescent="0.2">
      <c r="J845" s="51"/>
      <c r="K845" s="51"/>
      <c r="L845" s="51"/>
    </row>
    <row r="846" spans="10:12" x14ac:dyDescent="0.2">
      <c r="J846" s="51"/>
      <c r="K846" s="51"/>
      <c r="L846" s="51"/>
    </row>
    <row r="847" spans="10:12" x14ac:dyDescent="0.2">
      <c r="J847" s="51"/>
      <c r="K847" s="51"/>
      <c r="L847" s="51"/>
    </row>
    <row r="848" spans="10:12" x14ac:dyDescent="0.2">
      <c r="J848" s="51"/>
      <c r="K848" s="51"/>
      <c r="L848" s="51"/>
    </row>
    <row r="849" spans="10:12" x14ac:dyDescent="0.2">
      <c r="J849" s="51"/>
      <c r="K849" s="51"/>
      <c r="L849" s="51"/>
    </row>
    <row r="850" spans="10:12" x14ac:dyDescent="0.2">
      <c r="J850" s="51"/>
      <c r="K850" s="51"/>
      <c r="L850" s="51"/>
    </row>
    <row r="851" spans="10:12" x14ac:dyDescent="0.2">
      <c r="J851" s="51"/>
      <c r="K851" s="51"/>
      <c r="L851" s="51"/>
    </row>
    <row r="852" spans="10:12" x14ac:dyDescent="0.2">
      <c r="J852" s="51"/>
      <c r="K852" s="51"/>
      <c r="L852" s="51"/>
    </row>
    <row r="853" spans="10:12" x14ac:dyDescent="0.2">
      <c r="J853" s="51"/>
      <c r="K853" s="51"/>
      <c r="L853" s="51"/>
    </row>
    <row r="854" spans="10:12" x14ac:dyDescent="0.2">
      <c r="J854" s="51"/>
      <c r="K854" s="51"/>
      <c r="L854" s="51"/>
    </row>
    <row r="855" spans="10:12" x14ac:dyDescent="0.2">
      <c r="J855" s="51"/>
      <c r="K855" s="51"/>
      <c r="L855" s="51"/>
    </row>
    <row r="856" spans="10:12" x14ac:dyDescent="0.2">
      <c r="J856" s="51"/>
      <c r="K856" s="51"/>
      <c r="L856" s="51"/>
    </row>
    <row r="857" spans="10:12" x14ac:dyDescent="0.2">
      <c r="J857" s="51"/>
      <c r="K857" s="51"/>
      <c r="L857" s="51"/>
    </row>
    <row r="858" spans="10:12" x14ac:dyDescent="0.2">
      <c r="J858" s="51"/>
      <c r="K858" s="51"/>
      <c r="L858" s="51"/>
    </row>
    <row r="860" spans="10:12" x14ac:dyDescent="0.2">
      <c r="J860" s="51"/>
      <c r="K860" s="51"/>
      <c r="L860" s="51"/>
    </row>
    <row r="861" spans="10:12" x14ac:dyDescent="0.2">
      <c r="J861" s="51"/>
      <c r="K861" s="51"/>
      <c r="L861" s="51"/>
    </row>
    <row r="862" spans="10:12" x14ac:dyDescent="0.2">
      <c r="J862" s="51"/>
      <c r="K862" s="51"/>
      <c r="L862" s="51"/>
    </row>
    <row r="863" spans="10:12" x14ac:dyDescent="0.2">
      <c r="J863" s="51"/>
      <c r="K863" s="51"/>
      <c r="L863" s="51"/>
    </row>
    <row r="864" spans="10:12" x14ac:dyDescent="0.2">
      <c r="J864" s="51"/>
      <c r="K864" s="51"/>
      <c r="L864" s="51"/>
    </row>
    <row r="865" spans="10:12" x14ac:dyDescent="0.2">
      <c r="J865" s="51"/>
      <c r="K865" s="51"/>
      <c r="L865" s="51"/>
    </row>
    <row r="866" spans="10:12" x14ac:dyDescent="0.2">
      <c r="J866" s="51"/>
      <c r="K866" s="51"/>
      <c r="L866" s="51"/>
    </row>
    <row r="867" spans="10:12" x14ac:dyDescent="0.2">
      <c r="J867" s="51"/>
      <c r="K867" s="51"/>
      <c r="L867" s="51"/>
    </row>
    <row r="868" spans="10:12" x14ac:dyDescent="0.2">
      <c r="J868" s="51"/>
      <c r="K868" s="51"/>
      <c r="L868" s="51"/>
    </row>
    <row r="869" spans="10:12" x14ac:dyDescent="0.2">
      <c r="J869" s="51"/>
      <c r="K869" s="51"/>
      <c r="L869" s="51"/>
    </row>
    <row r="870" spans="10:12" x14ac:dyDescent="0.2">
      <c r="J870" s="51"/>
      <c r="K870" s="51"/>
      <c r="L870" s="51"/>
    </row>
    <row r="871" spans="10:12" x14ac:dyDescent="0.2">
      <c r="J871" s="51"/>
      <c r="K871" s="51"/>
      <c r="L871" s="51"/>
    </row>
    <row r="872" spans="10:12" x14ac:dyDescent="0.2">
      <c r="J872" s="51"/>
      <c r="K872" s="51"/>
      <c r="L872" s="51"/>
    </row>
    <row r="873" spans="10:12" x14ac:dyDescent="0.2">
      <c r="J873" s="51"/>
      <c r="K873" s="51"/>
      <c r="L873" s="51"/>
    </row>
    <row r="874" spans="10:12" x14ac:dyDescent="0.2">
      <c r="J874" s="51"/>
      <c r="K874" s="51"/>
      <c r="L874" s="51"/>
    </row>
    <row r="875" spans="10:12" x14ac:dyDescent="0.2">
      <c r="J875" s="51"/>
      <c r="K875" s="51"/>
      <c r="L875" s="51"/>
    </row>
    <row r="876" spans="10:12" x14ac:dyDescent="0.2">
      <c r="J876" s="51"/>
      <c r="K876" s="51"/>
      <c r="L876" s="51"/>
    </row>
    <row r="877" spans="10:12" x14ac:dyDescent="0.2">
      <c r="J877" s="51"/>
      <c r="K877" s="51"/>
      <c r="L877" s="51"/>
    </row>
    <row r="878" spans="10:12" x14ac:dyDescent="0.2">
      <c r="J878" s="51"/>
      <c r="K878" s="51"/>
      <c r="L878" s="51"/>
    </row>
    <row r="879" spans="10:12" x14ac:dyDescent="0.2">
      <c r="J879" s="51"/>
      <c r="K879" s="51"/>
      <c r="L879" s="51"/>
    </row>
    <row r="880" spans="10:12" x14ac:dyDescent="0.2">
      <c r="J880" s="51"/>
      <c r="K880" s="51"/>
      <c r="L880" s="51"/>
    </row>
    <row r="881" spans="10:12" x14ac:dyDescent="0.2">
      <c r="J881" s="51"/>
      <c r="K881" s="51"/>
      <c r="L881" s="51"/>
    </row>
    <row r="882" spans="10:12" x14ac:dyDescent="0.2">
      <c r="J882" s="51"/>
      <c r="K882" s="51"/>
      <c r="L882" s="51"/>
    </row>
    <row r="883" spans="10:12" x14ac:dyDescent="0.2">
      <c r="J883" s="51"/>
      <c r="K883" s="51"/>
      <c r="L883" s="51"/>
    </row>
    <row r="884" spans="10:12" x14ac:dyDescent="0.2">
      <c r="J884" s="51"/>
      <c r="K884" s="51"/>
      <c r="L884" s="51"/>
    </row>
    <row r="885" spans="10:12" x14ac:dyDescent="0.2">
      <c r="J885" s="51"/>
      <c r="K885" s="51"/>
      <c r="L885" s="51"/>
    </row>
    <row r="886" spans="10:12" x14ac:dyDescent="0.2">
      <c r="J886" s="51"/>
      <c r="K886" s="51"/>
      <c r="L886" s="51"/>
    </row>
    <row r="888" spans="10:12" x14ac:dyDescent="0.2">
      <c r="J888" s="51"/>
      <c r="K888" s="51"/>
      <c r="L888" s="51"/>
    </row>
    <row r="889" spans="10:12" x14ac:dyDescent="0.2">
      <c r="J889" s="51"/>
      <c r="K889" s="51"/>
      <c r="L889" s="51"/>
    </row>
    <row r="890" spans="10:12" x14ac:dyDescent="0.2">
      <c r="J890" s="51"/>
      <c r="K890" s="51"/>
      <c r="L890" s="51"/>
    </row>
    <row r="891" spans="10:12" x14ac:dyDescent="0.2">
      <c r="J891" s="51"/>
      <c r="K891" s="51"/>
      <c r="L891" s="51"/>
    </row>
    <row r="892" spans="10:12" x14ac:dyDescent="0.2">
      <c r="J892" s="51"/>
      <c r="K892" s="51"/>
      <c r="L892" s="51"/>
    </row>
    <row r="893" spans="10:12" x14ac:dyDescent="0.2">
      <c r="J893" s="51"/>
      <c r="K893" s="51"/>
      <c r="L893" s="51"/>
    </row>
    <row r="894" spans="10:12" x14ac:dyDescent="0.2">
      <c r="J894" s="51"/>
      <c r="K894" s="51"/>
      <c r="L894" s="51"/>
    </row>
    <row r="895" spans="10:12" x14ac:dyDescent="0.2">
      <c r="J895" s="51"/>
      <c r="K895" s="51"/>
      <c r="L895" s="51"/>
    </row>
    <row r="896" spans="10:12" x14ac:dyDescent="0.2">
      <c r="J896" s="51"/>
      <c r="K896" s="51"/>
      <c r="L896" s="51"/>
    </row>
    <row r="898" spans="10:12" x14ac:dyDescent="0.2">
      <c r="J898" s="51"/>
      <c r="K898" s="51"/>
      <c r="L898" s="51"/>
    </row>
    <row r="899" spans="10:12" x14ac:dyDescent="0.2">
      <c r="J899" s="51"/>
      <c r="K899" s="51"/>
      <c r="L899" s="51"/>
    </row>
    <row r="900" spans="10:12" x14ac:dyDescent="0.2">
      <c r="J900" s="51"/>
      <c r="K900" s="51"/>
      <c r="L900" s="51"/>
    </row>
    <row r="901" spans="10:12" x14ac:dyDescent="0.2">
      <c r="J901" s="51"/>
      <c r="K901" s="51"/>
      <c r="L901" s="51"/>
    </row>
    <row r="902" spans="10:12" x14ac:dyDescent="0.2">
      <c r="J902" s="51"/>
      <c r="K902" s="51"/>
      <c r="L902" s="51"/>
    </row>
    <row r="903" spans="10:12" x14ac:dyDescent="0.2">
      <c r="J903" s="51"/>
      <c r="K903" s="51"/>
      <c r="L903" s="51"/>
    </row>
    <row r="904" spans="10:12" x14ac:dyDescent="0.2">
      <c r="J904" s="51"/>
      <c r="K904" s="51"/>
      <c r="L904" s="51"/>
    </row>
    <row r="905" spans="10:12" x14ac:dyDescent="0.2">
      <c r="J905" s="51"/>
      <c r="K905" s="51"/>
      <c r="L905" s="51"/>
    </row>
    <row r="907" spans="10:12" x14ac:dyDescent="0.2">
      <c r="J907" s="51"/>
      <c r="K907" s="51"/>
      <c r="L907" s="51"/>
    </row>
    <row r="908" spans="10:12" x14ac:dyDescent="0.2">
      <c r="J908" s="51"/>
      <c r="K908" s="51"/>
      <c r="L908" s="51"/>
    </row>
    <row r="910" spans="10:12" x14ac:dyDescent="0.2">
      <c r="J910" s="51"/>
      <c r="K910" s="51"/>
      <c r="L910" s="51"/>
    </row>
    <row r="911" spans="10:12" x14ac:dyDescent="0.2">
      <c r="J911" s="51"/>
      <c r="K911" s="51"/>
      <c r="L911" s="51"/>
    </row>
    <row r="912" spans="10:12" x14ac:dyDescent="0.2">
      <c r="J912" s="51"/>
      <c r="K912" s="51"/>
      <c r="L912" s="51"/>
    </row>
    <row r="913" spans="10:12" x14ac:dyDescent="0.2">
      <c r="J913" s="51"/>
      <c r="K913" s="51"/>
      <c r="L913" s="51"/>
    </row>
    <row r="914" spans="10:12" x14ac:dyDescent="0.2">
      <c r="J914" s="51"/>
      <c r="K914" s="51"/>
      <c r="L914" s="51"/>
    </row>
    <row r="915" spans="10:12" x14ac:dyDescent="0.2">
      <c r="J915" s="51"/>
      <c r="K915" s="51"/>
      <c r="L915" s="51"/>
    </row>
    <row r="917" spans="10:12" x14ac:dyDescent="0.2">
      <c r="J917" s="51"/>
      <c r="K917" s="51"/>
      <c r="L917" s="51"/>
    </row>
    <row r="918" spans="10:12" x14ac:dyDescent="0.2">
      <c r="J918" s="51"/>
      <c r="K918" s="51"/>
      <c r="L918" s="51"/>
    </row>
    <row r="919" spans="10:12" x14ac:dyDescent="0.2">
      <c r="J919" s="51"/>
      <c r="K919" s="51"/>
      <c r="L919" s="51"/>
    </row>
    <row r="921" spans="10:12" x14ac:dyDescent="0.2">
      <c r="J921" s="51"/>
      <c r="K921" s="51"/>
      <c r="L921" s="51"/>
    </row>
    <row r="922" spans="10:12" x14ac:dyDescent="0.2">
      <c r="J922" s="51"/>
      <c r="K922" s="51"/>
      <c r="L922" s="51"/>
    </row>
    <row r="923" spans="10:12" x14ac:dyDescent="0.2">
      <c r="J923" s="51"/>
      <c r="K923" s="51"/>
      <c r="L923" s="51"/>
    </row>
    <row r="924" spans="10:12" x14ac:dyDescent="0.2">
      <c r="J924" s="51"/>
      <c r="K924" s="51"/>
      <c r="L924" s="51"/>
    </row>
    <row r="925" spans="10:12" x14ac:dyDescent="0.2">
      <c r="J925" s="51"/>
      <c r="K925" s="51"/>
      <c r="L925" s="51"/>
    </row>
    <row r="926" spans="10:12" x14ac:dyDescent="0.2">
      <c r="J926" s="51"/>
      <c r="K926" s="51"/>
      <c r="L926" s="51"/>
    </row>
    <row r="927" spans="10:12" x14ac:dyDescent="0.2">
      <c r="J927" s="51"/>
      <c r="K927" s="51"/>
      <c r="L927" s="51"/>
    </row>
    <row r="928" spans="10:12" x14ac:dyDescent="0.2">
      <c r="J928" s="51"/>
      <c r="K928" s="51"/>
      <c r="L928" s="51"/>
    </row>
    <row r="929" spans="10:12" x14ac:dyDescent="0.2">
      <c r="J929" s="51"/>
      <c r="K929" s="51"/>
      <c r="L929" s="51"/>
    </row>
    <row r="930" spans="10:12" x14ac:dyDescent="0.2">
      <c r="J930" s="51"/>
      <c r="K930" s="51"/>
      <c r="L930" s="51"/>
    </row>
    <row r="931" spans="10:12" x14ac:dyDescent="0.2">
      <c r="J931" s="51"/>
      <c r="K931" s="51"/>
      <c r="L931" s="51"/>
    </row>
    <row r="932" spans="10:12" x14ac:dyDescent="0.2">
      <c r="J932" s="51"/>
      <c r="K932" s="51"/>
      <c r="L932" s="51"/>
    </row>
    <row r="933" spans="10:12" x14ac:dyDescent="0.2">
      <c r="J933" s="51"/>
      <c r="K933" s="51"/>
      <c r="L933" s="51"/>
    </row>
    <row r="934" spans="10:12" x14ac:dyDescent="0.2">
      <c r="J934" s="51"/>
      <c r="K934" s="51"/>
      <c r="L934" s="51"/>
    </row>
    <row r="935" spans="10:12" x14ac:dyDescent="0.2">
      <c r="J935" s="51"/>
      <c r="K935" s="51"/>
      <c r="L935" s="51"/>
    </row>
    <row r="936" spans="10:12" x14ac:dyDescent="0.2">
      <c r="J936" s="51"/>
      <c r="K936" s="51"/>
      <c r="L936" s="51"/>
    </row>
    <row r="937" spans="10:12" x14ac:dyDescent="0.2">
      <c r="J937" s="51"/>
      <c r="K937" s="51"/>
      <c r="L937" s="51"/>
    </row>
    <row r="938" spans="10:12" x14ac:dyDescent="0.2">
      <c r="J938" s="51"/>
      <c r="K938" s="51"/>
      <c r="L938" s="51"/>
    </row>
    <row r="939" spans="10:12" x14ac:dyDescent="0.2">
      <c r="J939" s="51"/>
      <c r="K939" s="51"/>
      <c r="L939" s="51"/>
    </row>
    <row r="940" spans="10:12" x14ac:dyDescent="0.2">
      <c r="J940" s="51"/>
      <c r="K940" s="51"/>
      <c r="L940" s="51"/>
    </row>
    <row r="941" spans="10:12" x14ac:dyDescent="0.2">
      <c r="J941" s="51"/>
      <c r="K941" s="51"/>
      <c r="L941" s="51"/>
    </row>
    <row r="943" spans="10:12" x14ac:dyDescent="0.2">
      <c r="J943" s="51"/>
      <c r="K943" s="51"/>
      <c r="L943" s="51"/>
    </row>
    <row r="944" spans="10:12" x14ac:dyDescent="0.2">
      <c r="J944" s="51"/>
      <c r="K944" s="51"/>
      <c r="L944" s="51"/>
    </row>
    <row r="945" spans="10:12" x14ac:dyDescent="0.2">
      <c r="J945" s="51"/>
      <c r="K945" s="51"/>
      <c r="L945" s="51"/>
    </row>
    <row r="946" spans="10:12" x14ac:dyDescent="0.2">
      <c r="J946" s="51"/>
      <c r="K946" s="51"/>
      <c r="L946" s="51"/>
    </row>
    <row r="947" spans="10:12" x14ac:dyDescent="0.2">
      <c r="J947" s="51"/>
      <c r="K947" s="51"/>
      <c r="L947" s="51"/>
    </row>
    <row r="948" spans="10:12" x14ac:dyDescent="0.2">
      <c r="J948" s="51"/>
      <c r="K948" s="51"/>
      <c r="L948" s="51"/>
    </row>
    <row r="949" spans="10:12" x14ac:dyDescent="0.2">
      <c r="J949" s="51"/>
      <c r="K949" s="51"/>
      <c r="L949" s="51"/>
    </row>
    <row r="950" spans="10:12" x14ac:dyDescent="0.2">
      <c r="J950" s="51"/>
      <c r="K950" s="51"/>
      <c r="L950" s="51"/>
    </row>
    <row r="951" spans="10:12" x14ac:dyDescent="0.2">
      <c r="J951" s="51"/>
      <c r="K951" s="51"/>
      <c r="L951" s="51"/>
    </row>
    <row r="952" spans="10:12" x14ac:dyDescent="0.2">
      <c r="J952" s="51"/>
      <c r="K952" s="51"/>
      <c r="L952" s="51"/>
    </row>
    <row r="953" spans="10:12" x14ac:dyDescent="0.2">
      <c r="J953" s="51"/>
      <c r="K953" s="51"/>
      <c r="L953" s="51"/>
    </row>
    <row r="954" spans="10:12" x14ac:dyDescent="0.2">
      <c r="J954" s="51"/>
      <c r="K954" s="51"/>
      <c r="L954" s="51"/>
    </row>
    <row r="955" spans="10:12" x14ac:dyDescent="0.2">
      <c r="J955" s="51"/>
      <c r="K955" s="51"/>
      <c r="L955" s="51"/>
    </row>
    <row r="956" spans="10:12" x14ac:dyDescent="0.2">
      <c r="J956" s="51"/>
      <c r="K956" s="51"/>
      <c r="L956" s="51"/>
    </row>
    <row r="957" spans="10:12" x14ac:dyDescent="0.2">
      <c r="J957" s="51"/>
      <c r="K957" s="51"/>
      <c r="L957" s="51"/>
    </row>
    <row r="958" spans="10:12" x14ac:dyDescent="0.2">
      <c r="J958" s="51"/>
      <c r="K958" s="51"/>
      <c r="L958" s="51"/>
    </row>
    <row r="960" spans="10:12" x14ac:dyDescent="0.2">
      <c r="J960" s="51"/>
      <c r="K960" s="51"/>
      <c r="L960" s="51"/>
    </row>
    <row r="961" spans="10:12" x14ac:dyDescent="0.2">
      <c r="J961" s="51"/>
      <c r="K961" s="51"/>
      <c r="L961" s="51"/>
    </row>
    <row r="963" spans="10:12" x14ac:dyDescent="0.2">
      <c r="J963" s="51"/>
      <c r="K963" s="51"/>
      <c r="L963" s="51"/>
    </row>
    <row r="964" spans="10:12" x14ac:dyDescent="0.2">
      <c r="J964" s="51"/>
      <c r="K964" s="51"/>
      <c r="L964" s="51"/>
    </row>
    <row r="965" spans="10:12" x14ac:dyDescent="0.2">
      <c r="J965" s="51"/>
      <c r="K965" s="51"/>
      <c r="L965" s="51"/>
    </row>
    <row r="966" spans="10:12" x14ac:dyDescent="0.2">
      <c r="J966" s="51"/>
      <c r="K966" s="51"/>
      <c r="L966" s="51"/>
    </row>
    <row r="967" spans="10:12" x14ac:dyDescent="0.2">
      <c r="J967" s="51"/>
      <c r="K967" s="51"/>
      <c r="L967" s="51"/>
    </row>
    <row r="968" spans="10:12" x14ac:dyDescent="0.2">
      <c r="J968" s="51"/>
      <c r="K968" s="51"/>
      <c r="L968" s="51"/>
    </row>
    <row r="969" spans="10:12" x14ac:dyDescent="0.2">
      <c r="J969" s="51"/>
      <c r="K969" s="51"/>
      <c r="L969" s="51"/>
    </row>
    <row r="971" spans="10:12" x14ac:dyDescent="0.2">
      <c r="J971" s="51"/>
      <c r="K971" s="51"/>
      <c r="L971" s="51"/>
    </row>
    <row r="972" spans="10:12" x14ac:dyDescent="0.2">
      <c r="J972" s="51"/>
      <c r="K972" s="51"/>
      <c r="L972" s="51"/>
    </row>
    <row r="973" spans="10:12" x14ac:dyDescent="0.2">
      <c r="J973" s="51"/>
      <c r="K973" s="51"/>
      <c r="L973" s="51"/>
    </row>
    <row r="974" spans="10:12" x14ac:dyDescent="0.2">
      <c r="J974" s="51"/>
      <c r="K974" s="51"/>
      <c r="L974" s="51"/>
    </row>
    <row r="975" spans="10:12" x14ac:dyDescent="0.2">
      <c r="J975" s="51"/>
      <c r="K975" s="51"/>
      <c r="L975" s="51"/>
    </row>
    <row r="976" spans="10:12" x14ac:dyDescent="0.2">
      <c r="J976" s="51"/>
      <c r="K976" s="51"/>
      <c r="L976" s="51"/>
    </row>
    <row r="977" spans="10:12" x14ac:dyDescent="0.2">
      <c r="J977" s="51"/>
      <c r="K977" s="51"/>
      <c r="L977" s="51"/>
    </row>
    <row r="978" spans="10:12" x14ac:dyDescent="0.2">
      <c r="J978" s="51"/>
      <c r="K978" s="51"/>
      <c r="L978" s="51"/>
    </row>
    <row r="979" spans="10:12" x14ac:dyDescent="0.2">
      <c r="J979" s="51"/>
      <c r="K979" s="51"/>
      <c r="L979" s="51"/>
    </row>
    <row r="980" spans="10:12" x14ac:dyDescent="0.2">
      <c r="J980" s="51"/>
      <c r="K980" s="51"/>
      <c r="L980" s="51"/>
    </row>
    <row r="981" spans="10:12" x14ac:dyDescent="0.2">
      <c r="J981" s="51"/>
      <c r="K981" s="51"/>
      <c r="L981" s="51"/>
    </row>
    <row r="983" spans="10:12" x14ac:dyDescent="0.2">
      <c r="J983" s="51"/>
      <c r="K983" s="51"/>
      <c r="L983" s="51"/>
    </row>
    <row r="984" spans="10:12" x14ac:dyDescent="0.2">
      <c r="J984" s="51"/>
      <c r="K984" s="51"/>
      <c r="L984" s="51"/>
    </row>
    <row r="985" spans="10:12" x14ac:dyDescent="0.2">
      <c r="J985" s="51"/>
      <c r="K985" s="51"/>
      <c r="L985" s="51"/>
    </row>
    <row r="986" spans="10:12" x14ac:dyDescent="0.2">
      <c r="J986" s="51"/>
      <c r="K986" s="51"/>
      <c r="L986" s="51"/>
    </row>
    <row r="988" spans="10:12" x14ac:dyDescent="0.2">
      <c r="J988" s="51"/>
      <c r="K988" s="51"/>
      <c r="L988" s="51"/>
    </row>
    <row r="989" spans="10:12" x14ac:dyDescent="0.2">
      <c r="J989" s="51"/>
      <c r="K989" s="51"/>
      <c r="L989" s="51"/>
    </row>
    <row r="990" spans="10:12" x14ac:dyDescent="0.2">
      <c r="J990" s="51"/>
      <c r="K990" s="51"/>
      <c r="L990" s="51"/>
    </row>
    <row r="991" spans="10:12" x14ac:dyDescent="0.2">
      <c r="J991" s="51"/>
      <c r="K991" s="51"/>
      <c r="L991" s="51"/>
    </row>
    <row r="992" spans="10:12" x14ac:dyDescent="0.2">
      <c r="J992" s="51"/>
      <c r="K992" s="51"/>
      <c r="L992" s="51"/>
    </row>
    <row r="993" spans="10:12" x14ac:dyDescent="0.2">
      <c r="J993" s="51"/>
      <c r="K993" s="51"/>
      <c r="L993" s="51"/>
    </row>
    <row r="994" spans="10:12" x14ac:dyDescent="0.2">
      <c r="J994" s="51"/>
      <c r="K994" s="51"/>
      <c r="L994" s="51"/>
    </row>
    <row r="995" spans="10:12" x14ac:dyDescent="0.2">
      <c r="J995" s="51"/>
      <c r="K995" s="51"/>
      <c r="L995" s="51"/>
    </row>
    <row r="996" spans="10:12" x14ac:dyDescent="0.2">
      <c r="J996" s="51"/>
      <c r="K996" s="51"/>
      <c r="L996" s="51"/>
    </row>
    <row r="997" spans="10:12" x14ac:dyDescent="0.2">
      <c r="J997" s="51"/>
      <c r="K997" s="51"/>
      <c r="L997" s="51"/>
    </row>
    <row r="998" spans="10:12" x14ac:dyDescent="0.2">
      <c r="J998" s="51"/>
      <c r="K998" s="51"/>
      <c r="L998" s="51"/>
    </row>
    <row r="999" spans="10:12" x14ac:dyDescent="0.2">
      <c r="J999" s="51"/>
      <c r="K999" s="51"/>
      <c r="L999" s="51"/>
    </row>
    <row r="1000" spans="10:12" x14ac:dyDescent="0.2">
      <c r="J1000" s="51"/>
      <c r="K1000" s="51"/>
      <c r="L1000" s="51"/>
    </row>
    <row r="1001" spans="10:12" x14ac:dyDescent="0.2">
      <c r="J1001" s="51"/>
      <c r="K1001" s="51"/>
      <c r="L1001" s="51"/>
    </row>
    <row r="1002" spans="10:12" x14ac:dyDescent="0.2">
      <c r="J1002" s="51"/>
      <c r="K1002" s="51"/>
      <c r="L1002" s="51"/>
    </row>
    <row r="1003" spans="10:12" x14ac:dyDescent="0.2">
      <c r="J1003" s="51"/>
      <c r="K1003" s="51"/>
      <c r="L1003" s="51"/>
    </row>
    <row r="1004" spans="10:12" x14ac:dyDescent="0.2">
      <c r="J1004" s="51"/>
      <c r="K1004" s="51"/>
      <c r="L1004" s="51"/>
    </row>
    <row r="1005" spans="10:12" x14ac:dyDescent="0.2">
      <c r="J1005" s="51"/>
      <c r="K1005" s="51"/>
      <c r="L1005" s="51"/>
    </row>
    <row r="1006" spans="10:12" x14ac:dyDescent="0.2">
      <c r="J1006" s="51"/>
      <c r="K1006" s="51"/>
      <c r="L1006" s="51"/>
    </row>
    <row r="1007" spans="10:12" x14ac:dyDescent="0.2">
      <c r="J1007" s="51"/>
      <c r="K1007" s="51"/>
      <c r="L1007" s="51"/>
    </row>
    <row r="1008" spans="10:12" x14ac:dyDescent="0.2">
      <c r="J1008" s="51"/>
      <c r="K1008" s="51"/>
      <c r="L1008" s="51"/>
    </row>
    <row r="1009" spans="10:12" x14ac:dyDescent="0.2">
      <c r="J1009" s="51"/>
      <c r="K1009" s="51"/>
      <c r="L1009" s="51"/>
    </row>
    <row r="1010" spans="10:12" x14ac:dyDescent="0.2">
      <c r="J1010" s="51"/>
      <c r="K1010" s="51"/>
      <c r="L1010" s="51"/>
    </row>
    <row r="1011" spans="10:12" x14ac:dyDescent="0.2">
      <c r="J1011" s="51"/>
      <c r="K1011" s="51"/>
      <c r="L1011" s="51"/>
    </row>
    <row r="1012" spans="10:12" x14ac:dyDescent="0.2">
      <c r="J1012" s="51"/>
      <c r="K1012" s="51"/>
      <c r="L1012" s="51"/>
    </row>
    <row r="1013" spans="10:12" x14ac:dyDescent="0.2">
      <c r="J1013" s="51"/>
      <c r="K1013" s="51"/>
      <c r="L1013" s="51"/>
    </row>
    <row r="1014" spans="10:12" x14ac:dyDescent="0.2">
      <c r="J1014" s="51"/>
      <c r="K1014" s="51"/>
      <c r="L1014" s="51"/>
    </row>
    <row r="1015" spans="10:12" x14ac:dyDescent="0.2">
      <c r="J1015" s="51"/>
      <c r="K1015" s="51"/>
      <c r="L1015" s="51"/>
    </row>
    <row r="1016" spans="10:12" x14ac:dyDescent="0.2">
      <c r="J1016" s="51"/>
      <c r="K1016" s="51"/>
      <c r="L1016" s="51"/>
    </row>
    <row r="1017" spans="10:12" x14ac:dyDescent="0.2">
      <c r="J1017" s="51"/>
      <c r="K1017" s="51"/>
      <c r="L1017" s="51"/>
    </row>
    <row r="1018" spans="10:12" x14ac:dyDescent="0.2">
      <c r="J1018" s="51"/>
      <c r="K1018" s="51"/>
      <c r="L1018" s="51"/>
    </row>
    <row r="1019" spans="10:12" x14ac:dyDescent="0.2">
      <c r="J1019" s="51"/>
      <c r="K1019" s="51"/>
      <c r="L1019" s="51"/>
    </row>
    <row r="1020" spans="10:12" x14ac:dyDescent="0.2">
      <c r="J1020" s="51"/>
      <c r="K1020" s="51"/>
      <c r="L1020" s="51"/>
    </row>
    <row r="1021" spans="10:12" x14ac:dyDescent="0.2">
      <c r="J1021" s="51"/>
      <c r="K1021" s="51"/>
      <c r="L1021" s="51"/>
    </row>
    <row r="1023" spans="10:12" x14ac:dyDescent="0.2">
      <c r="J1023" s="51"/>
      <c r="K1023" s="51"/>
      <c r="L1023" s="51"/>
    </row>
    <row r="1024" spans="10:12" x14ac:dyDescent="0.2">
      <c r="J1024" s="51"/>
      <c r="K1024" s="51"/>
      <c r="L1024" s="51"/>
    </row>
    <row r="1025" spans="10:12" x14ac:dyDescent="0.2">
      <c r="J1025" s="51"/>
      <c r="K1025" s="51"/>
      <c r="L1025" s="51"/>
    </row>
    <row r="1026" spans="10:12" x14ac:dyDescent="0.2">
      <c r="J1026" s="51"/>
      <c r="K1026" s="51"/>
      <c r="L1026" s="51"/>
    </row>
    <row r="1027" spans="10:12" x14ac:dyDescent="0.2">
      <c r="J1027" s="51"/>
      <c r="K1027" s="51"/>
      <c r="L1027" s="51"/>
    </row>
    <row r="1028" spans="10:12" x14ac:dyDescent="0.2">
      <c r="J1028" s="51"/>
      <c r="K1028" s="51"/>
      <c r="L1028" s="51"/>
    </row>
    <row r="1029" spans="10:12" x14ac:dyDescent="0.2">
      <c r="J1029" s="51"/>
      <c r="K1029" s="51"/>
      <c r="L1029" s="51"/>
    </row>
    <row r="1030" spans="10:12" x14ac:dyDescent="0.2">
      <c r="J1030" s="51"/>
      <c r="K1030" s="51"/>
      <c r="L1030" s="51"/>
    </row>
    <row r="1031" spans="10:12" x14ac:dyDescent="0.2">
      <c r="J1031" s="51"/>
      <c r="K1031" s="51"/>
      <c r="L1031" s="51"/>
    </row>
    <row r="1033" spans="10:12" x14ac:dyDescent="0.2">
      <c r="J1033" s="51"/>
      <c r="K1033" s="51"/>
      <c r="L1033" s="51"/>
    </row>
    <row r="1034" spans="10:12" x14ac:dyDescent="0.2">
      <c r="J1034" s="51"/>
      <c r="K1034" s="51"/>
      <c r="L1034" s="51"/>
    </row>
    <row r="1035" spans="10:12" x14ac:dyDescent="0.2">
      <c r="J1035" s="51"/>
      <c r="K1035" s="51"/>
      <c r="L1035" s="51"/>
    </row>
    <row r="1036" spans="10:12" x14ac:dyDescent="0.2">
      <c r="J1036" s="51"/>
      <c r="K1036" s="51"/>
      <c r="L1036" s="51"/>
    </row>
    <row r="1037" spans="10:12" x14ac:dyDescent="0.2">
      <c r="J1037" s="51"/>
      <c r="K1037" s="51"/>
      <c r="L1037" s="51"/>
    </row>
    <row r="1039" spans="10:12" x14ac:dyDescent="0.2">
      <c r="J1039" s="51"/>
      <c r="K1039" s="51"/>
      <c r="L1039" s="51"/>
    </row>
    <row r="1040" spans="10:12" x14ac:dyDescent="0.2">
      <c r="J1040" s="51"/>
      <c r="K1040" s="51"/>
      <c r="L1040" s="51"/>
    </row>
    <row r="1041" spans="10:12" x14ac:dyDescent="0.2">
      <c r="J1041" s="51"/>
      <c r="K1041" s="51"/>
      <c r="L1041" s="51"/>
    </row>
    <row r="1042" spans="10:12" x14ac:dyDescent="0.2">
      <c r="J1042" s="51"/>
      <c r="K1042" s="51"/>
      <c r="L1042" s="51"/>
    </row>
    <row r="1043" spans="10:12" x14ac:dyDescent="0.2">
      <c r="J1043" s="51"/>
      <c r="K1043" s="51"/>
      <c r="L1043" s="51"/>
    </row>
    <row r="1044" spans="10:12" x14ac:dyDescent="0.2">
      <c r="J1044" s="51"/>
      <c r="K1044" s="51"/>
      <c r="L1044" s="51"/>
    </row>
    <row r="1045" spans="10:12" x14ac:dyDescent="0.2">
      <c r="J1045" s="51"/>
      <c r="K1045" s="51"/>
      <c r="L1045" s="51"/>
    </row>
    <row r="1046" spans="10:12" x14ac:dyDescent="0.2">
      <c r="J1046" s="51"/>
      <c r="K1046" s="51"/>
      <c r="L1046" s="51"/>
    </row>
    <row r="1047" spans="10:12" x14ac:dyDescent="0.2">
      <c r="J1047" s="51"/>
      <c r="K1047" s="51"/>
      <c r="L1047" s="51"/>
    </row>
    <row r="1048" spans="10:12" x14ac:dyDescent="0.2">
      <c r="J1048" s="51"/>
      <c r="K1048" s="51"/>
      <c r="L1048" s="51"/>
    </row>
    <row r="1049" spans="10:12" x14ac:dyDescent="0.2">
      <c r="J1049" s="51"/>
      <c r="K1049" s="51"/>
      <c r="L1049" s="51"/>
    </row>
    <row r="1050" spans="10:12" x14ac:dyDescent="0.2">
      <c r="J1050" s="51"/>
      <c r="K1050" s="51"/>
      <c r="L1050" s="51"/>
    </row>
    <row r="1051" spans="10:12" x14ac:dyDescent="0.2">
      <c r="J1051" s="51"/>
      <c r="K1051" s="51"/>
      <c r="L1051" s="51"/>
    </row>
    <row r="1052" spans="10:12" x14ac:dyDescent="0.2">
      <c r="J1052" s="51"/>
      <c r="K1052" s="51"/>
      <c r="L1052" s="51"/>
    </row>
    <row r="1053" spans="10:12" x14ac:dyDescent="0.2">
      <c r="J1053" s="51"/>
      <c r="K1053" s="51"/>
      <c r="L1053" s="51"/>
    </row>
    <row r="1054" spans="10:12" x14ac:dyDescent="0.2">
      <c r="J1054" s="51"/>
      <c r="K1054" s="51"/>
      <c r="L1054" s="51"/>
    </row>
    <row r="1056" spans="10:12" x14ac:dyDescent="0.2">
      <c r="J1056" s="51"/>
      <c r="K1056" s="51"/>
      <c r="L1056" s="51"/>
    </row>
    <row r="1057" spans="10:12" x14ac:dyDescent="0.2">
      <c r="J1057" s="51"/>
      <c r="K1057" s="51"/>
      <c r="L1057" s="51"/>
    </row>
    <row r="1058" spans="10:12" x14ac:dyDescent="0.2">
      <c r="J1058" s="51"/>
      <c r="K1058" s="51"/>
      <c r="L1058" s="51"/>
    </row>
    <row r="1059" spans="10:12" x14ac:dyDescent="0.2">
      <c r="J1059" s="51"/>
      <c r="K1059" s="51"/>
      <c r="L1059" s="51"/>
    </row>
    <row r="1060" spans="10:12" x14ac:dyDescent="0.2">
      <c r="J1060" s="51"/>
      <c r="K1060" s="51"/>
      <c r="L1060" s="51"/>
    </row>
    <row r="1061" spans="10:12" x14ac:dyDescent="0.2">
      <c r="J1061" s="51"/>
      <c r="K1061" s="51"/>
      <c r="L1061" s="51"/>
    </row>
    <row r="1062" spans="10:12" x14ac:dyDescent="0.2">
      <c r="J1062" s="51"/>
      <c r="K1062" s="51"/>
      <c r="L1062" s="51"/>
    </row>
    <row r="1063" spans="10:12" x14ac:dyDescent="0.2">
      <c r="J1063" s="51"/>
      <c r="K1063" s="51"/>
      <c r="L1063" s="51"/>
    </row>
    <row r="1064" spans="10:12" x14ac:dyDescent="0.2">
      <c r="J1064" s="51"/>
      <c r="K1064" s="51"/>
      <c r="L1064" s="51"/>
    </row>
    <row r="1065" spans="10:12" x14ac:dyDescent="0.2">
      <c r="J1065" s="51"/>
      <c r="K1065" s="51"/>
      <c r="L1065" s="51"/>
    </row>
    <row r="1066" spans="10:12" x14ac:dyDescent="0.2">
      <c r="J1066" s="51"/>
      <c r="K1066" s="51"/>
      <c r="L1066" s="51"/>
    </row>
    <row r="1067" spans="10:12" x14ac:dyDescent="0.2">
      <c r="J1067" s="51"/>
      <c r="K1067" s="51"/>
      <c r="L1067" s="51"/>
    </row>
    <row r="1068" spans="10:12" x14ac:dyDescent="0.2">
      <c r="J1068" s="51"/>
      <c r="K1068" s="51"/>
      <c r="L1068" s="51"/>
    </row>
    <row r="1070" spans="10:12" x14ac:dyDescent="0.2">
      <c r="J1070" s="51"/>
      <c r="K1070" s="51"/>
      <c r="L1070" s="51"/>
    </row>
    <row r="1071" spans="10:12" x14ac:dyDescent="0.2">
      <c r="J1071" s="51"/>
      <c r="K1071" s="51"/>
      <c r="L1071" s="51"/>
    </row>
    <row r="1072" spans="10:12" x14ac:dyDescent="0.2">
      <c r="J1072" s="51"/>
      <c r="K1072" s="51"/>
      <c r="L1072" s="51"/>
    </row>
    <row r="1073" spans="10:12" x14ac:dyDescent="0.2">
      <c r="J1073" s="51"/>
      <c r="K1073" s="51"/>
      <c r="L1073" s="51"/>
    </row>
    <row r="1074" spans="10:12" x14ac:dyDescent="0.2">
      <c r="J1074" s="51"/>
      <c r="K1074" s="51"/>
      <c r="L1074" s="51"/>
    </row>
    <row r="1075" spans="10:12" x14ac:dyDescent="0.2">
      <c r="J1075" s="51"/>
      <c r="K1075" s="51"/>
      <c r="L1075" s="51"/>
    </row>
    <row r="1076" spans="10:12" x14ac:dyDescent="0.2">
      <c r="J1076" s="51"/>
      <c r="K1076" s="51"/>
      <c r="L1076" s="51"/>
    </row>
    <row r="1077" spans="10:12" x14ac:dyDescent="0.2">
      <c r="J1077" s="51"/>
      <c r="K1077" s="51"/>
      <c r="L1077" s="51"/>
    </row>
    <row r="1078" spans="10:12" x14ac:dyDescent="0.2">
      <c r="J1078" s="51"/>
      <c r="K1078" s="51"/>
      <c r="L1078" s="51"/>
    </row>
    <row r="1079" spans="10:12" x14ac:dyDescent="0.2">
      <c r="J1079" s="51"/>
      <c r="K1079" s="51"/>
      <c r="L1079" s="51"/>
    </row>
    <row r="1080" spans="10:12" x14ac:dyDescent="0.2">
      <c r="J1080" s="51"/>
      <c r="K1080" s="51"/>
      <c r="L1080" s="51"/>
    </row>
    <row r="1081" spans="10:12" x14ac:dyDescent="0.2">
      <c r="J1081" s="51"/>
      <c r="K1081" s="51"/>
      <c r="L1081" s="51"/>
    </row>
    <row r="1082" spans="10:12" x14ac:dyDescent="0.2">
      <c r="J1082" s="51"/>
      <c r="K1082" s="51"/>
      <c r="L1082" s="51"/>
    </row>
    <row r="1083" spans="10:12" x14ac:dyDescent="0.2">
      <c r="J1083" s="51"/>
      <c r="K1083" s="51"/>
      <c r="L1083" s="51"/>
    </row>
    <row r="1084" spans="10:12" x14ac:dyDescent="0.2">
      <c r="J1084" s="51"/>
      <c r="K1084" s="51"/>
      <c r="L1084" s="51"/>
    </row>
    <row r="1085" spans="10:12" x14ac:dyDescent="0.2">
      <c r="J1085" s="51"/>
      <c r="K1085" s="51"/>
      <c r="L1085" s="51"/>
    </row>
    <row r="1086" spans="10:12" x14ac:dyDescent="0.2">
      <c r="J1086" s="51"/>
      <c r="K1086" s="51"/>
      <c r="L1086" s="51"/>
    </row>
    <row r="1087" spans="10:12" x14ac:dyDescent="0.2">
      <c r="J1087" s="51"/>
      <c r="K1087" s="51"/>
      <c r="L1087" s="51"/>
    </row>
    <row r="1088" spans="10:12" x14ac:dyDescent="0.2">
      <c r="J1088" s="51"/>
      <c r="K1088" s="51"/>
      <c r="L1088" s="51"/>
    </row>
    <row r="1089" spans="10:12" x14ac:dyDescent="0.2">
      <c r="J1089" s="51"/>
      <c r="K1089" s="51"/>
      <c r="L1089" s="51"/>
    </row>
    <row r="1090" spans="10:12" x14ac:dyDescent="0.2">
      <c r="J1090" s="51"/>
      <c r="K1090" s="51"/>
      <c r="L1090" s="51"/>
    </row>
    <row r="1091" spans="10:12" x14ac:dyDescent="0.2">
      <c r="J1091" s="51"/>
      <c r="K1091" s="51"/>
      <c r="L1091" s="51"/>
    </row>
    <row r="1092" spans="10:12" x14ac:dyDescent="0.2">
      <c r="J1092" s="51"/>
      <c r="K1092" s="51"/>
      <c r="L1092" s="51"/>
    </row>
    <row r="1093" spans="10:12" x14ac:dyDescent="0.2">
      <c r="J1093" s="51"/>
      <c r="K1093" s="51"/>
      <c r="L1093" s="51"/>
    </row>
    <row r="1094" spans="10:12" x14ac:dyDescent="0.2">
      <c r="J1094" s="51"/>
      <c r="K1094" s="51"/>
      <c r="L1094" s="51"/>
    </row>
    <row r="1095" spans="10:12" x14ac:dyDescent="0.2">
      <c r="J1095" s="51"/>
      <c r="K1095" s="51"/>
      <c r="L1095" s="51"/>
    </row>
    <row r="1096" spans="10:12" x14ac:dyDescent="0.2">
      <c r="J1096" s="51"/>
      <c r="K1096" s="51"/>
      <c r="L1096" s="51"/>
    </row>
    <row r="1097" spans="10:12" x14ac:dyDescent="0.2">
      <c r="J1097" s="51"/>
      <c r="K1097" s="51"/>
      <c r="L1097" s="51"/>
    </row>
    <row r="1098" spans="10:12" x14ac:dyDescent="0.2">
      <c r="J1098" s="51"/>
      <c r="K1098" s="51"/>
      <c r="L1098" s="51"/>
    </row>
    <row r="1099" spans="10:12" x14ac:dyDescent="0.2">
      <c r="J1099" s="51"/>
      <c r="K1099" s="51"/>
      <c r="L1099" s="51"/>
    </row>
    <row r="1100" spans="10:12" x14ac:dyDescent="0.2">
      <c r="J1100" s="51"/>
      <c r="K1100" s="51"/>
      <c r="L1100" s="51"/>
    </row>
    <row r="1101" spans="10:12" x14ac:dyDescent="0.2">
      <c r="J1101" s="51"/>
      <c r="K1101" s="51"/>
      <c r="L1101" s="51"/>
    </row>
    <row r="1102" spans="10:12" x14ac:dyDescent="0.2">
      <c r="J1102" s="51"/>
      <c r="K1102" s="51"/>
      <c r="L1102" s="51"/>
    </row>
    <row r="1103" spans="10:12" x14ac:dyDescent="0.2">
      <c r="J1103" s="51"/>
      <c r="K1103" s="51"/>
      <c r="L1103" s="51"/>
    </row>
    <row r="1104" spans="10:12" x14ac:dyDescent="0.2">
      <c r="J1104" s="51"/>
      <c r="K1104" s="51"/>
      <c r="L1104" s="51"/>
    </row>
    <row r="1105" spans="10:12" x14ac:dyDescent="0.2">
      <c r="J1105" s="51"/>
      <c r="K1105" s="51"/>
      <c r="L1105" s="51"/>
    </row>
    <row r="1106" spans="10:12" x14ac:dyDescent="0.2">
      <c r="J1106" s="51"/>
      <c r="K1106" s="51"/>
      <c r="L1106" s="51"/>
    </row>
    <row r="1107" spans="10:12" x14ac:dyDescent="0.2">
      <c r="J1107" s="51"/>
      <c r="K1107" s="51"/>
      <c r="L1107" s="51"/>
    </row>
    <row r="1108" spans="10:12" x14ac:dyDescent="0.2">
      <c r="J1108" s="51"/>
      <c r="K1108" s="51"/>
      <c r="L1108" s="51"/>
    </row>
    <row r="1109" spans="10:12" x14ac:dyDescent="0.2">
      <c r="J1109" s="51"/>
      <c r="K1109" s="51"/>
      <c r="L1109" s="51"/>
    </row>
    <row r="1110" spans="10:12" x14ac:dyDescent="0.2">
      <c r="J1110" s="51"/>
      <c r="K1110" s="51"/>
      <c r="L1110" s="51"/>
    </row>
    <row r="1111" spans="10:12" x14ac:dyDescent="0.2">
      <c r="J1111" s="51"/>
      <c r="K1111" s="51"/>
      <c r="L1111" s="51"/>
    </row>
    <row r="1112" spans="10:12" x14ac:dyDescent="0.2">
      <c r="J1112" s="51"/>
      <c r="K1112" s="51"/>
      <c r="L1112" s="51"/>
    </row>
    <row r="1113" spans="10:12" x14ac:dyDescent="0.2">
      <c r="J1113" s="51"/>
      <c r="K1113" s="51"/>
      <c r="L1113" s="51"/>
    </row>
    <row r="1114" spans="10:12" x14ac:dyDescent="0.2">
      <c r="J1114" s="51"/>
      <c r="K1114" s="51"/>
      <c r="L1114" s="51"/>
    </row>
    <row r="1115" spans="10:12" x14ac:dyDescent="0.2">
      <c r="J1115" s="51"/>
      <c r="K1115" s="51"/>
      <c r="L1115" s="51"/>
    </row>
    <row r="1116" spans="10:12" x14ac:dyDescent="0.2">
      <c r="J1116" s="51"/>
      <c r="K1116" s="51"/>
      <c r="L1116" s="51"/>
    </row>
    <row r="1117" spans="10:12" x14ac:dyDescent="0.2">
      <c r="J1117" s="51"/>
      <c r="K1117" s="51"/>
      <c r="L1117" s="51"/>
    </row>
    <row r="1118" spans="10:12" x14ac:dyDescent="0.2">
      <c r="J1118" s="51"/>
      <c r="K1118" s="51"/>
      <c r="L1118" s="51"/>
    </row>
    <row r="1120" spans="10:12" x14ac:dyDescent="0.2">
      <c r="J1120" s="51"/>
      <c r="K1120" s="51"/>
      <c r="L1120" s="51"/>
    </row>
    <row r="1121" spans="10:12" x14ac:dyDescent="0.2">
      <c r="J1121" s="51"/>
      <c r="K1121" s="51"/>
      <c r="L1121" s="51"/>
    </row>
    <row r="1122" spans="10:12" x14ac:dyDescent="0.2">
      <c r="J1122" s="51"/>
      <c r="K1122" s="51"/>
      <c r="L1122" s="51"/>
    </row>
    <row r="1123" spans="10:12" x14ac:dyDescent="0.2">
      <c r="J1123" s="51"/>
      <c r="K1123" s="51"/>
      <c r="L1123" s="51"/>
    </row>
    <row r="1124" spans="10:12" x14ac:dyDescent="0.2">
      <c r="J1124" s="51"/>
      <c r="K1124" s="51"/>
      <c r="L1124" s="51"/>
    </row>
    <row r="1126" spans="10:12" x14ac:dyDescent="0.2">
      <c r="J1126" s="51"/>
      <c r="K1126" s="51"/>
      <c r="L1126" s="51"/>
    </row>
    <row r="1127" spans="10:12" x14ac:dyDescent="0.2">
      <c r="J1127" s="51"/>
      <c r="K1127" s="51"/>
      <c r="L1127" s="51"/>
    </row>
    <row r="1128" spans="10:12" x14ac:dyDescent="0.2">
      <c r="J1128" s="51"/>
      <c r="K1128" s="51"/>
      <c r="L1128" s="51"/>
    </row>
    <row r="1130" spans="10:12" x14ac:dyDescent="0.2">
      <c r="J1130" s="51"/>
      <c r="K1130" s="51"/>
      <c r="L1130" s="51"/>
    </row>
    <row r="1131" spans="10:12" x14ac:dyDescent="0.2">
      <c r="J1131" s="51"/>
      <c r="K1131" s="51"/>
      <c r="L1131" s="51"/>
    </row>
    <row r="1132" spans="10:12" x14ac:dyDescent="0.2">
      <c r="J1132" s="51"/>
      <c r="K1132" s="51"/>
      <c r="L1132" s="51"/>
    </row>
    <row r="1133" spans="10:12" x14ac:dyDescent="0.2">
      <c r="J1133" s="51"/>
      <c r="K1133" s="51"/>
      <c r="L1133" s="51"/>
    </row>
    <row r="1134" spans="10:12" x14ac:dyDescent="0.2">
      <c r="J1134" s="51"/>
      <c r="K1134" s="51"/>
      <c r="L1134" s="51"/>
    </row>
    <row r="1135" spans="10:12" x14ac:dyDescent="0.2">
      <c r="J1135" s="51"/>
      <c r="K1135" s="51"/>
      <c r="L1135" s="51"/>
    </row>
    <row r="1136" spans="10:12" x14ac:dyDescent="0.2">
      <c r="J1136" s="51"/>
      <c r="K1136" s="51"/>
      <c r="L1136" s="51"/>
    </row>
    <row r="1137" spans="10:12" x14ac:dyDescent="0.2">
      <c r="J1137" s="51"/>
      <c r="K1137" s="51"/>
      <c r="L1137" s="51"/>
    </row>
    <row r="1138" spans="10:12" x14ac:dyDescent="0.2">
      <c r="J1138" s="51"/>
      <c r="K1138" s="51"/>
      <c r="L1138" s="51"/>
    </row>
    <row r="1140" spans="10:12" x14ac:dyDescent="0.2">
      <c r="J1140" s="51"/>
      <c r="K1140" s="51"/>
      <c r="L1140" s="51"/>
    </row>
    <row r="1141" spans="10:12" x14ac:dyDescent="0.2">
      <c r="J1141" s="51"/>
      <c r="K1141" s="51"/>
      <c r="L1141" s="51"/>
    </row>
    <row r="1142" spans="10:12" x14ac:dyDescent="0.2">
      <c r="J1142" s="51"/>
      <c r="K1142" s="51"/>
      <c r="L1142" s="51"/>
    </row>
    <row r="1143" spans="10:12" x14ac:dyDescent="0.2">
      <c r="J1143" s="51"/>
      <c r="K1143" s="51"/>
      <c r="L1143" s="51"/>
    </row>
    <row r="1144" spans="10:12" x14ac:dyDescent="0.2">
      <c r="J1144" s="51"/>
      <c r="K1144" s="51"/>
      <c r="L1144" s="51"/>
    </row>
    <row r="1145" spans="10:12" x14ac:dyDescent="0.2">
      <c r="J1145" s="51"/>
      <c r="K1145" s="51"/>
      <c r="L1145" s="51"/>
    </row>
    <row r="1146" spans="10:12" x14ac:dyDescent="0.2">
      <c r="J1146" s="51"/>
      <c r="K1146" s="51"/>
      <c r="L1146" s="51"/>
    </row>
    <row r="1147" spans="10:12" x14ac:dyDescent="0.2">
      <c r="J1147" s="51"/>
      <c r="K1147" s="51"/>
      <c r="L1147" s="51"/>
    </row>
    <row r="1148" spans="10:12" x14ac:dyDescent="0.2">
      <c r="J1148" s="51"/>
      <c r="K1148" s="51"/>
      <c r="L1148" s="51"/>
    </row>
    <row r="1149" spans="10:12" x14ac:dyDescent="0.2">
      <c r="J1149" s="51"/>
      <c r="K1149" s="51"/>
      <c r="L1149" s="51"/>
    </row>
    <row r="1150" spans="10:12" x14ac:dyDescent="0.2">
      <c r="J1150" s="51"/>
      <c r="K1150" s="51"/>
      <c r="L1150" s="51"/>
    </row>
    <row r="1152" spans="10:12" x14ac:dyDescent="0.2">
      <c r="J1152" s="51"/>
      <c r="K1152" s="51"/>
      <c r="L1152" s="51"/>
    </row>
    <row r="1153" spans="10:12" x14ac:dyDescent="0.2">
      <c r="J1153" s="51"/>
      <c r="K1153" s="51"/>
      <c r="L1153" s="51"/>
    </row>
    <row r="1154" spans="10:12" x14ac:dyDescent="0.2">
      <c r="J1154" s="51"/>
      <c r="K1154" s="51"/>
      <c r="L1154" s="51"/>
    </row>
    <row r="1155" spans="10:12" x14ac:dyDescent="0.2">
      <c r="J1155" s="51"/>
      <c r="K1155" s="51"/>
      <c r="L1155" s="51"/>
    </row>
    <row r="1156" spans="10:12" x14ac:dyDescent="0.2">
      <c r="J1156" s="51"/>
      <c r="K1156" s="51"/>
      <c r="L1156" s="51"/>
    </row>
    <row r="1157" spans="10:12" x14ac:dyDescent="0.2">
      <c r="J1157" s="51"/>
      <c r="K1157" s="51"/>
      <c r="L1157" s="51"/>
    </row>
    <row r="1158" spans="10:12" x14ac:dyDescent="0.2">
      <c r="J1158" s="51"/>
      <c r="K1158" s="51"/>
      <c r="L1158" s="51"/>
    </row>
    <row r="1159" spans="10:12" x14ac:dyDescent="0.2">
      <c r="J1159" s="51"/>
      <c r="K1159" s="51"/>
      <c r="L1159" s="51"/>
    </row>
    <row r="1160" spans="10:12" x14ac:dyDescent="0.2">
      <c r="J1160" s="51"/>
      <c r="K1160" s="51"/>
      <c r="L1160" s="51"/>
    </row>
    <row r="1161" spans="10:12" x14ac:dyDescent="0.2">
      <c r="J1161" s="51"/>
      <c r="K1161" s="51"/>
      <c r="L1161" s="51"/>
    </row>
    <row r="1162" spans="10:12" x14ac:dyDescent="0.2">
      <c r="J1162" s="51"/>
      <c r="K1162" s="51"/>
      <c r="L1162" s="51"/>
    </row>
    <row r="1163" spans="10:12" x14ac:dyDescent="0.2">
      <c r="J1163" s="51"/>
      <c r="K1163" s="51"/>
      <c r="L1163" s="51"/>
    </row>
    <row r="1164" spans="10:12" x14ac:dyDescent="0.2">
      <c r="J1164" s="51"/>
      <c r="K1164" s="51"/>
      <c r="L1164" s="51"/>
    </row>
    <row r="1165" spans="10:12" x14ac:dyDescent="0.2">
      <c r="J1165" s="51"/>
      <c r="K1165" s="51"/>
      <c r="L1165" s="51"/>
    </row>
    <row r="1166" spans="10:12" x14ac:dyDescent="0.2">
      <c r="J1166" s="51"/>
      <c r="K1166" s="51"/>
      <c r="L1166" s="51"/>
    </row>
    <row r="1167" spans="10:12" x14ac:dyDescent="0.2">
      <c r="J1167" s="51"/>
      <c r="K1167" s="51"/>
      <c r="L1167" s="51"/>
    </row>
    <row r="1168" spans="10:12" x14ac:dyDescent="0.2">
      <c r="J1168" s="51"/>
      <c r="K1168" s="51"/>
      <c r="L1168" s="51"/>
    </row>
    <row r="1169" spans="10:12" x14ac:dyDescent="0.2">
      <c r="J1169" s="51"/>
      <c r="K1169" s="51"/>
      <c r="L1169" s="51"/>
    </row>
    <row r="1170" spans="10:12" x14ac:dyDescent="0.2">
      <c r="J1170" s="51"/>
      <c r="K1170" s="51"/>
      <c r="L1170" s="51"/>
    </row>
    <row r="1171" spans="10:12" x14ac:dyDescent="0.2">
      <c r="J1171" s="51"/>
      <c r="K1171" s="51"/>
      <c r="L1171" s="51"/>
    </row>
    <row r="1172" spans="10:12" x14ac:dyDescent="0.2">
      <c r="J1172" s="51"/>
      <c r="K1172" s="51"/>
      <c r="L1172" s="51"/>
    </row>
    <row r="1173" spans="10:12" x14ac:dyDescent="0.2">
      <c r="J1173" s="51"/>
      <c r="K1173" s="51"/>
      <c r="L1173" s="51"/>
    </row>
    <row r="1174" spans="10:12" x14ac:dyDescent="0.2">
      <c r="J1174" s="51"/>
      <c r="K1174" s="51"/>
      <c r="L1174" s="51"/>
    </row>
    <row r="1175" spans="10:12" x14ac:dyDescent="0.2">
      <c r="J1175" s="51"/>
      <c r="K1175" s="51"/>
      <c r="L1175" s="51"/>
    </row>
    <row r="1176" spans="10:12" x14ac:dyDescent="0.2">
      <c r="J1176" s="51"/>
      <c r="K1176" s="51"/>
      <c r="L1176" s="51"/>
    </row>
    <row r="1177" spans="10:12" x14ac:dyDescent="0.2">
      <c r="J1177" s="51"/>
      <c r="K1177" s="51"/>
      <c r="L1177" s="51"/>
    </row>
    <row r="1178" spans="10:12" x14ac:dyDescent="0.2">
      <c r="J1178" s="51"/>
      <c r="K1178" s="51"/>
      <c r="L1178" s="51"/>
    </row>
    <row r="1179" spans="10:12" x14ac:dyDescent="0.2">
      <c r="J1179" s="51"/>
      <c r="K1179" s="51"/>
      <c r="L1179" s="51"/>
    </row>
    <row r="1180" spans="10:12" x14ac:dyDescent="0.2">
      <c r="J1180" s="51"/>
      <c r="K1180" s="51"/>
      <c r="L1180" s="51"/>
    </row>
    <row r="1181" spans="10:12" x14ac:dyDescent="0.2">
      <c r="J1181" s="51"/>
      <c r="K1181" s="51"/>
      <c r="L1181" s="51"/>
    </row>
    <row r="1182" spans="10:12" x14ac:dyDescent="0.2">
      <c r="J1182" s="51"/>
      <c r="K1182" s="51"/>
      <c r="L1182" s="51"/>
    </row>
    <row r="1183" spans="10:12" x14ac:dyDescent="0.2">
      <c r="J1183" s="51"/>
      <c r="K1183" s="51"/>
      <c r="L1183" s="51"/>
    </row>
    <row r="1184" spans="10:12" x14ac:dyDescent="0.2">
      <c r="J1184" s="51"/>
      <c r="K1184" s="51"/>
      <c r="L1184" s="51"/>
    </row>
    <row r="1185" spans="10:12" x14ac:dyDescent="0.2">
      <c r="J1185" s="51"/>
      <c r="K1185" s="51"/>
      <c r="L1185" s="51"/>
    </row>
    <row r="1186" spans="10:12" x14ac:dyDescent="0.2">
      <c r="J1186" s="51"/>
      <c r="K1186" s="51"/>
      <c r="L1186" s="51"/>
    </row>
    <row r="1187" spans="10:12" x14ac:dyDescent="0.2">
      <c r="J1187" s="51"/>
      <c r="K1187" s="51"/>
      <c r="L1187" s="51"/>
    </row>
    <row r="1188" spans="10:12" x14ac:dyDescent="0.2">
      <c r="J1188" s="51"/>
      <c r="K1188" s="51"/>
      <c r="L1188" s="51"/>
    </row>
    <row r="1189" spans="10:12" x14ac:dyDescent="0.2">
      <c r="J1189" s="51"/>
      <c r="K1189" s="51"/>
      <c r="L1189" s="51"/>
    </row>
    <row r="1190" spans="10:12" x14ac:dyDescent="0.2">
      <c r="J1190" s="51"/>
      <c r="K1190" s="51"/>
      <c r="L1190" s="51"/>
    </row>
    <row r="1191" spans="10:12" x14ac:dyDescent="0.2">
      <c r="J1191" s="51"/>
      <c r="K1191" s="51"/>
      <c r="L1191" s="51"/>
    </row>
    <row r="1192" spans="10:12" x14ac:dyDescent="0.2">
      <c r="J1192" s="51"/>
      <c r="K1192" s="51"/>
      <c r="L1192" s="51"/>
    </row>
    <row r="1193" spans="10:12" x14ac:dyDescent="0.2">
      <c r="J1193" s="51"/>
      <c r="K1193" s="51"/>
      <c r="L1193" s="51"/>
    </row>
    <row r="1194" spans="10:12" x14ac:dyDescent="0.2">
      <c r="J1194" s="51"/>
      <c r="K1194" s="51"/>
      <c r="L1194" s="51"/>
    </row>
    <row r="1195" spans="10:12" x14ac:dyDescent="0.2">
      <c r="J1195" s="51"/>
      <c r="K1195" s="51"/>
      <c r="L1195" s="51"/>
    </row>
    <row r="1197" spans="10:12" x14ac:dyDescent="0.2">
      <c r="J1197" s="51"/>
      <c r="K1197" s="51"/>
      <c r="L1197" s="51"/>
    </row>
    <row r="1198" spans="10:12" x14ac:dyDescent="0.2">
      <c r="J1198" s="51"/>
      <c r="K1198" s="51"/>
      <c r="L1198" s="51"/>
    </row>
    <row r="1199" spans="10:12" x14ac:dyDescent="0.2">
      <c r="J1199" s="51"/>
      <c r="K1199" s="51"/>
      <c r="L1199" s="51"/>
    </row>
    <row r="1201" spans="10:12" x14ac:dyDescent="0.2">
      <c r="J1201" s="51"/>
      <c r="K1201" s="51"/>
      <c r="L1201" s="51"/>
    </row>
    <row r="1202" spans="10:12" x14ac:dyDescent="0.2">
      <c r="J1202" s="51"/>
      <c r="K1202" s="51"/>
      <c r="L1202" s="51"/>
    </row>
    <row r="1203" spans="10:12" x14ac:dyDescent="0.2">
      <c r="J1203" s="51"/>
      <c r="K1203" s="51"/>
      <c r="L1203" s="51"/>
    </row>
    <row r="1204" spans="10:12" x14ac:dyDescent="0.2">
      <c r="J1204" s="51"/>
      <c r="K1204" s="51"/>
      <c r="L1204" s="51"/>
    </row>
    <row r="1205" spans="10:12" x14ac:dyDescent="0.2">
      <c r="J1205" s="51"/>
      <c r="K1205" s="51"/>
      <c r="L1205" s="51"/>
    </row>
    <row r="1206" spans="10:12" x14ac:dyDescent="0.2">
      <c r="J1206" s="51"/>
      <c r="K1206" s="51"/>
      <c r="L1206" s="51"/>
    </row>
    <row r="1207" spans="10:12" x14ac:dyDescent="0.2">
      <c r="J1207" s="51"/>
      <c r="K1207" s="51"/>
      <c r="L1207" s="51"/>
    </row>
    <row r="1208" spans="10:12" x14ac:dyDescent="0.2">
      <c r="J1208" s="51"/>
      <c r="K1208" s="51"/>
      <c r="L1208" s="51"/>
    </row>
    <row r="1209" spans="10:12" x14ac:dyDescent="0.2">
      <c r="J1209" s="51"/>
      <c r="K1209" s="51"/>
      <c r="L1209" s="51"/>
    </row>
    <row r="1210" spans="10:12" x14ac:dyDescent="0.2">
      <c r="J1210" s="51"/>
      <c r="K1210" s="51"/>
      <c r="L1210" s="51"/>
    </row>
    <row r="1211" spans="10:12" x14ac:dyDescent="0.2">
      <c r="J1211" s="51"/>
      <c r="K1211" s="51"/>
      <c r="L1211" s="51"/>
    </row>
    <row r="1212" spans="10:12" x14ac:dyDescent="0.2">
      <c r="J1212" s="51"/>
      <c r="K1212" s="51"/>
      <c r="L1212" s="51"/>
    </row>
    <row r="1213" spans="10:12" x14ac:dyDescent="0.2">
      <c r="J1213" s="51"/>
      <c r="K1213" s="51"/>
      <c r="L1213" s="51"/>
    </row>
    <row r="1214" spans="10:12" x14ac:dyDescent="0.2">
      <c r="J1214" s="51"/>
      <c r="K1214" s="51"/>
      <c r="L1214" s="51"/>
    </row>
    <row r="1215" spans="10:12" x14ac:dyDescent="0.2">
      <c r="J1215" s="51"/>
      <c r="K1215" s="51"/>
      <c r="L1215" s="51"/>
    </row>
    <row r="1216" spans="10:12" x14ac:dyDescent="0.2">
      <c r="J1216" s="51"/>
      <c r="K1216" s="51"/>
      <c r="L1216" s="51"/>
    </row>
    <row r="1218" spans="10:12" x14ac:dyDescent="0.2">
      <c r="J1218" s="51"/>
      <c r="K1218" s="51"/>
      <c r="L1218" s="51"/>
    </row>
    <row r="1219" spans="10:12" x14ac:dyDescent="0.2">
      <c r="J1219" s="51"/>
      <c r="K1219" s="51"/>
      <c r="L1219" s="51"/>
    </row>
    <row r="1220" spans="10:12" x14ac:dyDescent="0.2">
      <c r="J1220" s="51"/>
      <c r="K1220" s="51"/>
      <c r="L1220" s="51"/>
    </row>
    <row r="1221" spans="10:12" x14ac:dyDescent="0.2">
      <c r="J1221" s="51"/>
      <c r="K1221" s="51"/>
      <c r="L1221" s="51"/>
    </row>
    <row r="1222" spans="10:12" x14ac:dyDescent="0.2">
      <c r="J1222" s="51"/>
      <c r="K1222" s="51"/>
      <c r="L1222" s="51"/>
    </row>
    <row r="1223" spans="10:12" x14ac:dyDescent="0.2">
      <c r="J1223" s="51"/>
      <c r="K1223" s="51"/>
      <c r="L1223" s="51"/>
    </row>
    <row r="1224" spans="10:12" x14ac:dyDescent="0.2">
      <c r="J1224" s="51"/>
      <c r="K1224" s="51"/>
      <c r="L1224" s="51"/>
    </row>
    <row r="1225" spans="10:12" x14ac:dyDescent="0.2">
      <c r="J1225" s="51"/>
      <c r="K1225" s="51"/>
      <c r="L1225" s="51"/>
    </row>
    <row r="1226" spans="10:12" x14ac:dyDescent="0.2">
      <c r="J1226" s="51"/>
      <c r="K1226" s="51"/>
      <c r="L1226" s="51"/>
    </row>
    <row r="1228" spans="10:12" x14ac:dyDescent="0.2">
      <c r="J1228" s="51"/>
      <c r="K1228" s="51"/>
      <c r="L1228" s="51"/>
    </row>
    <row r="1229" spans="10:12" x14ac:dyDescent="0.2">
      <c r="J1229" s="51"/>
      <c r="K1229" s="51"/>
      <c r="L1229" s="51"/>
    </row>
    <row r="1230" spans="10:12" x14ac:dyDescent="0.2">
      <c r="J1230" s="51"/>
      <c r="K1230" s="51"/>
      <c r="L1230" s="51"/>
    </row>
    <row r="1231" spans="10:12" x14ac:dyDescent="0.2">
      <c r="J1231" s="51"/>
      <c r="K1231" s="51"/>
      <c r="L1231" s="51"/>
    </row>
    <row r="1233" spans="10:12" x14ac:dyDescent="0.2">
      <c r="J1233" s="51"/>
      <c r="K1233" s="51"/>
      <c r="L1233" s="51"/>
    </row>
    <row r="1234" spans="10:12" x14ac:dyDescent="0.2">
      <c r="J1234" s="51"/>
      <c r="K1234" s="51"/>
      <c r="L1234" s="51"/>
    </row>
    <row r="1235" spans="10:12" x14ac:dyDescent="0.2">
      <c r="J1235" s="51"/>
      <c r="K1235" s="51"/>
      <c r="L1235" s="51"/>
    </row>
    <row r="1236" spans="10:12" x14ac:dyDescent="0.2">
      <c r="J1236" s="51"/>
      <c r="K1236" s="51"/>
      <c r="L1236" s="51"/>
    </row>
    <row r="1237" spans="10:12" x14ac:dyDescent="0.2">
      <c r="J1237" s="51"/>
      <c r="K1237" s="51"/>
      <c r="L1237" s="51"/>
    </row>
    <row r="1238" spans="10:12" x14ac:dyDescent="0.2">
      <c r="J1238" s="51"/>
      <c r="K1238" s="51"/>
      <c r="L1238" s="51"/>
    </row>
    <row r="1239" spans="10:12" x14ac:dyDescent="0.2">
      <c r="J1239" s="51"/>
      <c r="K1239" s="51"/>
      <c r="L1239" s="51"/>
    </row>
    <row r="1240" spans="10:12" x14ac:dyDescent="0.2">
      <c r="J1240" s="51"/>
      <c r="K1240" s="51"/>
      <c r="L1240" s="51"/>
    </row>
    <row r="1241" spans="10:12" x14ac:dyDescent="0.2">
      <c r="J1241" s="51"/>
      <c r="K1241" s="51"/>
      <c r="L1241" s="51"/>
    </row>
    <row r="1242" spans="10:12" x14ac:dyDescent="0.2">
      <c r="J1242" s="51"/>
      <c r="K1242" s="51"/>
      <c r="L1242" s="51"/>
    </row>
    <row r="1243" spans="10:12" x14ac:dyDescent="0.2">
      <c r="J1243" s="51"/>
      <c r="K1243" s="51"/>
      <c r="L1243" s="51"/>
    </row>
    <row r="1245" spans="10:12" x14ac:dyDescent="0.2">
      <c r="J1245" s="51"/>
      <c r="K1245" s="51"/>
      <c r="L1245" s="51"/>
    </row>
    <row r="1246" spans="10:12" x14ac:dyDescent="0.2">
      <c r="J1246" s="51"/>
      <c r="K1246" s="51"/>
      <c r="L1246" s="51"/>
    </row>
    <row r="1247" spans="10:12" x14ac:dyDescent="0.2">
      <c r="J1247" s="51"/>
      <c r="K1247" s="51"/>
      <c r="L1247" s="51"/>
    </row>
    <row r="1248" spans="10:12" x14ac:dyDescent="0.2">
      <c r="J1248" s="51"/>
      <c r="K1248" s="51"/>
      <c r="L1248" s="51"/>
    </row>
    <row r="1249" spans="10:12" x14ac:dyDescent="0.2">
      <c r="J1249" s="51"/>
      <c r="K1249" s="51"/>
      <c r="L1249" s="51"/>
    </row>
    <row r="1250" spans="10:12" x14ac:dyDescent="0.2">
      <c r="J1250" s="51"/>
      <c r="K1250" s="51"/>
      <c r="L1250" s="51"/>
    </row>
    <row r="1251" spans="10:12" x14ac:dyDescent="0.2">
      <c r="J1251" s="51"/>
      <c r="K1251" s="51"/>
      <c r="L1251" s="51"/>
    </row>
    <row r="1252" spans="10:12" x14ac:dyDescent="0.2">
      <c r="J1252" s="51"/>
      <c r="K1252" s="51"/>
      <c r="L1252" s="51"/>
    </row>
    <row r="1253" spans="10:12" x14ac:dyDescent="0.2">
      <c r="J1253" s="51"/>
      <c r="K1253" s="51"/>
      <c r="L1253" s="51"/>
    </row>
    <row r="1254" spans="10:12" x14ac:dyDescent="0.2">
      <c r="J1254" s="51"/>
      <c r="K1254" s="51"/>
      <c r="L1254" s="51"/>
    </row>
    <row r="1255" spans="10:12" x14ac:dyDescent="0.2">
      <c r="J1255" s="51"/>
      <c r="K1255" s="51"/>
      <c r="L1255" s="51"/>
    </row>
    <row r="1256" spans="10:12" x14ac:dyDescent="0.2">
      <c r="J1256" s="51"/>
      <c r="K1256" s="51"/>
      <c r="L1256" s="51"/>
    </row>
    <row r="1257" spans="10:12" x14ac:dyDescent="0.2">
      <c r="J1257" s="51"/>
      <c r="K1257" s="51"/>
      <c r="L1257" s="51"/>
    </row>
    <row r="1258" spans="10:12" x14ac:dyDescent="0.2">
      <c r="J1258" s="51"/>
      <c r="K1258" s="51"/>
      <c r="L1258" s="51"/>
    </row>
    <row r="1259" spans="10:12" x14ac:dyDescent="0.2">
      <c r="J1259" s="51"/>
      <c r="K1259" s="51"/>
      <c r="L1259" s="51"/>
    </row>
    <row r="1260" spans="10:12" x14ac:dyDescent="0.2">
      <c r="J1260" s="51"/>
      <c r="K1260" s="51"/>
      <c r="L1260" s="51"/>
    </row>
    <row r="1261" spans="10:12" x14ac:dyDescent="0.2">
      <c r="J1261" s="51"/>
      <c r="K1261" s="51"/>
      <c r="L1261" s="51"/>
    </row>
    <row r="1262" spans="10:12" x14ac:dyDescent="0.2">
      <c r="J1262" s="51"/>
      <c r="K1262" s="51"/>
      <c r="L1262" s="51"/>
    </row>
    <row r="1263" spans="10:12" x14ac:dyDescent="0.2">
      <c r="J1263" s="51"/>
      <c r="K1263" s="51"/>
      <c r="L1263" s="51"/>
    </row>
    <row r="1264" spans="10:12" x14ac:dyDescent="0.2">
      <c r="J1264" s="51"/>
      <c r="K1264" s="51"/>
      <c r="L1264" s="51"/>
    </row>
    <row r="1265" spans="10:12" x14ac:dyDescent="0.2">
      <c r="J1265" s="51"/>
      <c r="K1265" s="51"/>
      <c r="L1265" s="51"/>
    </row>
    <row r="1266" spans="10:12" x14ac:dyDescent="0.2">
      <c r="J1266" s="51"/>
      <c r="K1266" s="51"/>
      <c r="L1266" s="51"/>
    </row>
    <row r="1268" spans="10:12" x14ac:dyDescent="0.2">
      <c r="J1268" s="51"/>
      <c r="K1268" s="51"/>
      <c r="L1268" s="51"/>
    </row>
    <row r="1270" spans="10:12" x14ac:dyDescent="0.2">
      <c r="J1270" s="51"/>
      <c r="K1270" s="51"/>
      <c r="L1270" s="51"/>
    </row>
    <row r="1271" spans="10:12" x14ac:dyDescent="0.2">
      <c r="J1271" s="51"/>
      <c r="K1271" s="51"/>
      <c r="L1271" s="51"/>
    </row>
    <row r="1273" spans="10:12" x14ac:dyDescent="0.2">
      <c r="J1273" s="51"/>
      <c r="K1273" s="51"/>
      <c r="L1273" s="51"/>
    </row>
    <row r="1276" spans="10:12" x14ac:dyDescent="0.2">
      <c r="J1276" s="51"/>
      <c r="K1276" s="51"/>
      <c r="L1276" s="51"/>
    </row>
    <row r="1278" spans="10:12" x14ac:dyDescent="0.2">
      <c r="J1278" s="51"/>
      <c r="K1278" s="51"/>
      <c r="L1278" s="51"/>
    </row>
    <row r="1279" spans="10:12" x14ac:dyDescent="0.2">
      <c r="J1279" s="51"/>
      <c r="K1279" s="51"/>
      <c r="L1279" s="51"/>
    </row>
    <row r="1280" spans="10:12" x14ac:dyDescent="0.2">
      <c r="J1280" s="51"/>
      <c r="K1280" s="51"/>
      <c r="L1280" s="51"/>
    </row>
    <row r="1281" spans="10:12" x14ac:dyDescent="0.2">
      <c r="J1281" s="51"/>
      <c r="K1281" s="51"/>
      <c r="L1281" s="51"/>
    </row>
    <row r="1283" spans="10:12" x14ac:dyDescent="0.2">
      <c r="J1283" s="51"/>
      <c r="K1283" s="51"/>
      <c r="L1283" s="51"/>
    </row>
    <row r="1284" spans="10:12" x14ac:dyDescent="0.2">
      <c r="J1284" s="51"/>
      <c r="K1284" s="51"/>
      <c r="L1284" s="51"/>
    </row>
    <row r="1285" spans="10:12" x14ac:dyDescent="0.2">
      <c r="J1285" s="51"/>
      <c r="K1285" s="51"/>
      <c r="L1285" s="51"/>
    </row>
    <row r="1286" spans="10:12" x14ac:dyDescent="0.2">
      <c r="J1286" s="51"/>
      <c r="K1286" s="51"/>
      <c r="L1286" s="51"/>
    </row>
    <row r="1288" spans="10:12" x14ac:dyDescent="0.2">
      <c r="J1288" s="51"/>
      <c r="K1288" s="51"/>
      <c r="L1288" s="51"/>
    </row>
    <row r="1289" spans="10:12" x14ac:dyDescent="0.2">
      <c r="J1289" s="51"/>
      <c r="K1289" s="51"/>
      <c r="L1289" s="51"/>
    </row>
    <row r="1290" spans="10:12" x14ac:dyDescent="0.2">
      <c r="J1290" s="51"/>
      <c r="K1290" s="51"/>
      <c r="L1290" s="51"/>
    </row>
    <row r="1291" spans="10:12" x14ac:dyDescent="0.2">
      <c r="J1291" s="51"/>
      <c r="K1291" s="51"/>
      <c r="L1291" s="51"/>
    </row>
    <row r="1292" spans="10:12" x14ac:dyDescent="0.2">
      <c r="J1292" s="51"/>
      <c r="K1292" s="51"/>
      <c r="L1292" s="51"/>
    </row>
    <row r="1293" spans="10:12" x14ac:dyDescent="0.2">
      <c r="J1293" s="51"/>
      <c r="K1293" s="51"/>
      <c r="L1293" s="51"/>
    </row>
    <row r="1294" spans="10:12" x14ac:dyDescent="0.2">
      <c r="J1294" s="51"/>
      <c r="K1294" s="51"/>
      <c r="L1294" s="51"/>
    </row>
    <row r="1295" spans="10:12" x14ac:dyDescent="0.2">
      <c r="J1295" s="51"/>
      <c r="K1295" s="51"/>
      <c r="L1295" s="51"/>
    </row>
    <row r="1296" spans="10:12" x14ac:dyDescent="0.2">
      <c r="J1296" s="51"/>
      <c r="K1296" s="51"/>
      <c r="L1296" s="51"/>
    </row>
    <row r="1297" spans="10:12" x14ac:dyDescent="0.2">
      <c r="J1297" s="51"/>
      <c r="K1297" s="51"/>
      <c r="L1297" s="51"/>
    </row>
    <row r="1298" spans="10:12" x14ac:dyDescent="0.2">
      <c r="J1298" s="51"/>
      <c r="K1298" s="51"/>
      <c r="L1298" s="51"/>
    </row>
    <row r="1299" spans="10:12" x14ac:dyDescent="0.2">
      <c r="J1299" s="51"/>
      <c r="K1299" s="51"/>
      <c r="L1299" s="51"/>
    </row>
    <row r="1301" spans="10:12" x14ac:dyDescent="0.2">
      <c r="J1301" s="51"/>
      <c r="K1301" s="51"/>
      <c r="L1301" s="51"/>
    </row>
    <row r="1302" spans="10:12" x14ac:dyDescent="0.2">
      <c r="J1302" s="51"/>
      <c r="K1302" s="51"/>
      <c r="L1302" s="51"/>
    </row>
    <row r="1303" spans="10:12" x14ac:dyDescent="0.2">
      <c r="J1303" s="51"/>
      <c r="K1303" s="51"/>
      <c r="L1303" s="51"/>
    </row>
    <row r="1304" spans="10:12" x14ac:dyDescent="0.2">
      <c r="J1304" s="51"/>
      <c r="K1304" s="51"/>
      <c r="L1304" s="51"/>
    </row>
    <row r="1305" spans="10:12" x14ac:dyDescent="0.2">
      <c r="J1305" s="51"/>
      <c r="K1305" s="51"/>
      <c r="L1305" s="51"/>
    </row>
    <row r="1306" spans="10:12" x14ac:dyDescent="0.2">
      <c r="J1306" s="51"/>
      <c r="K1306" s="51"/>
      <c r="L1306" s="51"/>
    </row>
    <row r="1308" spans="10:12" x14ac:dyDescent="0.2">
      <c r="J1308" s="51"/>
      <c r="K1308" s="51"/>
      <c r="L1308" s="51"/>
    </row>
    <row r="1309" spans="10:12" x14ac:dyDescent="0.2">
      <c r="J1309" s="51"/>
      <c r="K1309" s="51"/>
      <c r="L1309" s="51"/>
    </row>
    <row r="1311" spans="10:12" x14ac:dyDescent="0.2">
      <c r="J1311" s="51"/>
      <c r="K1311" s="51"/>
      <c r="L1311" s="51"/>
    </row>
    <row r="1312" spans="10:12" x14ac:dyDescent="0.2">
      <c r="J1312" s="51"/>
      <c r="K1312" s="51"/>
      <c r="L1312" s="51"/>
    </row>
    <row r="1313" spans="10:12" x14ac:dyDescent="0.2">
      <c r="J1313" s="51"/>
      <c r="K1313" s="51"/>
      <c r="L1313" s="51"/>
    </row>
    <row r="1314" spans="10:12" x14ac:dyDescent="0.2">
      <c r="J1314" s="51"/>
      <c r="K1314" s="51"/>
      <c r="L1314" s="51"/>
    </row>
    <row r="1315" spans="10:12" x14ac:dyDescent="0.2">
      <c r="J1315" s="51"/>
      <c r="K1315" s="51"/>
      <c r="L1315" s="51"/>
    </row>
    <row r="1316" spans="10:12" x14ac:dyDescent="0.2">
      <c r="J1316" s="51"/>
      <c r="K1316" s="51"/>
      <c r="L1316" s="51"/>
    </row>
    <row r="1318" spans="10:12" x14ac:dyDescent="0.2">
      <c r="J1318" s="51"/>
      <c r="K1318" s="51"/>
      <c r="L1318" s="51"/>
    </row>
    <row r="1319" spans="10:12" x14ac:dyDescent="0.2">
      <c r="J1319" s="51"/>
      <c r="K1319" s="51"/>
      <c r="L1319" s="51"/>
    </row>
    <row r="1320" spans="10:12" x14ac:dyDescent="0.2">
      <c r="J1320" s="51"/>
      <c r="K1320" s="51"/>
      <c r="L1320" s="51"/>
    </row>
    <row r="1321" spans="10:12" x14ac:dyDescent="0.2">
      <c r="J1321" s="51"/>
      <c r="K1321" s="51"/>
      <c r="L1321" s="51"/>
    </row>
    <row r="1322" spans="10:12" x14ac:dyDescent="0.2">
      <c r="J1322" s="51"/>
      <c r="K1322" s="51"/>
      <c r="L1322" s="51"/>
    </row>
    <row r="1323" spans="10:12" x14ac:dyDescent="0.2">
      <c r="J1323" s="51"/>
      <c r="K1323" s="51"/>
      <c r="L1323" s="51"/>
    </row>
    <row r="1324" spans="10:12" x14ac:dyDescent="0.2">
      <c r="J1324" s="51"/>
      <c r="K1324" s="51"/>
      <c r="L1324" s="51"/>
    </row>
    <row r="1325" spans="10:12" x14ac:dyDescent="0.2">
      <c r="J1325" s="51"/>
      <c r="K1325" s="51"/>
      <c r="L1325" s="51"/>
    </row>
    <row r="1326" spans="10:12" x14ac:dyDescent="0.2">
      <c r="J1326" s="51"/>
      <c r="K1326" s="51"/>
      <c r="L1326" s="51"/>
    </row>
    <row r="1327" spans="10:12" x14ac:dyDescent="0.2">
      <c r="J1327" s="51"/>
      <c r="K1327" s="51"/>
      <c r="L1327" s="51"/>
    </row>
    <row r="1328" spans="10:12" x14ac:dyDescent="0.2">
      <c r="J1328" s="51"/>
      <c r="K1328" s="51"/>
      <c r="L1328" s="51"/>
    </row>
    <row r="1329" spans="10:12" x14ac:dyDescent="0.2">
      <c r="J1329" s="51"/>
      <c r="K1329" s="51"/>
      <c r="L1329" s="51"/>
    </row>
    <row r="1330" spans="10:12" x14ac:dyDescent="0.2">
      <c r="J1330" s="51"/>
      <c r="K1330" s="51"/>
      <c r="L1330" s="51"/>
    </row>
    <row r="1331" spans="10:12" x14ac:dyDescent="0.2">
      <c r="J1331" s="51"/>
      <c r="K1331" s="51"/>
      <c r="L1331" s="51"/>
    </row>
    <row r="1332" spans="10:12" x14ac:dyDescent="0.2">
      <c r="J1332" s="51"/>
      <c r="K1332" s="51"/>
      <c r="L1332" s="51"/>
    </row>
    <row r="1333" spans="10:12" x14ac:dyDescent="0.2">
      <c r="J1333" s="51"/>
      <c r="K1333" s="51"/>
      <c r="L1333" s="51"/>
    </row>
    <row r="1334" spans="10:12" x14ac:dyDescent="0.2">
      <c r="J1334" s="51"/>
      <c r="K1334" s="51"/>
      <c r="L1334" s="51"/>
    </row>
    <row r="1335" spans="10:12" x14ac:dyDescent="0.2">
      <c r="J1335" s="51"/>
      <c r="K1335" s="51"/>
      <c r="L1335" s="51"/>
    </row>
    <row r="1336" spans="10:12" x14ac:dyDescent="0.2">
      <c r="J1336" s="51"/>
      <c r="K1336" s="51"/>
      <c r="L1336" s="51"/>
    </row>
    <row r="1337" spans="10:12" x14ac:dyDescent="0.2">
      <c r="J1337" s="51"/>
      <c r="K1337" s="51"/>
      <c r="L1337" s="51"/>
    </row>
    <row r="1338" spans="10:12" x14ac:dyDescent="0.2">
      <c r="J1338" s="51"/>
      <c r="K1338" s="51"/>
      <c r="L1338" s="51"/>
    </row>
    <row r="1339" spans="10:12" x14ac:dyDescent="0.2">
      <c r="J1339" s="51"/>
      <c r="K1339" s="51"/>
      <c r="L1339" s="51"/>
    </row>
    <row r="1340" spans="10:12" x14ac:dyDescent="0.2">
      <c r="J1340" s="51"/>
      <c r="K1340" s="51"/>
      <c r="L1340" s="51"/>
    </row>
    <row r="1341" spans="10:12" x14ac:dyDescent="0.2">
      <c r="J1341" s="51"/>
      <c r="K1341" s="51"/>
      <c r="L1341" s="51"/>
    </row>
    <row r="1342" spans="10:12" x14ac:dyDescent="0.2">
      <c r="J1342" s="51"/>
      <c r="K1342" s="51"/>
      <c r="L1342" s="51"/>
    </row>
    <row r="1343" spans="10:12" x14ac:dyDescent="0.2">
      <c r="J1343" s="51"/>
      <c r="K1343" s="51"/>
      <c r="L1343" s="51"/>
    </row>
    <row r="1344" spans="10:12" x14ac:dyDescent="0.2">
      <c r="J1344" s="51"/>
      <c r="K1344" s="51"/>
      <c r="L1344" s="51"/>
    </row>
    <row r="1345" spans="10:12" x14ac:dyDescent="0.2">
      <c r="J1345" s="51"/>
      <c r="K1345" s="51"/>
      <c r="L1345" s="51"/>
    </row>
    <row r="1346" spans="10:12" x14ac:dyDescent="0.2">
      <c r="J1346" s="51"/>
      <c r="K1346" s="51"/>
      <c r="L1346" s="51"/>
    </row>
    <row r="1347" spans="10:12" x14ac:dyDescent="0.2">
      <c r="J1347" s="51"/>
      <c r="K1347" s="51"/>
      <c r="L1347" s="51"/>
    </row>
    <row r="1348" spans="10:12" x14ac:dyDescent="0.2">
      <c r="J1348" s="51"/>
      <c r="K1348" s="51"/>
      <c r="L1348" s="51"/>
    </row>
    <row r="1349" spans="10:12" x14ac:dyDescent="0.2">
      <c r="J1349" s="51"/>
      <c r="K1349" s="51"/>
      <c r="L1349" s="51"/>
    </row>
    <row r="1350" spans="10:12" x14ac:dyDescent="0.2">
      <c r="J1350" s="51"/>
      <c r="K1350" s="51"/>
      <c r="L1350" s="51"/>
    </row>
    <row r="1351" spans="10:12" x14ac:dyDescent="0.2">
      <c r="J1351" s="51"/>
      <c r="K1351" s="51"/>
      <c r="L1351" s="51"/>
    </row>
    <row r="1352" spans="10:12" x14ac:dyDescent="0.2">
      <c r="J1352" s="51"/>
      <c r="K1352" s="51"/>
      <c r="L1352" s="51"/>
    </row>
    <row r="1353" spans="10:12" x14ac:dyDescent="0.2">
      <c r="J1353" s="51"/>
      <c r="K1353" s="51"/>
      <c r="L1353" s="51"/>
    </row>
    <row r="1354" spans="10:12" x14ac:dyDescent="0.2">
      <c r="J1354" s="51"/>
      <c r="K1354" s="51"/>
      <c r="L1354" s="51"/>
    </row>
    <row r="1355" spans="10:12" x14ac:dyDescent="0.2">
      <c r="J1355" s="51"/>
      <c r="K1355" s="51"/>
      <c r="L1355" s="51"/>
    </row>
    <row r="1356" spans="10:12" x14ac:dyDescent="0.2">
      <c r="J1356" s="51"/>
      <c r="K1356" s="51"/>
      <c r="L1356" s="51"/>
    </row>
    <row r="1357" spans="10:12" x14ac:dyDescent="0.2">
      <c r="J1357" s="51"/>
      <c r="K1357" s="51"/>
      <c r="L1357" s="51"/>
    </row>
    <row r="1358" spans="10:12" x14ac:dyDescent="0.2">
      <c r="J1358" s="51"/>
      <c r="K1358" s="51"/>
      <c r="L1358" s="51"/>
    </row>
    <row r="1359" spans="10:12" x14ac:dyDescent="0.2">
      <c r="J1359" s="51"/>
      <c r="K1359" s="51"/>
      <c r="L1359" s="51"/>
    </row>
    <row r="1360" spans="10:12" x14ac:dyDescent="0.2">
      <c r="J1360" s="51"/>
      <c r="K1360" s="51"/>
      <c r="L1360" s="51"/>
    </row>
    <row r="1361" spans="10:12" x14ac:dyDescent="0.2">
      <c r="J1361" s="51"/>
      <c r="K1361" s="51"/>
      <c r="L1361" s="51"/>
    </row>
    <row r="1362" spans="10:12" x14ac:dyDescent="0.2">
      <c r="J1362" s="51"/>
      <c r="K1362" s="51"/>
      <c r="L1362" s="51"/>
    </row>
    <row r="1363" spans="10:12" x14ac:dyDescent="0.2">
      <c r="J1363" s="51"/>
      <c r="K1363" s="51"/>
      <c r="L1363" s="51"/>
    </row>
    <row r="1364" spans="10:12" x14ac:dyDescent="0.2">
      <c r="J1364" s="51"/>
      <c r="K1364" s="51"/>
      <c r="L1364" s="51"/>
    </row>
    <row r="1365" spans="10:12" x14ac:dyDescent="0.2">
      <c r="J1365" s="51"/>
      <c r="K1365" s="51"/>
      <c r="L1365" s="51"/>
    </row>
    <row r="1366" spans="10:12" x14ac:dyDescent="0.2">
      <c r="J1366" s="51"/>
      <c r="K1366" s="51"/>
      <c r="L1366" s="51"/>
    </row>
    <row r="1367" spans="10:12" x14ac:dyDescent="0.2">
      <c r="J1367" s="51"/>
      <c r="K1367" s="51"/>
      <c r="L1367" s="51"/>
    </row>
    <row r="1368" spans="10:12" x14ac:dyDescent="0.2">
      <c r="J1368" s="51"/>
      <c r="K1368" s="51"/>
      <c r="L1368" s="51"/>
    </row>
    <row r="1369" spans="10:12" x14ac:dyDescent="0.2">
      <c r="J1369" s="51"/>
      <c r="K1369" s="51"/>
      <c r="L1369" s="51"/>
    </row>
    <row r="1370" spans="10:12" x14ac:dyDescent="0.2">
      <c r="J1370" s="51"/>
      <c r="K1370" s="51"/>
      <c r="L1370" s="51"/>
    </row>
    <row r="1371" spans="10:12" x14ac:dyDescent="0.2">
      <c r="J1371" s="51"/>
      <c r="K1371" s="51"/>
      <c r="L1371" s="51"/>
    </row>
    <row r="1372" spans="10:12" x14ac:dyDescent="0.2">
      <c r="J1372" s="51"/>
      <c r="K1372" s="51"/>
      <c r="L1372" s="51"/>
    </row>
    <row r="1373" spans="10:12" x14ac:dyDescent="0.2">
      <c r="J1373" s="51"/>
      <c r="K1373" s="51"/>
      <c r="L1373" s="51"/>
    </row>
    <row r="1374" spans="10:12" x14ac:dyDescent="0.2">
      <c r="J1374" s="51"/>
      <c r="K1374" s="51"/>
      <c r="L1374" s="51"/>
    </row>
    <row r="1375" spans="10:12" x14ac:dyDescent="0.2">
      <c r="J1375" s="51"/>
      <c r="K1375" s="51"/>
      <c r="L1375" s="51"/>
    </row>
    <row r="1377" spans="10:12" x14ac:dyDescent="0.2">
      <c r="J1377" s="51"/>
      <c r="K1377" s="51"/>
      <c r="L1377" s="51"/>
    </row>
    <row r="1378" spans="10:12" x14ac:dyDescent="0.2">
      <c r="J1378" s="51"/>
      <c r="K1378" s="51"/>
      <c r="L1378" s="51"/>
    </row>
    <row r="1379" spans="10:12" x14ac:dyDescent="0.2">
      <c r="J1379" s="51"/>
      <c r="K1379" s="51"/>
      <c r="L1379" s="51"/>
    </row>
    <row r="1380" spans="10:12" x14ac:dyDescent="0.2">
      <c r="J1380" s="51"/>
      <c r="K1380" s="51"/>
      <c r="L1380" s="51"/>
    </row>
    <row r="1381" spans="10:12" x14ac:dyDescent="0.2">
      <c r="J1381" s="51"/>
      <c r="K1381" s="51"/>
      <c r="L1381" s="51"/>
    </row>
    <row r="1382" spans="10:12" x14ac:dyDescent="0.2">
      <c r="J1382" s="51"/>
      <c r="K1382" s="51"/>
      <c r="L1382" s="51"/>
    </row>
    <row r="1383" spans="10:12" x14ac:dyDescent="0.2">
      <c r="J1383" s="51"/>
      <c r="K1383" s="51"/>
      <c r="L1383" s="51"/>
    </row>
    <row r="1384" spans="10:12" x14ac:dyDescent="0.2">
      <c r="J1384" s="51"/>
      <c r="K1384" s="51"/>
      <c r="L1384" s="51"/>
    </row>
    <row r="1385" spans="10:12" x14ac:dyDescent="0.2">
      <c r="J1385" s="51"/>
      <c r="K1385" s="51"/>
      <c r="L1385" s="51"/>
    </row>
    <row r="1386" spans="10:12" x14ac:dyDescent="0.2">
      <c r="J1386" s="51"/>
      <c r="K1386" s="51"/>
      <c r="L1386" s="51"/>
    </row>
    <row r="1387" spans="10:12" x14ac:dyDescent="0.2">
      <c r="J1387" s="51"/>
      <c r="K1387" s="51"/>
      <c r="L1387" s="51"/>
    </row>
    <row r="1388" spans="10:12" x14ac:dyDescent="0.2">
      <c r="J1388" s="51"/>
      <c r="K1388" s="51"/>
      <c r="L1388" s="51"/>
    </row>
    <row r="1389" spans="10:12" x14ac:dyDescent="0.2">
      <c r="J1389" s="51"/>
      <c r="K1389" s="51"/>
      <c r="L1389" s="51"/>
    </row>
    <row r="1391" spans="10:12" x14ac:dyDescent="0.2">
      <c r="J1391" s="51"/>
      <c r="K1391" s="51"/>
      <c r="L1391" s="51"/>
    </row>
    <row r="1392" spans="10:12" x14ac:dyDescent="0.2">
      <c r="J1392" s="51"/>
      <c r="K1392" s="51"/>
      <c r="L1392" s="51"/>
    </row>
    <row r="1393" spans="10:12" x14ac:dyDescent="0.2">
      <c r="J1393" s="51"/>
      <c r="K1393" s="51"/>
      <c r="L1393" s="51"/>
    </row>
    <row r="1394" spans="10:12" x14ac:dyDescent="0.2">
      <c r="J1394" s="51"/>
      <c r="K1394" s="51"/>
      <c r="L1394" s="51"/>
    </row>
    <row r="1395" spans="10:12" x14ac:dyDescent="0.2">
      <c r="J1395" s="51"/>
      <c r="K1395" s="51"/>
      <c r="L1395" s="51"/>
    </row>
    <row r="1396" spans="10:12" x14ac:dyDescent="0.2">
      <c r="J1396" s="51"/>
      <c r="K1396" s="51"/>
      <c r="L1396" s="51"/>
    </row>
    <row r="1397" spans="10:12" x14ac:dyDescent="0.2">
      <c r="J1397" s="51"/>
      <c r="K1397" s="51"/>
      <c r="L1397" s="51"/>
    </row>
    <row r="1398" spans="10:12" x14ac:dyDescent="0.2">
      <c r="J1398" s="51"/>
      <c r="K1398" s="51"/>
      <c r="L1398" s="51"/>
    </row>
    <row r="1399" spans="10:12" x14ac:dyDescent="0.2">
      <c r="J1399" s="51"/>
      <c r="K1399" s="51"/>
      <c r="L1399" s="51"/>
    </row>
    <row r="1400" spans="10:12" x14ac:dyDescent="0.2">
      <c r="J1400" s="51"/>
      <c r="K1400" s="51"/>
      <c r="L1400" s="51"/>
    </row>
    <row r="1401" spans="10:12" x14ac:dyDescent="0.2">
      <c r="J1401" s="51"/>
      <c r="K1401" s="51"/>
      <c r="L1401" s="51"/>
    </row>
    <row r="1402" spans="10:12" x14ac:dyDescent="0.2">
      <c r="J1402" s="51"/>
      <c r="K1402" s="51"/>
      <c r="L1402" s="51"/>
    </row>
    <row r="1403" spans="10:12" x14ac:dyDescent="0.2">
      <c r="J1403" s="51"/>
      <c r="K1403" s="51"/>
      <c r="L1403" s="51"/>
    </row>
    <row r="1404" spans="10:12" x14ac:dyDescent="0.2">
      <c r="J1404" s="51"/>
      <c r="K1404" s="51"/>
      <c r="L1404" s="51"/>
    </row>
    <row r="1405" spans="10:12" x14ac:dyDescent="0.2">
      <c r="J1405" s="51"/>
      <c r="K1405" s="51"/>
      <c r="L1405" s="51"/>
    </row>
    <row r="1406" spans="10:12" x14ac:dyDescent="0.2">
      <c r="J1406" s="51"/>
      <c r="K1406" s="51"/>
      <c r="L1406" s="51"/>
    </row>
    <row r="1407" spans="10:12" x14ac:dyDescent="0.2">
      <c r="J1407" s="51"/>
      <c r="K1407" s="51"/>
      <c r="L1407" s="51"/>
    </row>
    <row r="1408" spans="10:12" x14ac:dyDescent="0.2">
      <c r="J1408" s="51"/>
      <c r="K1408" s="51"/>
      <c r="L1408" s="51"/>
    </row>
    <row r="1409" spans="10:12" x14ac:dyDescent="0.2">
      <c r="J1409" s="51"/>
      <c r="K1409" s="51"/>
      <c r="L1409" s="51"/>
    </row>
    <row r="1410" spans="10:12" x14ac:dyDescent="0.2">
      <c r="J1410" s="51"/>
      <c r="K1410" s="51"/>
      <c r="L1410" s="51"/>
    </row>
    <row r="1411" spans="10:12" x14ac:dyDescent="0.2">
      <c r="J1411" s="51"/>
      <c r="K1411" s="51"/>
      <c r="L1411" s="51"/>
    </row>
    <row r="1412" spans="10:12" x14ac:dyDescent="0.2">
      <c r="J1412" s="51"/>
      <c r="K1412" s="51"/>
      <c r="L1412" s="51"/>
    </row>
    <row r="1413" spans="10:12" x14ac:dyDescent="0.2">
      <c r="J1413" s="51"/>
      <c r="K1413" s="51"/>
      <c r="L1413" s="51"/>
    </row>
    <row r="1414" spans="10:12" x14ac:dyDescent="0.2">
      <c r="J1414" s="51"/>
      <c r="K1414" s="51"/>
      <c r="L1414" s="51"/>
    </row>
    <row r="1415" spans="10:12" x14ac:dyDescent="0.2">
      <c r="J1415" s="51"/>
      <c r="K1415" s="51"/>
      <c r="L1415" s="51"/>
    </row>
    <row r="1416" spans="10:12" x14ac:dyDescent="0.2">
      <c r="J1416" s="51"/>
      <c r="K1416" s="51"/>
      <c r="L1416" s="51"/>
    </row>
    <row r="1417" spans="10:12" x14ac:dyDescent="0.2">
      <c r="J1417" s="51"/>
      <c r="K1417" s="51"/>
      <c r="L1417" s="51"/>
    </row>
    <row r="1418" spans="10:12" x14ac:dyDescent="0.2">
      <c r="J1418" s="51"/>
      <c r="K1418" s="51"/>
      <c r="L1418" s="51"/>
    </row>
    <row r="1419" spans="10:12" x14ac:dyDescent="0.2">
      <c r="J1419" s="51"/>
      <c r="K1419" s="51"/>
      <c r="L1419" s="51"/>
    </row>
    <row r="1420" spans="10:12" x14ac:dyDescent="0.2">
      <c r="J1420" s="51"/>
      <c r="K1420" s="51"/>
      <c r="L1420" s="51"/>
    </row>
    <row r="1421" spans="10:12" x14ac:dyDescent="0.2">
      <c r="J1421" s="51"/>
      <c r="K1421" s="51"/>
      <c r="L1421" s="51"/>
    </row>
    <row r="1422" spans="10:12" x14ac:dyDescent="0.2">
      <c r="J1422" s="51"/>
      <c r="K1422" s="51"/>
      <c r="L1422" s="51"/>
    </row>
    <row r="1423" spans="10:12" x14ac:dyDescent="0.2">
      <c r="J1423" s="51"/>
      <c r="K1423" s="51"/>
      <c r="L1423" s="51"/>
    </row>
    <row r="1424" spans="10:12" x14ac:dyDescent="0.2">
      <c r="J1424" s="51"/>
      <c r="K1424" s="51"/>
      <c r="L1424" s="51"/>
    </row>
    <row r="1425" spans="10:12" x14ac:dyDescent="0.2">
      <c r="J1425" s="51"/>
      <c r="K1425" s="51"/>
      <c r="L1425" s="51"/>
    </row>
    <row r="1426" spans="10:12" x14ac:dyDescent="0.2">
      <c r="J1426" s="51"/>
      <c r="K1426" s="51"/>
      <c r="L1426" s="51"/>
    </row>
    <row r="1427" spans="10:12" x14ac:dyDescent="0.2">
      <c r="J1427" s="51"/>
      <c r="K1427" s="51"/>
      <c r="L1427" s="51"/>
    </row>
    <row r="1428" spans="10:12" x14ac:dyDescent="0.2">
      <c r="J1428" s="51"/>
      <c r="K1428" s="51"/>
      <c r="L1428" s="51"/>
    </row>
    <row r="1429" spans="10:12" x14ac:dyDescent="0.2">
      <c r="J1429" s="51"/>
      <c r="K1429" s="51"/>
      <c r="L1429" s="51"/>
    </row>
    <row r="1430" spans="10:12" x14ac:dyDescent="0.2">
      <c r="J1430" s="51"/>
      <c r="K1430" s="51"/>
      <c r="L1430" s="51"/>
    </row>
    <row r="1432" spans="10:12" x14ac:dyDescent="0.2">
      <c r="J1432" s="51"/>
      <c r="K1432" s="51"/>
      <c r="L1432" s="51"/>
    </row>
    <row r="1433" spans="10:12" x14ac:dyDescent="0.2">
      <c r="J1433" s="51"/>
      <c r="K1433" s="51"/>
      <c r="L1433" s="51"/>
    </row>
    <row r="1435" spans="10:12" x14ac:dyDescent="0.2">
      <c r="J1435" s="51"/>
      <c r="K1435" s="51"/>
      <c r="L1435" s="51"/>
    </row>
    <row r="1436" spans="10:12" x14ac:dyDescent="0.2">
      <c r="J1436" s="51"/>
      <c r="K1436" s="51"/>
      <c r="L1436" s="51"/>
    </row>
    <row r="1437" spans="10:12" x14ac:dyDescent="0.2">
      <c r="J1437" s="51"/>
      <c r="K1437" s="51"/>
      <c r="L1437" s="51"/>
    </row>
    <row r="1438" spans="10:12" x14ac:dyDescent="0.2">
      <c r="J1438" s="51"/>
      <c r="K1438" s="51"/>
      <c r="L1438" s="51"/>
    </row>
    <row r="1439" spans="10:12" x14ac:dyDescent="0.2">
      <c r="J1439" s="51"/>
      <c r="K1439" s="51"/>
      <c r="L1439" s="51"/>
    </row>
    <row r="1440" spans="10:12" x14ac:dyDescent="0.2">
      <c r="J1440" s="51"/>
      <c r="K1440" s="51"/>
      <c r="L1440" s="51"/>
    </row>
    <row r="1441" spans="10:12" x14ac:dyDescent="0.2">
      <c r="J1441" s="51"/>
      <c r="K1441" s="51"/>
      <c r="L1441" s="51"/>
    </row>
    <row r="1442" spans="10:12" x14ac:dyDescent="0.2">
      <c r="J1442" s="51"/>
      <c r="K1442" s="51"/>
      <c r="L1442" s="51"/>
    </row>
    <row r="1443" spans="10:12" x14ac:dyDescent="0.2">
      <c r="J1443" s="51"/>
      <c r="K1443" s="51"/>
      <c r="L1443" s="51"/>
    </row>
    <row r="1444" spans="10:12" x14ac:dyDescent="0.2">
      <c r="J1444" s="51"/>
      <c r="K1444" s="51"/>
      <c r="L1444" s="51"/>
    </row>
    <row r="1445" spans="10:12" x14ac:dyDescent="0.2">
      <c r="J1445" s="51"/>
      <c r="K1445" s="51"/>
      <c r="L1445" s="51"/>
    </row>
    <row r="1446" spans="10:12" x14ac:dyDescent="0.2">
      <c r="J1446" s="51"/>
      <c r="K1446" s="51"/>
      <c r="L1446" s="51"/>
    </row>
    <row r="1447" spans="10:12" x14ac:dyDescent="0.2">
      <c r="J1447" s="51"/>
      <c r="K1447" s="51"/>
      <c r="L1447" s="51"/>
    </row>
    <row r="1448" spans="10:12" x14ac:dyDescent="0.2">
      <c r="J1448" s="51"/>
      <c r="K1448" s="51"/>
      <c r="L1448" s="51"/>
    </row>
    <row r="1449" spans="10:12" x14ac:dyDescent="0.2">
      <c r="J1449" s="51"/>
      <c r="K1449" s="51"/>
      <c r="L1449" s="51"/>
    </row>
    <row r="1450" spans="10:12" x14ac:dyDescent="0.2">
      <c r="J1450" s="51"/>
      <c r="K1450" s="51"/>
      <c r="L1450" s="51"/>
    </row>
    <row r="1451" spans="10:12" x14ac:dyDescent="0.2">
      <c r="J1451" s="51"/>
      <c r="K1451" s="51"/>
      <c r="L1451" s="51"/>
    </row>
    <row r="1452" spans="10:12" x14ac:dyDescent="0.2">
      <c r="J1452" s="51"/>
      <c r="K1452" s="51"/>
      <c r="L1452" s="51"/>
    </row>
    <row r="1453" spans="10:12" x14ac:dyDescent="0.2">
      <c r="J1453" s="51"/>
      <c r="K1453" s="51"/>
      <c r="L1453" s="51"/>
    </row>
    <row r="1454" spans="10:12" x14ac:dyDescent="0.2">
      <c r="J1454" s="51"/>
      <c r="K1454" s="51"/>
      <c r="L1454" s="51"/>
    </row>
    <row r="1455" spans="10:12" x14ac:dyDescent="0.2">
      <c r="J1455" s="51"/>
      <c r="K1455" s="51"/>
      <c r="L1455" s="51"/>
    </row>
    <row r="1456" spans="10:12" x14ac:dyDescent="0.2">
      <c r="J1456" s="51"/>
      <c r="K1456" s="51"/>
      <c r="L1456" s="51"/>
    </row>
    <row r="1457" spans="10:12" x14ac:dyDescent="0.2">
      <c r="J1457" s="51"/>
      <c r="K1457" s="51"/>
      <c r="L1457" s="51"/>
    </row>
    <row r="1458" spans="10:12" x14ac:dyDescent="0.2">
      <c r="J1458" s="51"/>
      <c r="K1458" s="51"/>
      <c r="L1458" s="51"/>
    </row>
    <row r="1459" spans="10:12" x14ac:dyDescent="0.2">
      <c r="J1459" s="51"/>
      <c r="K1459" s="51"/>
      <c r="L1459" s="51"/>
    </row>
    <row r="1460" spans="10:12" x14ac:dyDescent="0.2">
      <c r="J1460" s="51"/>
      <c r="K1460" s="51"/>
      <c r="L1460" s="51"/>
    </row>
    <row r="1461" spans="10:12" x14ac:dyDescent="0.2">
      <c r="J1461" s="51"/>
      <c r="K1461" s="51"/>
      <c r="L1461" s="51"/>
    </row>
    <row r="1462" spans="10:12" x14ac:dyDescent="0.2">
      <c r="J1462" s="51"/>
      <c r="K1462" s="51"/>
      <c r="L1462" s="51"/>
    </row>
    <row r="1463" spans="10:12" x14ac:dyDescent="0.2">
      <c r="J1463" s="51"/>
      <c r="K1463" s="51"/>
      <c r="L1463" s="51"/>
    </row>
    <row r="1464" spans="10:12" x14ac:dyDescent="0.2">
      <c r="J1464" s="51"/>
      <c r="K1464" s="51"/>
      <c r="L1464" s="51"/>
    </row>
    <row r="1465" spans="10:12" x14ac:dyDescent="0.2">
      <c r="J1465" s="51"/>
      <c r="K1465" s="51"/>
      <c r="L1465" s="51"/>
    </row>
    <row r="1466" spans="10:12" x14ac:dyDescent="0.2">
      <c r="J1466" s="51"/>
      <c r="K1466" s="51"/>
      <c r="L1466" s="51"/>
    </row>
    <row r="1467" spans="10:12" x14ac:dyDescent="0.2">
      <c r="J1467" s="51"/>
      <c r="K1467" s="51"/>
      <c r="L1467" s="51"/>
    </row>
    <row r="1468" spans="10:12" x14ac:dyDescent="0.2">
      <c r="J1468" s="51"/>
      <c r="K1468" s="51"/>
      <c r="L1468" s="51"/>
    </row>
    <row r="1469" spans="10:12" x14ac:dyDescent="0.2">
      <c r="J1469" s="51"/>
      <c r="K1469" s="51"/>
      <c r="L1469" s="51"/>
    </row>
    <row r="1470" spans="10:12" x14ac:dyDescent="0.2">
      <c r="J1470" s="51"/>
      <c r="K1470" s="51"/>
      <c r="L1470" s="51"/>
    </row>
    <row r="1471" spans="10:12" x14ac:dyDescent="0.2">
      <c r="J1471" s="51"/>
      <c r="K1471" s="51"/>
      <c r="L1471" s="51"/>
    </row>
    <row r="1472" spans="10:12" x14ac:dyDescent="0.2">
      <c r="J1472" s="51"/>
      <c r="K1472" s="51"/>
      <c r="L1472" s="51"/>
    </row>
    <row r="1473" spans="10:12" x14ac:dyDescent="0.2">
      <c r="J1473" s="51"/>
      <c r="K1473" s="51"/>
      <c r="L1473" s="51"/>
    </row>
    <row r="1474" spans="10:12" x14ac:dyDescent="0.2">
      <c r="J1474" s="51"/>
      <c r="K1474" s="51"/>
      <c r="L1474" s="51"/>
    </row>
    <row r="1475" spans="10:12" x14ac:dyDescent="0.2">
      <c r="J1475" s="51"/>
      <c r="K1475" s="51"/>
      <c r="L1475" s="51"/>
    </row>
    <row r="1476" spans="10:12" x14ac:dyDescent="0.2">
      <c r="J1476" s="51"/>
      <c r="K1476" s="51"/>
      <c r="L1476" s="51"/>
    </row>
    <row r="1477" spans="10:12" x14ac:dyDescent="0.2">
      <c r="J1477" s="51"/>
      <c r="K1477" s="51"/>
      <c r="L1477" s="51"/>
    </row>
    <row r="1478" spans="10:12" x14ac:dyDescent="0.2">
      <c r="J1478" s="51"/>
      <c r="K1478" s="51"/>
      <c r="L1478" s="51"/>
    </row>
    <row r="1479" spans="10:12" x14ac:dyDescent="0.2">
      <c r="J1479" s="51"/>
      <c r="K1479" s="51"/>
      <c r="L1479" s="51"/>
    </row>
    <row r="1480" spans="10:12" x14ac:dyDescent="0.2">
      <c r="J1480" s="51"/>
      <c r="K1480" s="51"/>
      <c r="L1480" s="51"/>
    </row>
    <row r="1481" spans="10:12" x14ac:dyDescent="0.2">
      <c r="J1481" s="51"/>
      <c r="K1481" s="51"/>
      <c r="L1481" s="51"/>
    </row>
    <row r="1482" spans="10:12" x14ac:dyDescent="0.2">
      <c r="J1482" s="51"/>
      <c r="K1482" s="51"/>
      <c r="L1482" s="51"/>
    </row>
    <row r="1483" spans="10:12" x14ac:dyDescent="0.2">
      <c r="J1483" s="51"/>
      <c r="K1483" s="51"/>
      <c r="L1483" s="51"/>
    </row>
    <row r="1484" spans="10:12" x14ac:dyDescent="0.2">
      <c r="J1484" s="51"/>
      <c r="K1484" s="51"/>
      <c r="L1484" s="51"/>
    </row>
    <row r="1485" spans="10:12" x14ac:dyDescent="0.2">
      <c r="J1485" s="51"/>
      <c r="K1485" s="51"/>
      <c r="L1485" s="51"/>
    </row>
    <row r="1487" spans="10:12" x14ac:dyDescent="0.2">
      <c r="J1487" s="51"/>
      <c r="K1487" s="51"/>
      <c r="L1487" s="51"/>
    </row>
    <row r="1489" spans="10:12" x14ac:dyDescent="0.2">
      <c r="J1489" s="51"/>
      <c r="K1489" s="51"/>
      <c r="L1489" s="51"/>
    </row>
    <row r="1490" spans="10:12" x14ac:dyDescent="0.2">
      <c r="J1490" s="51"/>
      <c r="K1490" s="51"/>
      <c r="L1490" s="51"/>
    </row>
    <row r="1491" spans="10:12" x14ac:dyDescent="0.2">
      <c r="J1491" s="51"/>
      <c r="K1491" s="51"/>
      <c r="L1491" s="51"/>
    </row>
    <row r="1492" spans="10:12" x14ac:dyDescent="0.2">
      <c r="J1492" s="51"/>
      <c r="K1492" s="51"/>
      <c r="L1492" s="51"/>
    </row>
    <row r="1493" spans="10:12" x14ac:dyDescent="0.2">
      <c r="J1493" s="51"/>
      <c r="K1493" s="51"/>
      <c r="L1493" s="51"/>
    </row>
    <row r="1494" spans="10:12" x14ac:dyDescent="0.2">
      <c r="J1494" s="51"/>
      <c r="K1494" s="51"/>
      <c r="L1494" s="51"/>
    </row>
    <row r="1495" spans="10:12" x14ac:dyDescent="0.2">
      <c r="J1495" s="51"/>
      <c r="K1495" s="51"/>
      <c r="L1495" s="51"/>
    </row>
    <row r="1496" spans="10:12" x14ac:dyDescent="0.2">
      <c r="J1496" s="51"/>
      <c r="K1496" s="51"/>
      <c r="L1496" s="51"/>
    </row>
    <row r="1497" spans="10:12" x14ac:dyDescent="0.2">
      <c r="J1497" s="51"/>
      <c r="K1497" s="51"/>
      <c r="L1497" s="51"/>
    </row>
    <row r="1498" spans="10:12" x14ac:dyDescent="0.2">
      <c r="J1498" s="51"/>
      <c r="K1498" s="51"/>
      <c r="L1498" s="51"/>
    </row>
    <row r="1499" spans="10:12" x14ac:dyDescent="0.2">
      <c r="J1499" s="51"/>
      <c r="K1499" s="51"/>
      <c r="L1499" s="51"/>
    </row>
    <row r="1500" spans="10:12" x14ac:dyDescent="0.2">
      <c r="J1500" s="51"/>
      <c r="K1500" s="51"/>
      <c r="L1500" s="51"/>
    </row>
    <row r="1501" spans="10:12" x14ac:dyDescent="0.2">
      <c r="J1501" s="51"/>
      <c r="K1501" s="51"/>
      <c r="L1501" s="51"/>
    </row>
    <row r="1502" spans="10:12" x14ac:dyDescent="0.2">
      <c r="J1502" s="51"/>
      <c r="K1502" s="51"/>
      <c r="L1502" s="51"/>
    </row>
    <row r="1503" spans="10:12" x14ac:dyDescent="0.2">
      <c r="J1503" s="51"/>
      <c r="K1503" s="51"/>
      <c r="L1503" s="51"/>
    </row>
    <row r="1504" spans="10:12" x14ac:dyDescent="0.2">
      <c r="J1504" s="51"/>
      <c r="K1504" s="51"/>
      <c r="L1504" s="51"/>
    </row>
    <row r="1505" spans="10:12" x14ac:dyDescent="0.2">
      <c r="J1505" s="51"/>
      <c r="K1505" s="51"/>
      <c r="L1505" s="51"/>
    </row>
    <row r="1506" spans="10:12" x14ac:dyDescent="0.2">
      <c r="J1506" s="51"/>
      <c r="K1506" s="51"/>
      <c r="L1506" s="51"/>
    </row>
    <row r="1507" spans="10:12" x14ac:dyDescent="0.2">
      <c r="J1507" s="51"/>
      <c r="K1507" s="51"/>
      <c r="L1507" s="51"/>
    </row>
    <row r="1508" spans="10:12" x14ac:dyDescent="0.2">
      <c r="J1508" s="51"/>
      <c r="K1508" s="51"/>
      <c r="L1508" s="51"/>
    </row>
    <row r="1509" spans="10:12" x14ac:dyDescent="0.2">
      <c r="J1509" s="51"/>
      <c r="K1509" s="51"/>
      <c r="L1509" s="51"/>
    </row>
    <row r="1510" spans="10:12" x14ac:dyDescent="0.2">
      <c r="J1510" s="51"/>
      <c r="K1510" s="51"/>
      <c r="L1510" s="51"/>
    </row>
    <row r="1512" spans="10:12" x14ac:dyDescent="0.2">
      <c r="J1512" s="51"/>
      <c r="K1512" s="51"/>
      <c r="L1512" s="51"/>
    </row>
    <row r="1513" spans="10:12" x14ac:dyDescent="0.2">
      <c r="J1513" s="51"/>
      <c r="K1513" s="51"/>
      <c r="L1513" s="51"/>
    </row>
    <row r="1514" spans="10:12" x14ac:dyDescent="0.2">
      <c r="J1514" s="51"/>
      <c r="K1514" s="51"/>
      <c r="L1514" s="51"/>
    </row>
    <row r="1515" spans="10:12" x14ac:dyDescent="0.2">
      <c r="J1515" s="51"/>
      <c r="K1515" s="51"/>
      <c r="L1515" s="51"/>
    </row>
    <row r="1516" spans="10:12" x14ac:dyDescent="0.2">
      <c r="J1516" s="51"/>
      <c r="K1516" s="51"/>
      <c r="L1516" s="51"/>
    </row>
    <row r="1517" spans="10:12" x14ac:dyDescent="0.2">
      <c r="J1517" s="51"/>
      <c r="K1517" s="51"/>
      <c r="L1517" s="51"/>
    </row>
    <row r="1518" spans="10:12" x14ac:dyDescent="0.2">
      <c r="J1518" s="51"/>
      <c r="K1518" s="51"/>
      <c r="L1518" s="51"/>
    </row>
    <row r="1519" spans="10:12" x14ac:dyDescent="0.2">
      <c r="J1519" s="51"/>
      <c r="K1519" s="51"/>
      <c r="L1519" s="51"/>
    </row>
    <row r="1520" spans="10:12" x14ac:dyDescent="0.2">
      <c r="J1520" s="51"/>
      <c r="K1520" s="51"/>
      <c r="L1520" s="51"/>
    </row>
    <row r="1522" spans="10:12" x14ac:dyDescent="0.2">
      <c r="J1522" s="51"/>
      <c r="K1522" s="51"/>
      <c r="L1522" s="51"/>
    </row>
    <row r="1523" spans="10:12" x14ac:dyDescent="0.2">
      <c r="J1523" s="51"/>
      <c r="K1523" s="51"/>
      <c r="L1523" s="51"/>
    </row>
    <row r="1524" spans="10:12" x14ac:dyDescent="0.2">
      <c r="J1524" s="51"/>
      <c r="K1524" s="51"/>
      <c r="L1524" s="51"/>
    </row>
    <row r="1525" spans="10:12" x14ac:dyDescent="0.2">
      <c r="J1525" s="51"/>
      <c r="K1525" s="51"/>
      <c r="L1525" s="51"/>
    </row>
    <row r="1526" spans="10:12" x14ac:dyDescent="0.2">
      <c r="J1526" s="51"/>
      <c r="K1526" s="51"/>
      <c r="L1526" s="51"/>
    </row>
    <row r="1527" spans="10:12" x14ac:dyDescent="0.2">
      <c r="J1527" s="51"/>
      <c r="K1527" s="51"/>
      <c r="L1527" s="51"/>
    </row>
    <row r="1528" spans="10:12" x14ac:dyDescent="0.2">
      <c r="J1528" s="51"/>
      <c r="K1528" s="51"/>
      <c r="L1528" s="51"/>
    </row>
    <row r="1529" spans="10:12" x14ac:dyDescent="0.2">
      <c r="J1529" s="51"/>
      <c r="K1529" s="51"/>
      <c r="L1529" s="51"/>
    </row>
    <row r="1531" spans="10:12" x14ac:dyDescent="0.2">
      <c r="J1531" s="51"/>
      <c r="K1531" s="51"/>
      <c r="L1531" s="51"/>
    </row>
    <row r="1532" spans="10:12" x14ac:dyDescent="0.2">
      <c r="J1532" s="51"/>
      <c r="K1532" s="51"/>
      <c r="L1532" s="51"/>
    </row>
    <row r="1534" spans="10:12" x14ac:dyDescent="0.2">
      <c r="J1534" s="51"/>
      <c r="K1534" s="51"/>
      <c r="L1534" s="51"/>
    </row>
    <row r="1535" spans="10:12" x14ac:dyDescent="0.2">
      <c r="J1535" s="51"/>
      <c r="K1535" s="51"/>
      <c r="L1535" s="51"/>
    </row>
    <row r="1536" spans="10:12" x14ac:dyDescent="0.2">
      <c r="J1536" s="51"/>
      <c r="K1536" s="51"/>
      <c r="L1536" s="51"/>
    </row>
    <row r="1537" spans="10:12" x14ac:dyDescent="0.2">
      <c r="J1537" s="51"/>
      <c r="K1537" s="51"/>
      <c r="L1537" s="51"/>
    </row>
    <row r="1538" spans="10:12" x14ac:dyDescent="0.2">
      <c r="J1538" s="51"/>
      <c r="K1538" s="51"/>
      <c r="L1538" s="51"/>
    </row>
    <row r="1539" spans="10:12" x14ac:dyDescent="0.2">
      <c r="J1539" s="51"/>
      <c r="K1539" s="51"/>
      <c r="L1539" s="51"/>
    </row>
    <row r="1540" spans="10:12" x14ac:dyDescent="0.2">
      <c r="J1540" s="51"/>
      <c r="K1540" s="51"/>
      <c r="L1540" s="51"/>
    </row>
    <row r="1541" spans="10:12" x14ac:dyDescent="0.2">
      <c r="J1541" s="51"/>
      <c r="K1541" s="51"/>
      <c r="L1541" s="51"/>
    </row>
    <row r="1542" spans="10:12" x14ac:dyDescent="0.2">
      <c r="J1542" s="51"/>
      <c r="K1542" s="51"/>
      <c r="L1542" s="51"/>
    </row>
    <row r="1543" spans="10:12" x14ac:dyDescent="0.2">
      <c r="J1543" s="51"/>
      <c r="K1543" s="51"/>
      <c r="L1543" s="51"/>
    </row>
    <row r="1544" spans="10:12" x14ac:dyDescent="0.2">
      <c r="J1544" s="51"/>
      <c r="K1544" s="51"/>
      <c r="L1544" s="51"/>
    </row>
    <row r="1545" spans="10:12" x14ac:dyDescent="0.2">
      <c r="J1545" s="51"/>
      <c r="K1545" s="51"/>
      <c r="L1545" s="51"/>
    </row>
    <row r="1546" spans="10:12" x14ac:dyDescent="0.2">
      <c r="J1546" s="51"/>
      <c r="K1546" s="51"/>
      <c r="L1546" s="51"/>
    </row>
    <row r="1548" spans="10:12" x14ac:dyDescent="0.2">
      <c r="J1548" s="51"/>
      <c r="K1548" s="51"/>
      <c r="L1548" s="51"/>
    </row>
    <row r="1549" spans="10:12" x14ac:dyDescent="0.2">
      <c r="J1549" s="51"/>
      <c r="K1549" s="51"/>
      <c r="L1549" s="51"/>
    </row>
    <row r="1550" spans="10:12" x14ac:dyDescent="0.2">
      <c r="J1550" s="51"/>
      <c r="K1550" s="51"/>
      <c r="L1550" s="51"/>
    </row>
    <row r="1551" spans="10:12" x14ac:dyDescent="0.2">
      <c r="J1551" s="51"/>
      <c r="K1551" s="51"/>
      <c r="L1551" s="51"/>
    </row>
    <row r="1552" spans="10:12" x14ac:dyDescent="0.2">
      <c r="J1552" s="51"/>
      <c r="K1552" s="51"/>
      <c r="L1552" s="51"/>
    </row>
    <row r="1553" spans="10:12" x14ac:dyDescent="0.2">
      <c r="J1553" s="51"/>
      <c r="K1553" s="51"/>
      <c r="L1553" s="51"/>
    </row>
    <row r="1554" spans="10:12" x14ac:dyDescent="0.2">
      <c r="J1554" s="51"/>
      <c r="K1554" s="51"/>
      <c r="L1554" s="51"/>
    </row>
    <row r="1555" spans="10:12" x14ac:dyDescent="0.2">
      <c r="J1555" s="51"/>
      <c r="K1555" s="51"/>
      <c r="L1555" s="51"/>
    </row>
    <row r="1556" spans="10:12" x14ac:dyDescent="0.2">
      <c r="J1556" s="51"/>
      <c r="K1556" s="51"/>
      <c r="L1556" s="51"/>
    </row>
    <row r="1558" spans="10:12" x14ac:dyDescent="0.2">
      <c r="J1558" s="51"/>
      <c r="K1558" s="51"/>
      <c r="L1558" s="51"/>
    </row>
    <row r="1559" spans="10:12" x14ac:dyDescent="0.2">
      <c r="J1559" s="51"/>
      <c r="K1559" s="51"/>
      <c r="L1559" s="51"/>
    </row>
    <row r="1560" spans="10:12" x14ac:dyDescent="0.2">
      <c r="J1560" s="51"/>
      <c r="K1560" s="51"/>
      <c r="L1560" s="51"/>
    </row>
    <row r="1561" spans="10:12" x14ac:dyDescent="0.2">
      <c r="J1561" s="51"/>
      <c r="K1561" s="51"/>
      <c r="L1561" s="51"/>
    </row>
    <row r="1562" spans="10:12" x14ac:dyDescent="0.2">
      <c r="J1562" s="51"/>
      <c r="K1562" s="51"/>
      <c r="L1562" s="51"/>
    </row>
    <row r="1563" spans="10:12" x14ac:dyDescent="0.2">
      <c r="J1563" s="51"/>
      <c r="K1563" s="51"/>
      <c r="L1563" s="51"/>
    </row>
    <row r="1564" spans="10:12" x14ac:dyDescent="0.2">
      <c r="J1564" s="51"/>
      <c r="K1564" s="51"/>
      <c r="L1564" s="51"/>
    </row>
    <row r="1565" spans="10:12" x14ac:dyDescent="0.2">
      <c r="J1565" s="51"/>
      <c r="K1565" s="51"/>
      <c r="L1565" s="51"/>
    </row>
    <row r="1567" spans="10:12" x14ac:dyDescent="0.2">
      <c r="J1567" s="51"/>
      <c r="K1567" s="51"/>
      <c r="L1567" s="51"/>
    </row>
    <row r="1568" spans="10:12" x14ac:dyDescent="0.2">
      <c r="J1568" s="51"/>
      <c r="K1568" s="51"/>
      <c r="L1568" s="51"/>
    </row>
    <row r="1569" spans="10:12" x14ac:dyDescent="0.2">
      <c r="J1569" s="51"/>
      <c r="K1569" s="51"/>
      <c r="L1569" s="51"/>
    </row>
    <row r="1570" spans="10:12" x14ac:dyDescent="0.2">
      <c r="J1570" s="51"/>
      <c r="K1570" s="51"/>
      <c r="L1570" s="51"/>
    </row>
    <row r="1572" spans="10:12" x14ac:dyDescent="0.2">
      <c r="J1572" s="51"/>
      <c r="K1572" s="51"/>
      <c r="L1572" s="51"/>
    </row>
    <row r="1574" spans="10:12" x14ac:dyDescent="0.2">
      <c r="J1574" s="51"/>
      <c r="K1574" s="51"/>
      <c r="L1574" s="51"/>
    </row>
    <row r="1575" spans="10:12" x14ac:dyDescent="0.2">
      <c r="J1575" s="51"/>
      <c r="K1575" s="51"/>
      <c r="L1575" s="51"/>
    </row>
    <row r="1576" spans="10:12" x14ac:dyDescent="0.2">
      <c r="J1576" s="51"/>
      <c r="K1576" s="51"/>
      <c r="L1576" s="51"/>
    </row>
    <row r="1577" spans="10:12" x14ac:dyDescent="0.2">
      <c r="J1577" s="51"/>
      <c r="K1577" s="51"/>
      <c r="L1577" s="51"/>
    </row>
    <row r="1578" spans="10:12" x14ac:dyDescent="0.2">
      <c r="J1578" s="51"/>
      <c r="K1578" s="51"/>
      <c r="L1578" s="51"/>
    </row>
    <row r="1579" spans="10:12" x14ac:dyDescent="0.2">
      <c r="J1579" s="51"/>
      <c r="K1579" s="51"/>
      <c r="L1579" s="51"/>
    </row>
    <row r="1580" spans="10:12" x14ac:dyDescent="0.2">
      <c r="J1580" s="51"/>
      <c r="K1580" s="51"/>
      <c r="L1580" s="51"/>
    </row>
    <row r="1582" spans="10:12" x14ac:dyDescent="0.2">
      <c r="J1582" s="51"/>
      <c r="K1582" s="51"/>
      <c r="L1582" s="51"/>
    </row>
    <row r="1583" spans="10:12" x14ac:dyDescent="0.2">
      <c r="J1583" s="51"/>
      <c r="K1583" s="51"/>
      <c r="L1583" s="51"/>
    </row>
    <row r="1584" spans="10:12" x14ac:dyDescent="0.2">
      <c r="J1584" s="51"/>
      <c r="K1584" s="51"/>
      <c r="L1584" s="51"/>
    </row>
    <row r="1585" spans="1:12" x14ac:dyDescent="0.2">
      <c r="J1585" s="51"/>
      <c r="K1585" s="51"/>
      <c r="L1585" s="51"/>
    </row>
    <row r="1586" spans="1:12" x14ac:dyDescent="0.2">
      <c r="J1586" s="51"/>
      <c r="K1586" s="51"/>
      <c r="L1586" s="51"/>
    </row>
    <row r="1587" spans="1:12" x14ac:dyDescent="0.2">
      <c r="J1587" s="51"/>
      <c r="K1587" s="51"/>
      <c r="L1587" s="51"/>
    </row>
    <row r="1588" spans="1:12" x14ac:dyDescent="0.2">
      <c r="J1588" s="51"/>
      <c r="K1588" s="51"/>
      <c r="L1588" s="51"/>
    </row>
    <row r="1589" spans="1:12" x14ac:dyDescent="0.2">
      <c r="J1589" s="51"/>
      <c r="K1589" s="51"/>
      <c r="L1589" s="51"/>
    </row>
    <row r="1590" spans="1:12" x14ac:dyDescent="0.2">
      <c r="J1590" s="51"/>
      <c r="K1590" s="51"/>
      <c r="L1590" s="51"/>
    </row>
    <row r="1591" spans="1:12" x14ac:dyDescent="0.2">
      <c r="J1591" s="51"/>
      <c r="K1591" s="51"/>
      <c r="L1591" s="51"/>
    </row>
    <row r="1592" spans="1:12" x14ac:dyDescent="0.2">
      <c r="J1592" s="51"/>
      <c r="K1592" s="51"/>
      <c r="L1592" s="51"/>
    </row>
    <row r="1593" spans="1:12" x14ac:dyDescent="0.2">
      <c r="J1593" s="51"/>
      <c r="K1593" s="51"/>
      <c r="L1593" s="51"/>
    </row>
    <row r="1595" spans="1:12" x14ac:dyDescent="0.2">
      <c r="J1595" s="51"/>
      <c r="K1595" s="51"/>
      <c r="L1595" s="51"/>
    </row>
    <row r="1596" spans="1:12" x14ac:dyDescent="0.2">
      <c r="A1596" s="60"/>
      <c r="J1596" s="51"/>
      <c r="K1596" s="51"/>
      <c r="L1596" s="51"/>
    </row>
    <row r="1597" spans="1:12" x14ac:dyDescent="0.2">
      <c r="J1597" s="51"/>
      <c r="K1597" s="51"/>
      <c r="L1597" s="51"/>
    </row>
    <row r="1598" spans="1:12" x14ac:dyDescent="0.2">
      <c r="J1598" s="51"/>
      <c r="K1598" s="51"/>
      <c r="L1598" s="51"/>
    </row>
    <row r="1599" spans="1:12" x14ac:dyDescent="0.2">
      <c r="J1599" s="51"/>
      <c r="K1599" s="51"/>
      <c r="L1599" s="51"/>
    </row>
    <row r="1600" spans="1:12" x14ac:dyDescent="0.2">
      <c r="J1600" s="51"/>
      <c r="K1600" s="51"/>
      <c r="L1600" s="51"/>
    </row>
    <row r="1601" spans="10:12" x14ac:dyDescent="0.2">
      <c r="J1601" s="51"/>
      <c r="K1601" s="51"/>
      <c r="L1601" s="51"/>
    </row>
    <row r="1602" spans="10:12" x14ac:dyDescent="0.2">
      <c r="J1602" s="51"/>
      <c r="K1602" s="51"/>
      <c r="L1602" s="51"/>
    </row>
    <row r="1603" spans="10:12" x14ac:dyDescent="0.2">
      <c r="J1603" s="51"/>
      <c r="K1603" s="51"/>
      <c r="L1603" s="51"/>
    </row>
    <row r="1604" spans="10:12" x14ac:dyDescent="0.2">
      <c r="J1604" s="51"/>
      <c r="K1604" s="51"/>
      <c r="L1604" s="51"/>
    </row>
    <row r="1605" spans="10:12" x14ac:dyDescent="0.2">
      <c r="J1605" s="51"/>
      <c r="K1605" s="51"/>
      <c r="L1605" s="51"/>
    </row>
    <row r="1606" spans="10:12" x14ac:dyDescent="0.2">
      <c r="J1606" s="51"/>
      <c r="K1606" s="51"/>
      <c r="L1606" s="51"/>
    </row>
    <row r="1607" spans="10:12" x14ac:dyDescent="0.2">
      <c r="J1607" s="51"/>
      <c r="K1607" s="51"/>
      <c r="L1607" s="51"/>
    </row>
    <row r="1608" spans="10:12" x14ac:dyDescent="0.2">
      <c r="J1608" s="51"/>
      <c r="K1608" s="51"/>
      <c r="L1608" s="51"/>
    </row>
    <row r="1609" spans="10:12" x14ac:dyDescent="0.2">
      <c r="J1609" s="51"/>
      <c r="K1609" s="51"/>
      <c r="L1609" s="51"/>
    </row>
    <row r="1610" spans="10:12" x14ac:dyDescent="0.2">
      <c r="J1610" s="51"/>
      <c r="K1610" s="51"/>
      <c r="L1610" s="51"/>
    </row>
    <row r="1611" spans="10:12" x14ac:dyDescent="0.2">
      <c r="J1611" s="51"/>
      <c r="K1611" s="51"/>
      <c r="L1611" s="51"/>
    </row>
    <row r="1612" spans="10:12" x14ac:dyDescent="0.2">
      <c r="J1612" s="51"/>
      <c r="K1612" s="51"/>
      <c r="L1612" s="51"/>
    </row>
    <row r="1613" spans="10:12" x14ac:dyDescent="0.2">
      <c r="J1613" s="51"/>
      <c r="K1613" s="51"/>
      <c r="L1613" s="51"/>
    </row>
    <row r="1614" spans="10:12" x14ac:dyDescent="0.2">
      <c r="J1614" s="51"/>
      <c r="K1614" s="51"/>
      <c r="L1614" s="51"/>
    </row>
    <row r="1615" spans="10:12" x14ac:dyDescent="0.2">
      <c r="J1615" s="51"/>
      <c r="K1615" s="51"/>
      <c r="L1615" s="51"/>
    </row>
    <row r="1617" spans="10:12" x14ac:dyDescent="0.2">
      <c r="J1617" s="51"/>
      <c r="K1617" s="51"/>
      <c r="L1617" s="51"/>
    </row>
    <row r="1618" spans="10:12" x14ac:dyDescent="0.2">
      <c r="J1618" s="51"/>
      <c r="K1618" s="51"/>
      <c r="L1618" s="51"/>
    </row>
    <row r="1619" spans="10:12" x14ac:dyDescent="0.2">
      <c r="J1619" s="51"/>
      <c r="K1619" s="51"/>
      <c r="L1619" s="51"/>
    </row>
    <row r="1620" spans="10:12" x14ac:dyDescent="0.2">
      <c r="J1620" s="51"/>
      <c r="K1620" s="51"/>
      <c r="L1620" s="51"/>
    </row>
    <row r="1621" spans="10:12" x14ac:dyDescent="0.2">
      <c r="J1621" s="51"/>
      <c r="K1621" s="51"/>
      <c r="L1621" s="51"/>
    </row>
    <row r="1622" spans="10:12" x14ac:dyDescent="0.2">
      <c r="J1622" s="51"/>
      <c r="K1622" s="51"/>
      <c r="L1622" s="51"/>
    </row>
    <row r="1623" spans="10:12" x14ac:dyDescent="0.2">
      <c r="J1623" s="51"/>
      <c r="K1623" s="51"/>
      <c r="L1623" s="51"/>
    </row>
    <row r="1624" spans="10:12" x14ac:dyDescent="0.2">
      <c r="J1624" s="51"/>
      <c r="K1624" s="51"/>
      <c r="L1624" s="51"/>
    </row>
    <row r="1625" spans="10:12" x14ac:dyDescent="0.2">
      <c r="J1625" s="51"/>
      <c r="K1625" s="51"/>
      <c r="L1625" s="51"/>
    </row>
    <row r="1626" spans="10:12" x14ac:dyDescent="0.2">
      <c r="J1626" s="51"/>
      <c r="K1626" s="51"/>
      <c r="L1626" s="51"/>
    </row>
    <row r="1627" spans="10:12" x14ac:dyDescent="0.2">
      <c r="J1627" s="51"/>
      <c r="K1627" s="51"/>
      <c r="L1627" s="51"/>
    </row>
    <row r="1628" spans="10:12" x14ac:dyDescent="0.2">
      <c r="J1628" s="51"/>
      <c r="K1628" s="51"/>
      <c r="L1628" s="51"/>
    </row>
    <row r="1629" spans="10:12" x14ac:dyDescent="0.2">
      <c r="J1629" s="51"/>
      <c r="K1629" s="51"/>
      <c r="L1629" s="51"/>
    </row>
    <row r="1630" spans="10:12" x14ac:dyDescent="0.2">
      <c r="J1630" s="51"/>
      <c r="K1630" s="51"/>
      <c r="L1630" s="51"/>
    </row>
    <row r="1631" spans="10:12" x14ac:dyDescent="0.2">
      <c r="J1631" s="51"/>
      <c r="K1631" s="51"/>
      <c r="L1631" s="51"/>
    </row>
    <row r="1632" spans="10:12" x14ac:dyDescent="0.2">
      <c r="J1632" s="51"/>
      <c r="K1632" s="51"/>
      <c r="L1632" s="51"/>
    </row>
    <row r="1633" spans="10:12" x14ac:dyDescent="0.2">
      <c r="J1633" s="51"/>
      <c r="K1633" s="51"/>
      <c r="L1633" s="51"/>
    </row>
    <row r="1634" spans="10:12" x14ac:dyDescent="0.2">
      <c r="J1634" s="51"/>
      <c r="K1634" s="51"/>
      <c r="L1634" s="51"/>
    </row>
    <row r="1635" spans="10:12" x14ac:dyDescent="0.2">
      <c r="J1635" s="51"/>
      <c r="K1635" s="51"/>
      <c r="L1635" s="51"/>
    </row>
    <row r="1636" spans="10:12" x14ac:dyDescent="0.2">
      <c r="J1636" s="51"/>
      <c r="K1636" s="51"/>
      <c r="L1636" s="51"/>
    </row>
    <row r="1637" spans="10:12" x14ac:dyDescent="0.2">
      <c r="J1637" s="51"/>
      <c r="K1637" s="51"/>
      <c r="L1637" s="51"/>
    </row>
    <row r="1638" spans="10:12" x14ac:dyDescent="0.2">
      <c r="J1638" s="51"/>
      <c r="K1638" s="51"/>
      <c r="L1638" s="51"/>
    </row>
    <row r="1639" spans="10:12" x14ac:dyDescent="0.2">
      <c r="J1639" s="51"/>
      <c r="K1639" s="51"/>
      <c r="L1639" s="51"/>
    </row>
    <row r="1640" spans="10:12" x14ac:dyDescent="0.2">
      <c r="J1640" s="51"/>
      <c r="K1640" s="51"/>
      <c r="L1640" s="51"/>
    </row>
    <row r="1641" spans="10:12" x14ac:dyDescent="0.2">
      <c r="J1641" s="51"/>
      <c r="K1641" s="51"/>
      <c r="L1641" s="51"/>
    </row>
    <row r="1642" spans="10:12" x14ac:dyDescent="0.2">
      <c r="J1642" s="51"/>
      <c r="K1642" s="51"/>
      <c r="L1642" s="51"/>
    </row>
    <row r="1644" spans="10:12" x14ac:dyDescent="0.2">
      <c r="J1644" s="51"/>
      <c r="K1644" s="51"/>
      <c r="L1644" s="51"/>
    </row>
    <row r="1645" spans="10:12" x14ac:dyDescent="0.2">
      <c r="J1645" s="51"/>
      <c r="K1645" s="51"/>
      <c r="L1645" s="51"/>
    </row>
    <row r="1646" spans="10:12" x14ac:dyDescent="0.2">
      <c r="J1646" s="51"/>
      <c r="K1646" s="51"/>
      <c r="L1646" s="51"/>
    </row>
    <row r="1647" spans="10:12" x14ac:dyDescent="0.2">
      <c r="J1647" s="51"/>
      <c r="K1647" s="51"/>
      <c r="L1647" s="51"/>
    </row>
    <row r="1648" spans="10:12" x14ac:dyDescent="0.2">
      <c r="J1648" s="51"/>
      <c r="K1648" s="51"/>
      <c r="L1648" s="51"/>
    </row>
    <row r="1649" spans="10:12" x14ac:dyDescent="0.2">
      <c r="J1649" s="51"/>
      <c r="K1649" s="51"/>
      <c r="L1649" s="51"/>
    </row>
    <row r="1650" spans="10:12" x14ac:dyDescent="0.2">
      <c r="J1650" s="51"/>
      <c r="K1650" s="51"/>
      <c r="L1650" s="51"/>
    </row>
    <row r="1651" spans="10:12" x14ac:dyDescent="0.2">
      <c r="J1651" s="51"/>
      <c r="K1651" s="51"/>
      <c r="L1651" s="51"/>
    </row>
    <row r="1652" spans="10:12" x14ac:dyDescent="0.2">
      <c r="J1652" s="51"/>
      <c r="K1652" s="51"/>
      <c r="L1652" s="51"/>
    </row>
    <row r="1653" spans="10:12" x14ac:dyDescent="0.2">
      <c r="J1653" s="51"/>
      <c r="K1653" s="51"/>
      <c r="L1653" s="51"/>
    </row>
    <row r="1654" spans="10:12" x14ac:dyDescent="0.2">
      <c r="J1654" s="51"/>
      <c r="K1654" s="51"/>
      <c r="L1654" s="51"/>
    </row>
    <row r="1655" spans="10:12" x14ac:dyDescent="0.2">
      <c r="J1655" s="51"/>
      <c r="K1655" s="51"/>
      <c r="L1655" s="51"/>
    </row>
    <row r="1656" spans="10:12" x14ac:dyDescent="0.2">
      <c r="J1656" s="51"/>
      <c r="K1656" s="51"/>
      <c r="L1656" s="51"/>
    </row>
    <row r="1657" spans="10:12" x14ac:dyDescent="0.2">
      <c r="J1657" s="51"/>
      <c r="K1657" s="51"/>
      <c r="L1657" s="51"/>
    </row>
    <row r="1658" spans="10:12" x14ac:dyDescent="0.2">
      <c r="J1658" s="51"/>
      <c r="K1658" s="51"/>
      <c r="L1658" s="51"/>
    </row>
    <row r="1659" spans="10:12" x14ac:dyDescent="0.2">
      <c r="J1659" s="51"/>
      <c r="K1659" s="51"/>
      <c r="L1659" s="51"/>
    </row>
    <row r="1660" spans="10:12" x14ac:dyDescent="0.2">
      <c r="J1660" s="51"/>
      <c r="K1660" s="51"/>
      <c r="L1660" s="51"/>
    </row>
    <row r="1661" spans="10:12" x14ac:dyDescent="0.2">
      <c r="J1661" s="51"/>
      <c r="K1661" s="51"/>
      <c r="L1661" s="51"/>
    </row>
    <row r="1662" spans="10:12" x14ac:dyDescent="0.2">
      <c r="J1662" s="51"/>
      <c r="K1662" s="51"/>
      <c r="L1662" s="51"/>
    </row>
    <row r="1663" spans="10:12" x14ac:dyDescent="0.2">
      <c r="J1663" s="51"/>
      <c r="K1663" s="51"/>
      <c r="L1663" s="51"/>
    </row>
    <row r="1664" spans="10:12" x14ac:dyDescent="0.2">
      <c r="J1664" s="51"/>
      <c r="K1664" s="51"/>
      <c r="L1664" s="51"/>
    </row>
    <row r="1665" spans="10:12" x14ac:dyDescent="0.2">
      <c r="J1665" s="51"/>
      <c r="K1665" s="51"/>
      <c r="L1665" s="51"/>
    </row>
    <row r="1666" spans="10:12" x14ac:dyDescent="0.2">
      <c r="J1666" s="51"/>
      <c r="K1666" s="51"/>
      <c r="L1666" s="51"/>
    </row>
    <row r="1667" spans="10:12" x14ac:dyDescent="0.2">
      <c r="J1667" s="51"/>
      <c r="K1667" s="51"/>
      <c r="L1667" s="51"/>
    </row>
    <row r="1668" spans="10:12" x14ac:dyDescent="0.2">
      <c r="J1668" s="51"/>
      <c r="K1668" s="51"/>
      <c r="L1668" s="51"/>
    </row>
    <row r="1669" spans="10:12" x14ac:dyDescent="0.2">
      <c r="J1669" s="51"/>
      <c r="K1669" s="51"/>
      <c r="L1669" s="51"/>
    </row>
    <row r="1670" spans="10:12" x14ac:dyDescent="0.2">
      <c r="J1670" s="51"/>
      <c r="K1670" s="51"/>
      <c r="L1670" s="51"/>
    </row>
    <row r="1671" spans="10:12" x14ac:dyDescent="0.2">
      <c r="J1671" s="51"/>
      <c r="K1671" s="51"/>
      <c r="L1671" s="51"/>
    </row>
    <row r="1672" spans="10:12" x14ac:dyDescent="0.2">
      <c r="J1672" s="51"/>
      <c r="K1672" s="51"/>
      <c r="L1672" s="51"/>
    </row>
    <row r="1673" spans="10:12" x14ac:dyDescent="0.2">
      <c r="J1673" s="51"/>
      <c r="K1673" s="51"/>
      <c r="L1673" s="51"/>
    </row>
    <row r="1674" spans="10:12" x14ac:dyDescent="0.2">
      <c r="J1674" s="51"/>
      <c r="K1674" s="51"/>
      <c r="L1674" s="51"/>
    </row>
    <row r="1675" spans="10:12" x14ac:dyDescent="0.2">
      <c r="J1675" s="51"/>
      <c r="K1675" s="51"/>
      <c r="L1675" s="51"/>
    </row>
    <row r="1676" spans="10:12" x14ac:dyDescent="0.2">
      <c r="J1676" s="51"/>
      <c r="K1676" s="51"/>
      <c r="L1676" s="51"/>
    </row>
    <row r="1677" spans="10:12" x14ac:dyDescent="0.2">
      <c r="J1677" s="51"/>
      <c r="K1677" s="51"/>
      <c r="L1677" s="51"/>
    </row>
    <row r="1678" spans="10:12" x14ac:dyDescent="0.2">
      <c r="J1678" s="51"/>
      <c r="K1678" s="51"/>
      <c r="L1678" s="51"/>
    </row>
    <row r="1680" spans="10:12" x14ac:dyDescent="0.2">
      <c r="J1680" s="51"/>
      <c r="K1680" s="51"/>
      <c r="L1680" s="51"/>
    </row>
    <row r="1681" spans="10:12" x14ac:dyDescent="0.2">
      <c r="J1681" s="51"/>
      <c r="K1681" s="51"/>
      <c r="L1681" s="51"/>
    </row>
    <row r="1682" spans="10:12" x14ac:dyDescent="0.2">
      <c r="J1682" s="51"/>
      <c r="K1682" s="51"/>
      <c r="L1682" s="51"/>
    </row>
    <row r="1683" spans="10:12" x14ac:dyDescent="0.2">
      <c r="J1683" s="51"/>
      <c r="K1683" s="51"/>
      <c r="L1683" s="51"/>
    </row>
    <row r="1684" spans="10:12" x14ac:dyDescent="0.2">
      <c r="J1684" s="51"/>
      <c r="K1684" s="51"/>
      <c r="L1684" s="51"/>
    </row>
    <row r="1685" spans="10:12" x14ac:dyDescent="0.2">
      <c r="J1685" s="51"/>
      <c r="K1685" s="51"/>
      <c r="L1685" s="51"/>
    </row>
    <row r="1686" spans="10:12" x14ac:dyDescent="0.2">
      <c r="J1686" s="51"/>
      <c r="K1686" s="51"/>
      <c r="L1686" s="51"/>
    </row>
    <row r="1687" spans="10:12" x14ac:dyDescent="0.2">
      <c r="J1687" s="51"/>
      <c r="K1687" s="51"/>
      <c r="L1687" s="51"/>
    </row>
    <row r="1688" spans="10:12" x14ac:dyDescent="0.2">
      <c r="J1688" s="51"/>
      <c r="K1688" s="51"/>
      <c r="L1688" s="51"/>
    </row>
    <row r="1689" spans="10:12" x14ac:dyDescent="0.2">
      <c r="J1689" s="51"/>
      <c r="K1689" s="51"/>
      <c r="L1689" s="51"/>
    </row>
    <row r="1690" spans="10:12" x14ac:dyDescent="0.2">
      <c r="J1690" s="51"/>
      <c r="K1690" s="51"/>
      <c r="L1690" s="51"/>
    </row>
    <row r="1691" spans="10:12" x14ac:dyDescent="0.2">
      <c r="J1691" s="51"/>
      <c r="K1691" s="51"/>
      <c r="L1691" s="51"/>
    </row>
    <row r="1692" spans="10:12" x14ac:dyDescent="0.2">
      <c r="J1692" s="51"/>
      <c r="K1692" s="51"/>
      <c r="L1692" s="51"/>
    </row>
    <row r="1693" spans="10:12" x14ac:dyDescent="0.2">
      <c r="J1693" s="51"/>
      <c r="K1693" s="51"/>
      <c r="L1693" s="51"/>
    </row>
    <row r="1694" spans="10:12" x14ac:dyDescent="0.2">
      <c r="J1694" s="51"/>
      <c r="K1694" s="51"/>
      <c r="L1694" s="51"/>
    </row>
    <row r="1695" spans="10:12" x14ac:dyDescent="0.2">
      <c r="J1695" s="51"/>
      <c r="K1695" s="51"/>
      <c r="L1695" s="51"/>
    </row>
    <row r="1696" spans="10:12" x14ac:dyDescent="0.2">
      <c r="J1696" s="51"/>
      <c r="K1696" s="51"/>
      <c r="L1696" s="51"/>
    </row>
    <row r="1697" spans="10:12" x14ac:dyDescent="0.2">
      <c r="J1697" s="51"/>
      <c r="K1697" s="51"/>
      <c r="L1697" s="51"/>
    </row>
    <row r="1698" spans="10:12" x14ac:dyDescent="0.2">
      <c r="J1698" s="51"/>
      <c r="K1698" s="51"/>
      <c r="L1698" s="51"/>
    </row>
    <row r="1699" spans="10:12" x14ac:dyDescent="0.2">
      <c r="J1699" s="51"/>
      <c r="K1699" s="51"/>
      <c r="L1699" s="51"/>
    </row>
    <row r="1700" spans="10:12" x14ac:dyDescent="0.2">
      <c r="J1700" s="51"/>
      <c r="K1700" s="51"/>
      <c r="L1700" s="51"/>
    </row>
    <row r="1701" spans="10:12" x14ac:dyDescent="0.2">
      <c r="J1701" s="51"/>
      <c r="K1701" s="51"/>
      <c r="L1701" s="51"/>
    </row>
    <row r="1702" spans="10:12" x14ac:dyDescent="0.2">
      <c r="J1702" s="51"/>
      <c r="K1702" s="51"/>
      <c r="L1702" s="51"/>
    </row>
    <row r="1703" spans="10:12" x14ac:dyDescent="0.2">
      <c r="J1703" s="51"/>
      <c r="K1703" s="51"/>
      <c r="L1703" s="51"/>
    </row>
    <row r="1704" spans="10:12" x14ac:dyDescent="0.2">
      <c r="J1704" s="51"/>
      <c r="K1704" s="51"/>
      <c r="L1704" s="51"/>
    </row>
    <row r="1705" spans="10:12" x14ac:dyDescent="0.2">
      <c r="J1705" s="51"/>
      <c r="K1705" s="51"/>
      <c r="L1705" s="51"/>
    </row>
    <row r="1706" spans="10:12" x14ac:dyDescent="0.2">
      <c r="J1706" s="51"/>
      <c r="K1706" s="51"/>
      <c r="L1706" s="51"/>
    </row>
    <row r="1707" spans="10:12" x14ac:dyDescent="0.2">
      <c r="J1707" s="51"/>
      <c r="K1707" s="51"/>
      <c r="L1707" s="51"/>
    </row>
    <row r="1708" spans="10:12" x14ac:dyDescent="0.2">
      <c r="J1708" s="51"/>
      <c r="K1708" s="51"/>
      <c r="L1708" s="51"/>
    </row>
    <row r="1709" spans="10:12" x14ac:dyDescent="0.2">
      <c r="J1709" s="51"/>
      <c r="K1709" s="51"/>
      <c r="L1709" s="51"/>
    </row>
    <row r="1710" spans="10:12" x14ac:dyDescent="0.2">
      <c r="J1710" s="51"/>
      <c r="K1710" s="51"/>
      <c r="L1710" s="51"/>
    </row>
    <row r="1711" spans="10:12" x14ac:dyDescent="0.2">
      <c r="J1711" s="51"/>
      <c r="K1711" s="51"/>
      <c r="L1711" s="51"/>
    </row>
    <row r="1712" spans="10:12" x14ac:dyDescent="0.2">
      <c r="J1712" s="51"/>
      <c r="K1712" s="51"/>
      <c r="L1712" s="51"/>
    </row>
    <row r="1713" spans="1:12" x14ac:dyDescent="0.2">
      <c r="J1713" s="51"/>
      <c r="K1713" s="51"/>
      <c r="L1713" s="51"/>
    </row>
    <row r="1714" spans="1:12" x14ac:dyDescent="0.2">
      <c r="J1714" s="51"/>
      <c r="K1714" s="51"/>
      <c r="L1714" s="51"/>
    </row>
    <row r="1716" spans="1:12" x14ac:dyDescent="0.2">
      <c r="J1716" s="51"/>
      <c r="K1716" s="51"/>
      <c r="L1716" s="51"/>
    </row>
    <row r="1717" spans="1:12" x14ac:dyDescent="0.2">
      <c r="J1717" s="51"/>
      <c r="K1717" s="51"/>
      <c r="L1717" s="51"/>
    </row>
    <row r="1718" spans="1:12" x14ac:dyDescent="0.2">
      <c r="J1718" s="51"/>
      <c r="K1718" s="51"/>
      <c r="L1718" s="51"/>
    </row>
    <row r="1719" spans="1:12" x14ac:dyDescent="0.2">
      <c r="J1719" s="51"/>
      <c r="K1719" s="51"/>
      <c r="L1719" s="51"/>
    </row>
    <row r="1720" spans="1:12" x14ac:dyDescent="0.2">
      <c r="J1720" s="51"/>
      <c r="K1720" s="51"/>
      <c r="L1720" s="51"/>
    </row>
    <row r="1721" spans="1:12" x14ac:dyDescent="0.2">
      <c r="J1721" s="51"/>
      <c r="K1721" s="51"/>
      <c r="L1721" s="51"/>
    </row>
    <row r="1722" spans="1:12" x14ac:dyDescent="0.2">
      <c r="J1722" s="51"/>
      <c r="K1722" s="51"/>
      <c r="L1722" s="51"/>
    </row>
    <row r="1723" spans="1:12" x14ac:dyDescent="0.2">
      <c r="A1723" s="60"/>
      <c r="J1723" s="51"/>
      <c r="K1723" s="51"/>
      <c r="L1723" s="51"/>
    </row>
    <row r="1724" spans="1:12" x14ac:dyDescent="0.2">
      <c r="J1724" s="51"/>
      <c r="K1724" s="51"/>
      <c r="L1724" s="51"/>
    </row>
    <row r="1726" spans="1:12" x14ac:dyDescent="0.2">
      <c r="J1726" s="51"/>
      <c r="K1726" s="51"/>
      <c r="L1726" s="51"/>
    </row>
    <row r="1727" spans="1:12" x14ac:dyDescent="0.2">
      <c r="J1727" s="51"/>
      <c r="K1727" s="51"/>
      <c r="L1727" s="51"/>
    </row>
    <row r="1728" spans="1:12" x14ac:dyDescent="0.2">
      <c r="J1728" s="51"/>
      <c r="K1728" s="51"/>
      <c r="L1728" s="51"/>
    </row>
    <row r="1729" spans="10:12" x14ac:dyDescent="0.2">
      <c r="J1729" s="51"/>
      <c r="K1729" s="51"/>
      <c r="L1729" s="51"/>
    </row>
    <row r="1730" spans="10:12" x14ac:dyDescent="0.2">
      <c r="J1730" s="51"/>
      <c r="K1730" s="51"/>
      <c r="L1730" s="51"/>
    </row>
    <row r="1731" spans="10:12" x14ac:dyDescent="0.2">
      <c r="J1731" s="51"/>
      <c r="K1731" s="51"/>
      <c r="L1731" s="51"/>
    </row>
    <row r="1732" spans="10:12" x14ac:dyDescent="0.2">
      <c r="J1732" s="51"/>
      <c r="K1732" s="51"/>
      <c r="L1732" s="51"/>
    </row>
    <row r="1733" spans="10:12" x14ac:dyDescent="0.2">
      <c r="J1733" s="51"/>
      <c r="K1733" s="51"/>
      <c r="L1733" s="51"/>
    </row>
    <row r="1734" spans="10:12" x14ac:dyDescent="0.2">
      <c r="J1734" s="51"/>
      <c r="K1734" s="51"/>
      <c r="L1734" s="51"/>
    </row>
    <row r="1735" spans="10:12" x14ac:dyDescent="0.2">
      <c r="J1735" s="51"/>
      <c r="K1735" s="51"/>
      <c r="L1735" s="51"/>
    </row>
    <row r="1736" spans="10:12" x14ac:dyDescent="0.2">
      <c r="J1736" s="51"/>
      <c r="K1736" s="51"/>
      <c r="L1736" s="51"/>
    </row>
    <row r="1737" spans="10:12" x14ac:dyDescent="0.2">
      <c r="J1737" s="51"/>
      <c r="K1737" s="51"/>
      <c r="L1737" s="51"/>
    </row>
    <row r="1738" spans="10:12" x14ac:dyDescent="0.2">
      <c r="J1738" s="51"/>
      <c r="K1738" s="51"/>
      <c r="L1738" s="51"/>
    </row>
    <row r="1739" spans="10:12" x14ac:dyDescent="0.2">
      <c r="J1739" s="51"/>
      <c r="K1739" s="51"/>
      <c r="L1739" s="51"/>
    </row>
    <row r="1740" spans="10:12" x14ac:dyDescent="0.2">
      <c r="J1740" s="51"/>
      <c r="K1740" s="51"/>
      <c r="L1740" s="51"/>
    </row>
    <row r="1741" spans="10:12" x14ac:dyDescent="0.2">
      <c r="J1741" s="51"/>
      <c r="K1741" s="51"/>
      <c r="L1741" s="51"/>
    </row>
    <row r="1742" spans="10:12" x14ac:dyDescent="0.2">
      <c r="J1742" s="51"/>
      <c r="K1742" s="51"/>
      <c r="L1742" s="51"/>
    </row>
    <row r="1743" spans="10:12" x14ac:dyDescent="0.2">
      <c r="J1743" s="51"/>
      <c r="K1743" s="51"/>
      <c r="L1743" s="51"/>
    </row>
    <row r="1744" spans="10:12" x14ac:dyDescent="0.2">
      <c r="J1744" s="51"/>
      <c r="K1744" s="51"/>
      <c r="L1744" s="51"/>
    </row>
    <row r="1745" spans="10:12" x14ac:dyDescent="0.2">
      <c r="J1745" s="51"/>
      <c r="K1745" s="51"/>
      <c r="L1745" s="51"/>
    </row>
    <row r="1746" spans="10:12" x14ac:dyDescent="0.2">
      <c r="J1746" s="51"/>
      <c r="K1746" s="51"/>
      <c r="L1746" s="51"/>
    </row>
    <row r="1747" spans="10:12" x14ac:dyDescent="0.2">
      <c r="J1747" s="51"/>
      <c r="K1747" s="51"/>
      <c r="L1747" s="51"/>
    </row>
    <row r="1748" spans="10:12" x14ac:dyDescent="0.2">
      <c r="J1748" s="51"/>
      <c r="K1748" s="51"/>
      <c r="L1748" s="51"/>
    </row>
    <row r="1749" spans="10:12" x14ac:dyDescent="0.2">
      <c r="J1749" s="51"/>
      <c r="K1749" s="51"/>
      <c r="L1749" s="51"/>
    </row>
    <row r="1750" spans="10:12" x14ac:dyDescent="0.2">
      <c r="J1750" s="51"/>
      <c r="K1750" s="51"/>
      <c r="L1750" s="51"/>
    </row>
    <row r="1751" spans="10:12" x14ac:dyDescent="0.2">
      <c r="J1751" s="51"/>
      <c r="K1751" s="51"/>
      <c r="L1751" s="51"/>
    </row>
    <row r="1752" spans="10:12" x14ac:dyDescent="0.2">
      <c r="J1752" s="51"/>
      <c r="K1752" s="51"/>
      <c r="L1752" s="51"/>
    </row>
    <row r="1753" spans="10:12" x14ac:dyDescent="0.2">
      <c r="J1753" s="51"/>
      <c r="K1753" s="51"/>
      <c r="L1753" s="51"/>
    </row>
    <row r="1754" spans="10:12" x14ac:dyDescent="0.2">
      <c r="J1754" s="51"/>
      <c r="K1754" s="51"/>
      <c r="L1754" s="51"/>
    </row>
    <row r="1755" spans="10:12" x14ac:dyDescent="0.2">
      <c r="J1755" s="51"/>
      <c r="K1755" s="51"/>
      <c r="L1755" s="51"/>
    </row>
    <row r="1756" spans="10:12" x14ac:dyDescent="0.2">
      <c r="J1756" s="51"/>
      <c r="K1756" s="51"/>
      <c r="L1756" s="51"/>
    </row>
    <row r="1757" spans="10:12" x14ac:dyDescent="0.2">
      <c r="J1757" s="51"/>
      <c r="K1757" s="51"/>
      <c r="L1757" s="51"/>
    </row>
    <row r="1758" spans="10:12" x14ac:dyDescent="0.2">
      <c r="J1758" s="51"/>
      <c r="K1758" s="51"/>
      <c r="L1758" s="51"/>
    </row>
    <row r="1759" spans="10:12" x14ac:dyDescent="0.2">
      <c r="J1759" s="51"/>
      <c r="K1759" s="51"/>
      <c r="L1759" s="51"/>
    </row>
    <row r="1760" spans="10:12" x14ac:dyDescent="0.2">
      <c r="J1760" s="51"/>
      <c r="K1760" s="51"/>
      <c r="L1760" s="51"/>
    </row>
    <row r="1761" spans="10:12" x14ac:dyDescent="0.2">
      <c r="J1761" s="51"/>
      <c r="K1761" s="51"/>
      <c r="L1761" s="51"/>
    </row>
    <row r="1762" spans="10:12" x14ac:dyDescent="0.2">
      <c r="J1762" s="51"/>
      <c r="K1762" s="51"/>
      <c r="L1762" s="51"/>
    </row>
    <row r="1763" spans="10:12" x14ac:dyDescent="0.2">
      <c r="J1763" s="51"/>
      <c r="K1763" s="51"/>
      <c r="L1763" s="51"/>
    </row>
    <row r="1764" spans="10:12" x14ac:dyDescent="0.2">
      <c r="J1764" s="51"/>
      <c r="K1764" s="51"/>
      <c r="L1764" s="51"/>
    </row>
    <row r="1765" spans="10:12" x14ac:dyDescent="0.2">
      <c r="J1765" s="51"/>
      <c r="K1765" s="51"/>
      <c r="L1765" s="51"/>
    </row>
    <row r="1766" spans="10:12" x14ac:dyDescent="0.2">
      <c r="J1766" s="51"/>
      <c r="K1766" s="51"/>
      <c r="L1766" s="51"/>
    </row>
    <row r="1767" spans="10:12" x14ac:dyDescent="0.2">
      <c r="J1767" s="51"/>
      <c r="K1767" s="51"/>
      <c r="L1767" s="51"/>
    </row>
    <row r="1768" spans="10:12" x14ac:dyDescent="0.2">
      <c r="J1768" s="51"/>
      <c r="K1768" s="51"/>
      <c r="L1768" s="51"/>
    </row>
    <row r="1769" spans="10:12" x14ac:dyDescent="0.2">
      <c r="J1769" s="51"/>
      <c r="K1769" s="51"/>
      <c r="L1769" s="51"/>
    </row>
    <row r="1770" spans="10:12" x14ac:dyDescent="0.2">
      <c r="J1770" s="51"/>
      <c r="K1770" s="51"/>
      <c r="L1770" s="51"/>
    </row>
    <row r="1771" spans="10:12" x14ac:dyDescent="0.2">
      <c r="J1771" s="51"/>
      <c r="K1771" s="51"/>
      <c r="L1771" s="51"/>
    </row>
    <row r="1772" spans="10:12" x14ac:dyDescent="0.2">
      <c r="J1772" s="51"/>
      <c r="K1772" s="51"/>
      <c r="L1772" s="51"/>
    </row>
    <row r="1773" spans="10:12" x14ac:dyDescent="0.2">
      <c r="J1773" s="51"/>
      <c r="K1773" s="51"/>
      <c r="L1773" s="51"/>
    </row>
    <row r="1774" spans="10:12" x14ac:dyDescent="0.2">
      <c r="J1774" s="51"/>
      <c r="K1774" s="51"/>
      <c r="L1774" s="51"/>
    </row>
    <row r="1775" spans="10:12" x14ac:dyDescent="0.2">
      <c r="J1775" s="51"/>
      <c r="K1775" s="51"/>
      <c r="L1775" s="51"/>
    </row>
    <row r="1776" spans="10:12" x14ac:dyDescent="0.2">
      <c r="J1776" s="51"/>
      <c r="K1776" s="51"/>
      <c r="L1776" s="51"/>
    </row>
    <row r="1777" spans="10:12" x14ac:dyDescent="0.2">
      <c r="J1777" s="51"/>
      <c r="K1777" s="51"/>
      <c r="L1777" s="51"/>
    </row>
    <row r="1778" spans="10:12" x14ac:dyDescent="0.2">
      <c r="J1778" s="51"/>
      <c r="K1778" s="51"/>
      <c r="L1778" s="51"/>
    </row>
    <row r="1780" spans="10:12" x14ac:dyDescent="0.2">
      <c r="J1780" s="51"/>
      <c r="K1780" s="51"/>
      <c r="L1780" s="51"/>
    </row>
    <row r="1781" spans="10:12" x14ac:dyDescent="0.2">
      <c r="J1781" s="51"/>
      <c r="K1781" s="51"/>
      <c r="L1781" s="51"/>
    </row>
    <row r="1782" spans="10:12" x14ac:dyDescent="0.2">
      <c r="J1782" s="51"/>
      <c r="K1782" s="51"/>
      <c r="L1782" s="51"/>
    </row>
    <row r="1783" spans="10:12" x14ac:dyDescent="0.2">
      <c r="J1783" s="51"/>
      <c r="K1783" s="51"/>
      <c r="L1783" s="51"/>
    </row>
    <row r="1784" spans="10:12" x14ac:dyDescent="0.2">
      <c r="J1784" s="51"/>
      <c r="K1784" s="51"/>
      <c r="L1784" s="51"/>
    </row>
    <row r="1785" spans="10:12" x14ac:dyDescent="0.2">
      <c r="J1785" s="51"/>
      <c r="K1785" s="51"/>
      <c r="L1785" s="51"/>
    </row>
    <row r="1787" spans="10:12" x14ac:dyDescent="0.2">
      <c r="J1787" s="51"/>
      <c r="K1787" s="51"/>
      <c r="L1787" s="51"/>
    </row>
    <row r="1788" spans="10:12" x14ac:dyDescent="0.2">
      <c r="J1788" s="51"/>
      <c r="K1788" s="51"/>
      <c r="L1788" s="51"/>
    </row>
    <row r="1789" spans="10:12" x14ac:dyDescent="0.2">
      <c r="J1789" s="51"/>
      <c r="K1789" s="51"/>
      <c r="L1789" s="51"/>
    </row>
    <row r="1791" spans="10:12" x14ac:dyDescent="0.2">
      <c r="J1791" s="51"/>
      <c r="K1791" s="51"/>
      <c r="L1791" s="51"/>
    </row>
    <row r="1792" spans="10:12" x14ac:dyDescent="0.2">
      <c r="J1792" s="51"/>
      <c r="K1792" s="51"/>
      <c r="L1792" s="51"/>
    </row>
    <row r="1793" spans="1:12" x14ac:dyDescent="0.2">
      <c r="J1793" s="51"/>
      <c r="K1793" s="51"/>
      <c r="L1793" s="51"/>
    </row>
    <row r="1794" spans="1:12" x14ac:dyDescent="0.2">
      <c r="J1794" s="51"/>
      <c r="K1794" s="51"/>
      <c r="L1794" s="51"/>
    </row>
    <row r="1795" spans="1:12" x14ac:dyDescent="0.2">
      <c r="J1795" s="51"/>
      <c r="K1795" s="51"/>
      <c r="L1795" s="51"/>
    </row>
    <row r="1796" spans="1:12" x14ac:dyDescent="0.2">
      <c r="A1796" s="60"/>
      <c r="J1796" s="51"/>
      <c r="K1796" s="51"/>
      <c r="L1796" s="51"/>
    </row>
    <row r="1797" spans="1:12" x14ac:dyDescent="0.2">
      <c r="J1797" s="51"/>
      <c r="K1797" s="51"/>
      <c r="L1797" s="51"/>
    </row>
    <row r="1798" spans="1:12" x14ac:dyDescent="0.2">
      <c r="J1798" s="51"/>
      <c r="K1798" s="51"/>
      <c r="L1798" s="51"/>
    </row>
    <row r="1799" spans="1:12" x14ac:dyDescent="0.2">
      <c r="J1799" s="51"/>
      <c r="K1799" s="51"/>
      <c r="L1799" s="51"/>
    </row>
    <row r="1800" spans="1:12" x14ac:dyDescent="0.2">
      <c r="J1800" s="51"/>
      <c r="K1800" s="51"/>
      <c r="L1800" s="51"/>
    </row>
    <row r="1801" spans="1:12" x14ac:dyDescent="0.2">
      <c r="J1801" s="51"/>
      <c r="K1801" s="51"/>
      <c r="L1801" s="51"/>
    </row>
    <row r="1802" spans="1:12" x14ac:dyDescent="0.2">
      <c r="J1802" s="51"/>
      <c r="K1802" s="51"/>
      <c r="L1802" s="51"/>
    </row>
    <row r="1803" spans="1:12" x14ac:dyDescent="0.2">
      <c r="J1803" s="51"/>
      <c r="K1803" s="51"/>
      <c r="L1803" s="51"/>
    </row>
    <row r="1804" spans="1:12" x14ac:dyDescent="0.2">
      <c r="J1804" s="51"/>
      <c r="K1804" s="51"/>
      <c r="L1804" s="51"/>
    </row>
    <row r="1805" spans="1:12" x14ac:dyDescent="0.2">
      <c r="J1805" s="51"/>
      <c r="K1805" s="51"/>
      <c r="L1805" s="51"/>
    </row>
    <row r="1806" spans="1:12" x14ac:dyDescent="0.2">
      <c r="J1806" s="51"/>
      <c r="K1806" s="51"/>
      <c r="L1806" s="51"/>
    </row>
    <row r="1807" spans="1:12" x14ac:dyDescent="0.2">
      <c r="J1807" s="51"/>
      <c r="K1807" s="51"/>
      <c r="L1807" s="51"/>
    </row>
    <row r="1808" spans="1:12" x14ac:dyDescent="0.2">
      <c r="J1808" s="51"/>
      <c r="K1808" s="51"/>
      <c r="L1808" s="51"/>
    </row>
    <row r="1809" spans="10:12" x14ac:dyDescent="0.2">
      <c r="J1809" s="51"/>
      <c r="K1809" s="51"/>
      <c r="L1809" s="51"/>
    </row>
    <row r="1810" spans="10:12" x14ac:dyDescent="0.2">
      <c r="J1810" s="51"/>
      <c r="K1810" s="51"/>
      <c r="L1810" s="51"/>
    </row>
    <row r="1811" spans="10:12" x14ac:dyDescent="0.2">
      <c r="J1811" s="51"/>
      <c r="K1811" s="51"/>
      <c r="L1811" s="51"/>
    </row>
    <row r="1812" spans="10:12" x14ac:dyDescent="0.2">
      <c r="J1812" s="51"/>
      <c r="K1812" s="51"/>
      <c r="L1812" s="51"/>
    </row>
    <row r="1813" spans="10:12" x14ac:dyDescent="0.2">
      <c r="J1813" s="51"/>
      <c r="K1813" s="51"/>
      <c r="L1813" s="51"/>
    </row>
    <row r="1814" spans="10:12" x14ac:dyDescent="0.2">
      <c r="J1814" s="51"/>
      <c r="K1814" s="51"/>
      <c r="L1814" s="51"/>
    </row>
    <row r="1815" spans="10:12" x14ac:dyDescent="0.2">
      <c r="J1815" s="51"/>
      <c r="K1815" s="51"/>
      <c r="L1815" s="51"/>
    </row>
    <row r="1816" spans="10:12" x14ac:dyDescent="0.2">
      <c r="J1816" s="51"/>
      <c r="K1816" s="51"/>
      <c r="L1816" s="51"/>
    </row>
    <row r="1817" spans="10:12" x14ac:dyDescent="0.2">
      <c r="J1817" s="51"/>
      <c r="K1817" s="51"/>
      <c r="L1817" s="51"/>
    </row>
    <row r="1818" spans="10:12" x14ac:dyDescent="0.2">
      <c r="J1818" s="51"/>
      <c r="K1818" s="51"/>
      <c r="L1818" s="51"/>
    </row>
    <row r="1819" spans="10:12" x14ac:dyDescent="0.2">
      <c r="J1819" s="51"/>
      <c r="K1819" s="51"/>
      <c r="L1819" s="51"/>
    </row>
    <row r="1820" spans="10:12" x14ac:dyDescent="0.2">
      <c r="J1820" s="51"/>
      <c r="K1820" s="51"/>
      <c r="L1820" s="51"/>
    </row>
    <row r="1821" spans="10:12" x14ac:dyDescent="0.2">
      <c r="J1821" s="51"/>
      <c r="K1821" s="51"/>
      <c r="L1821" s="51"/>
    </row>
    <row r="1822" spans="10:12" x14ac:dyDescent="0.2">
      <c r="J1822" s="51"/>
      <c r="K1822" s="51"/>
      <c r="L1822" s="51"/>
    </row>
    <row r="1824" spans="10:12" x14ac:dyDescent="0.2">
      <c r="J1824" s="51"/>
      <c r="K1824" s="51"/>
      <c r="L1824" s="51"/>
    </row>
    <row r="1825" spans="10:12" x14ac:dyDescent="0.2">
      <c r="J1825" s="51"/>
      <c r="K1825" s="51"/>
      <c r="L1825" s="51"/>
    </row>
    <row r="1826" spans="10:12" x14ac:dyDescent="0.2">
      <c r="J1826" s="51"/>
      <c r="K1826" s="51"/>
      <c r="L1826" s="51"/>
    </row>
    <row r="1827" spans="10:12" x14ac:dyDescent="0.2">
      <c r="J1827" s="51"/>
      <c r="K1827" s="51"/>
      <c r="L1827" s="51"/>
    </row>
    <row r="1828" spans="10:12" x14ac:dyDescent="0.2">
      <c r="J1828" s="51"/>
      <c r="K1828" s="51"/>
      <c r="L1828" s="51"/>
    </row>
    <row r="1829" spans="10:12" x14ac:dyDescent="0.2">
      <c r="J1829" s="51"/>
      <c r="K1829" s="51"/>
      <c r="L1829" s="51"/>
    </row>
    <row r="1830" spans="10:12" x14ac:dyDescent="0.2">
      <c r="J1830" s="51"/>
      <c r="K1830" s="51"/>
      <c r="L1830" s="51"/>
    </row>
    <row r="1831" spans="10:12" x14ac:dyDescent="0.2">
      <c r="J1831" s="51"/>
      <c r="K1831" s="51"/>
      <c r="L1831" s="51"/>
    </row>
    <row r="1832" spans="10:12" x14ac:dyDescent="0.2">
      <c r="J1832" s="51"/>
      <c r="K1832" s="51"/>
      <c r="L1832" s="51"/>
    </row>
    <row r="1833" spans="10:12" x14ac:dyDescent="0.2">
      <c r="J1833" s="51"/>
      <c r="K1833" s="51"/>
      <c r="L1833" s="51"/>
    </row>
    <row r="1834" spans="10:12" x14ac:dyDescent="0.2">
      <c r="J1834" s="51"/>
      <c r="K1834" s="51"/>
      <c r="L1834" s="51"/>
    </row>
    <row r="1835" spans="10:12" x14ac:dyDescent="0.2">
      <c r="J1835" s="51"/>
      <c r="K1835" s="51"/>
      <c r="L1835" s="51"/>
    </row>
    <row r="1836" spans="10:12" x14ac:dyDescent="0.2">
      <c r="J1836" s="51"/>
      <c r="K1836" s="51"/>
      <c r="L1836" s="51"/>
    </row>
    <row r="1837" spans="10:12" x14ac:dyDescent="0.2">
      <c r="J1837" s="51"/>
      <c r="K1837" s="51"/>
      <c r="L1837" s="51"/>
    </row>
    <row r="1838" spans="10:12" x14ac:dyDescent="0.2">
      <c r="J1838" s="51"/>
      <c r="K1838" s="51"/>
      <c r="L1838" s="51"/>
    </row>
    <row r="1839" spans="10:12" x14ac:dyDescent="0.2">
      <c r="J1839" s="51"/>
      <c r="K1839" s="51"/>
      <c r="L1839" s="51"/>
    </row>
    <row r="1840" spans="10:12" x14ac:dyDescent="0.2">
      <c r="J1840" s="51"/>
      <c r="K1840" s="51"/>
      <c r="L1840" s="51"/>
    </row>
    <row r="1841" spans="10:12" x14ac:dyDescent="0.2">
      <c r="J1841" s="51"/>
      <c r="K1841" s="51"/>
      <c r="L1841" s="51"/>
    </row>
    <row r="1843" spans="10:12" x14ac:dyDescent="0.2">
      <c r="J1843" s="51"/>
      <c r="K1843" s="51"/>
      <c r="L1843" s="51"/>
    </row>
    <row r="1844" spans="10:12" x14ac:dyDescent="0.2">
      <c r="J1844" s="51"/>
      <c r="K1844" s="51"/>
      <c r="L1844" s="51"/>
    </row>
    <row r="1845" spans="10:12" x14ac:dyDescent="0.2">
      <c r="J1845" s="51"/>
      <c r="K1845" s="51"/>
      <c r="L1845" s="51"/>
    </row>
    <row r="1846" spans="10:12" x14ac:dyDescent="0.2">
      <c r="J1846" s="51"/>
      <c r="K1846" s="51"/>
      <c r="L1846" s="51"/>
    </row>
    <row r="1847" spans="10:12" x14ac:dyDescent="0.2">
      <c r="J1847" s="51"/>
      <c r="K1847" s="51"/>
      <c r="L1847" s="51"/>
    </row>
    <row r="1848" spans="10:12" x14ac:dyDescent="0.2">
      <c r="J1848" s="51"/>
      <c r="K1848" s="51"/>
      <c r="L1848" s="51"/>
    </row>
    <row r="1849" spans="10:12" x14ac:dyDescent="0.2">
      <c r="J1849" s="51"/>
      <c r="K1849" s="51"/>
      <c r="L1849" s="51"/>
    </row>
    <row r="1850" spans="10:12" x14ac:dyDescent="0.2">
      <c r="J1850" s="51"/>
      <c r="K1850" s="51"/>
      <c r="L1850" s="51"/>
    </row>
    <row r="1851" spans="10:12" x14ac:dyDescent="0.2">
      <c r="J1851" s="51"/>
      <c r="K1851" s="51"/>
      <c r="L1851" s="51"/>
    </row>
    <row r="1852" spans="10:12" x14ac:dyDescent="0.2">
      <c r="J1852" s="51"/>
      <c r="K1852" s="51"/>
      <c r="L1852" s="51"/>
    </row>
    <row r="1853" spans="10:12" x14ac:dyDescent="0.2">
      <c r="J1853" s="51"/>
      <c r="K1853" s="51"/>
      <c r="L1853" s="51"/>
    </row>
    <row r="1855" spans="10:12" x14ac:dyDescent="0.2">
      <c r="J1855" s="51"/>
      <c r="K1855" s="51"/>
      <c r="L1855" s="51"/>
    </row>
    <row r="1856" spans="10:12" x14ac:dyDescent="0.2">
      <c r="J1856" s="51"/>
      <c r="K1856" s="51"/>
      <c r="L1856" s="51"/>
    </row>
    <row r="1857" spans="10:12" x14ac:dyDescent="0.2">
      <c r="J1857" s="51"/>
      <c r="K1857" s="51"/>
      <c r="L1857" s="51"/>
    </row>
    <row r="1858" spans="10:12" x14ac:dyDescent="0.2">
      <c r="J1858" s="51"/>
      <c r="K1858" s="51"/>
      <c r="L1858" s="51"/>
    </row>
    <row r="1859" spans="10:12" x14ac:dyDescent="0.2">
      <c r="J1859" s="51"/>
      <c r="K1859" s="51"/>
      <c r="L1859" s="51"/>
    </row>
    <row r="1861" spans="10:12" x14ac:dyDescent="0.2">
      <c r="J1861" s="51"/>
      <c r="K1861" s="51"/>
      <c r="L1861" s="51"/>
    </row>
    <row r="1862" spans="10:12" x14ac:dyDescent="0.2">
      <c r="J1862" s="51"/>
      <c r="K1862" s="51"/>
      <c r="L1862" s="51"/>
    </row>
    <row r="1864" spans="10:12" x14ac:dyDescent="0.2">
      <c r="J1864" s="51"/>
      <c r="K1864" s="51"/>
      <c r="L1864" s="51"/>
    </row>
    <row r="1865" spans="10:12" x14ac:dyDescent="0.2">
      <c r="J1865" s="51"/>
      <c r="K1865" s="51"/>
      <c r="L1865" s="51"/>
    </row>
    <row r="1866" spans="10:12" x14ac:dyDescent="0.2">
      <c r="J1866" s="51"/>
      <c r="K1866" s="51"/>
      <c r="L1866" s="51"/>
    </row>
    <row r="1867" spans="10:12" x14ac:dyDescent="0.2">
      <c r="J1867" s="51"/>
      <c r="K1867" s="51"/>
      <c r="L1867" s="51"/>
    </row>
    <row r="1868" spans="10:12" x14ac:dyDescent="0.2">
      <c r="J1868" s="51"/>
      <c r="K1868" s="51"/>
      <c r="L1868" s="51"/>
    </row>
    <row r="1869" spans="10:12" x14ac:dyDescent="0.2">
      <c r="J1869" s="51"/>
      <c r="K1869" s="51"/>
      <c r="L1869" s="51"/>
    </row>
    <row r="1870" spans="10:12" x14ac:dyDescent="0.2">
      <c r="J1870" s="51"/>
      <c r="K1870" s="51"/>
      <c r="L1870" s="51"/>
    </row>
    <row r="1871" spans="10:12" x14ac:dyDescent="0.2">
      <c r="J1871" s="51"/>
      <c r="K1871" s="51"/>
      <c r="L1871" s="51"/>
    </row>
    <row r="1872" spans="10:12" x14ac:dyDescent="0.2">
      <c r="J1872" s="51"/>
      <c r="K1872" s="51"/>
      <c r="L1872" s="51"/>
    </row>
    <row r="1873" spans="10:12" x14ac:dyDescent="0.2">
      <c r="J1873" s="51"/>
      <c r="K1873" s="51"/>
      <c r="L1873" s="51"/>
    </row>
    <row r="1874" spans="10:12" x14ac:dyDescent="0.2">
      <c r="J1874" s="51"/>
      <c r="K1874" s="51"/>
      <c r="L1874" s="51"/>
    </row>
    <row r="1875" spans="10:12" x14ac:dyDescent="0.2">
      <c r="J1875" s="51"/>
      <c r="K1875" s="51"/>
      <c r="L1875" s="51"/>
    </row>
    <row r="1876" spans="10:12" x14ac:dyDescent="0.2">
      <c r="J1876" s="51"/>
      <c r="K1876" s="51"/>
      <c r="L1876" s="51"/>
    </row>
    <row r="1877" spans="10:12" x14ac:dyDescent="0.2">
      <c r="J1877" s="51"/>
      <c r="K1877" s="51"/>
      <c r="L1877" s="51"/>
    </row>
    <row r="1878" spans="10:12" x14ac:dyDescent="0.2">
      <c r="J1878" s="51"/>
      <c r="K1878" s="51"/>
      <c r="L1878" s="51"/>
    </row>
    <row r="1879" spans="10:12" x14ac:dyDescent="0.2">
      <c r="J1879" s="51"/>
      <c r="K1879" s="51"/>
      <c r="L1879" s="51"/>
    </row>
    <row r="1881" spans="10:12" x14ac:dyDescent="0.2">
      <c r="J1881" s="51"/>
      <c r="K1881" s="51"/>
      <c r="L1881" s="51"/>
    </row>
    <row r="1882" spans="10:12" x14ac:dyDescent="0.2">
      <c r="J1882" s="51"/>
      <c r="K1882" s="51"/>
      <c r="L1882" s="51"/>
    </row>
    <row r="1883" spans="10:12" x14ac:dyDescent="0.2">
      <c r="J1883" s="51"/>
      <c r="K1883" s="51"/>
      <c r="L1883" s="51"/>
    </row>
    <row r="1884" spans="10:12" x14ac:dyDescent="0.2">
      <c r="J1884" s="51"/>
      <c r="K1884" s="51"/>
      <c r="L1884" s="51"/>
    </row>
    <row r="1886" spans="10:12" x14ac:dyDescent="0.2">
      <c r="J1886" s="51"/>
      <c r="K1886" s="51"/>
      <c r="L1886" s="51"/>
    </row>
    <row r="1888" spans="10:12" x14ac:dyDescent="0.2">
      <c r="J1888" s="51"/>
      <c r="K1888" s="51"/>
      <c r="L1888" s="51"/>
    </row>
    <row r="1890" spans="10:12" x14ac:dyDescent="0.2">
      <c r="J1890" s="51"/>
      <c r="K1890" s="51"/>
      <c r="L1890" s="51"/>
    </row>
    <row r="1891" spans="10:12" x14ac:dyDescent="0.2">
      <c r="J1891" s="51"/>
      <c r="K1891" s="51"/>
      <c r="L1891" s="51"/>
    </row>
    <row r="1892" spans="10:12" x14ac:dyDescent="0.2">
      <c r="J1892" s="51"/>
      <c r="K1892" s="51"/>
      <c r="L1892" s="51"/>
    </row>
    <row r="1893" spans="10:12" x14ac:dyDescent="0.2">
      <c r="J1893" s="51"/>
      <c r="K1893" s="51"/>
      <c r="L1893" s="51"/>
    </row>
    <row r="1894" spans="10:12" x14ac:dyDescent="0.2">
      <c r="J1894" s="51"/>
      <c r="K1894" s="51"/>
      <c r="L1894" s="51"/>
    </row>
    <row r="1895" spans="10:12" x14ac:dyDescent="0.2">
      <c r="J1895" s="51"/>
      <c r="K1895" s="51"/>
      <c r="L1895" s="51"/>
    </row>
    <row r="1896" spans="10:12" x14ac:dyDescent="0.2">
      <c r="J1896" s="51"/>
      <c r="K1896" s="51"/>
      <c r="L1896" s="51"/>
    </row>
    <row r="1897" spans="10:12" x14ac:dyDescent="0.2">
      <c r="J1897" s="51"/>
      <c r="K1897" s="51"/>
      <c r="L1897" s="51"/>
    </row>
    <row r="1898" spans="10:12" x14ac:dyDescent="0.2">
      <c r="J1898" s="51"/>
      <c r="K1898" s="51"/>
      <c r="L1898" s="51"/>
    </row>
    <row r="1899" spans="10:12" x14ac:dyDescent="0.2">
      <c r="J1899" s="51"/>
      <c r="K1899" s="51"/>
      <c r="L1899" s="51"/>
    </row>
    <row r="1900" spans="10:12" x14ac:dyDescent="0.2">
      <c r="J1900" s="51"/>
      <c r="K1900" s="51"/>
      <c r="L1900" s="51"/>
    </row>
    <row r="1901" spans="10:12" x14ac:dyDescent="0.2">
      <c r="J1901" s="51"/>
      <c r="K1901" s="51"/>
      <c r="L1901" s="51"/>
    </row>
    <row r="1902" spans="10:12" x14ac:dyDescent="0.2">
      <c r="J1902" s="51"/>
      <c r="K1902" s="51"/>
      <c r="L1902" s="51"/>
    </row>
    <row r="1903" spans="10:12" x14ac:dyDescent="0.2">
      <c r="J1903" s="51"/>
      <c r="K1903" s="51"/>
      <c r="L1903" s="51"/>
    </row>
    <row r="1904" spans="10:12" x14ac:dyDescent="0.2">
      <c r="J1904" s="51"/>
      <c r="K1904" s="51"/>
      <c r="L1904" s="51"/>
    </row>
    <row r="1905" spans="1:12" x14ac:dyDescent="0.2">
      <c r="J1905" s="51"/>
      <c r="K1905" s="51"/>
      <c r="L1905" s="51"/>
    </row>
    <row r="1906" spans="1:12" x14ac:dyDescent="0.2">
      <c r="J1906" s="51"/>
      <c r="K1906" s="51"/>
      <c r="L1906" s="51"/>
    </row>
    <row r="1907" spans="1:12" x14ac:dyDescent="0.2">
      <c r="J1907" s="51"/>
      <c r="K1907" s="51"/>
      <c r="L1907" s="51"/>
    </row>
    <row r="1908" spans="1:12" x14ac:dyDescent="0.2">
      <c r="A1908" s="60"/>
      <c r="J1908" s="51"/>
      <c r="K1908" s="51"/>
      <c r="L1908" s="51"/>
    </row>
  </sheetData>
  <autoFilter ref="A4:EO149" xr:uid="{00000000-0009-0000-0000-000000000000}"/>
  <sortState xmlns:xlrd2="http://schemas.microsoft.com/office/spreadsheetml/2017/richdata2" ref="A5:EO121">
    <sortCondition ref="A5:A121"/>
  </sortState>
  <mergeCells count="11">
    <mergeCell ref="CH3:CS3"/>
    <mergeCell ref="CT3:DE3"/>
    <mergeCell ref="DF3:DQ3"/>
    <mergeCell ref="DR3:EC3"/>
    <mergeCell ref="ED3:EO3"/>
    <mergeCell ref="BU3:CG3"/>
    <mergeCell ref="M3:X3"/>
    <mergeCell ref="Y3:AJ3"/>
    <mergeCell ref="AK3:AV3"/>
    <mergeCell ref="AW3:BH3"/>
    <mergeCell ref="BI3:BT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2"/>
  <sheetViews>
    <sheetView topLeftCell="D101" zoomScale="150" zoomScaleNormal="150" workbookViewId="0">
      <selection activeCell="P110" sqref="P110"/>
    </sheetView>
  </sheetViews>
  <sheetFormatPr baseColWidth="10" defaultRowHeight="15" x14ac:dyDescent="0.25"/>
  <cols>
    <col min="1" max="1" width="0" hidden="1" customWidth="1"/>
    <col min="2" max="2" width="0" style="5" hidden="1" customWidth="1"/>
    <col min="3" max="3" width="22" style="143" hidden="1" customWidth="1"/>
    <col min="4" max="4" width="8.28515625" customWidth="1"/>
    <col min="5" max="5" width="6" customWidth="1"/>
    <col min="6" max="6" width="5.85546875" hidden="1" customWidth="1"/>
    <col min="7" max="7" width="8" style="71" hidden="1" customWidth="1"/>
    <col min="8" max="8" width="5.85546875" hidden="1" customWidth="1"/>
    <col min="9" max="9" width="11.140625" hidden="1" customWidth="1"/>
    <col min="10" max="10" width="8.42578125" hidden="1" customWidth="1"/>
    <col min="11" max="11" width="9.85546875" hidden="1" customWidth="1"/>
    <col min="12" max="12" width="10" customWidth="1"/>
    <col min="13" max="13" width="0" style="5" hidden="1" customWidth="1"/>
    <col min="14" max="14" width="10.42578125" hidden="1" customWidth="1"/>
    <col min="15" max="15" width="8" style="140" customWidth="1"/>
    <col min="16" max="16" width="9.140625" customWidth="1"/>
    <col min="17" max="17" width="10" bestFit="1" customWidth="1"/>
    <col min="18" max="18" width="9.140625" customWidth="1"/>
    <col min="19" max="19" width="10.28515625" customWidth="1"/>
    <col min="20" max="20" width="9.42578125" customWidth="1"/>
  </cols>
  <sheetData>
    <row r="1" spans="1:20" ht="18.75" x14ac:dyDescent="0.3">
      <c r="A1" s="231" t="s">
        <v>17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20" ht="18.75" x14ac:dyDescent="0.3">
      <c r="A2" s="232" t="s">
        <v>18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4" spans="1:20" ht="42.75" customHeight="1" thickBot="1" x14ac:dyDescent="0.3">
      <c r="A4" s="3" t="s">
        <v>2</v>
      </c>
      <c r="B4" s="144" t="s">
        <v>4</v>
      </c>
      <c r="C4" s="186" t="s">
        <v>5</v>
      </c>
      <c r="D4" s="4" t="s">
        <v>6</v>
      </c>
      <c r="E4" s="3" t="s">
        <v>323</v>
      </c>
      <c r="F4" s="3" t="s">
        <v>8</v>
      </c>
      <c r="G4" s="70" t="s">
        <v>9</v>
      </c>
      <c r="H4" s="3" t="s">
        <v>10</v>
      </c>
      <c r="I4" s="3" t="s">
        <v>19</v>
      </c>
      <c r="J4" s="3" t="s">
        <v>1</v>
      </c>
      <c r="K4" s="3" t="s">
        <v>11</v>
      </c>
      <c r="L4" s="3" t="s">
        <v>12</v>
      </c>
      <c r="M4" s="3" t="s">
        <v>13</v>
      </c>
      <c r="N4" s="3" t="s">
        <v>15</v>
      </c>
      <c r="O4" s="3" t="s">
        <v>314</v>
      </c>
      <c r="P4" s="3" t="s">
        <v>311</v>
      </c>
      <c r="Q4" s="3" t="s">
        <v>319</v>
      </c>
      <c r="R4" s="3" t="s">
        <v>316</v>
      </c>
      <c r="S4" s="3" t="s">
        <v>317</v>
      </c>
      <c r="T4" s="3" t="s">
        <v>318</v>
      </c>
    </row>
    <row r="5" spans="1:20" ht="15" customHeight="1" x14ac:dyDescent="0.25">
      <c r="A5" s="149" t="s">
        <v>42</v>
      </c>
      <c r="B5" s="150" t="s">
        <v>25</v>
      </c>
      <c r="C5" s="181" t="s">
        <v>43</v>
      </c>
      <c r="D5" s="13" t="s">
        <v>44</v>
      </c>
      <c r="E5" s="16">
        <v>60</v>
      </c>
      <c r="F5" s="6" t="s">
        <v>14</v>
      </c>
      <c r="G5" s="69">
        <v>8.8000000000000007</v>
      </c>
      <c r="H5" s="1">
        <v>0.28000000000000003</v>
      </c>
      <c r="I5" s="1">
        <v>0</v>
      </c>
      <c r="J5" s="2">
        <v>16740</v>
      </c>
      <c r="K5" s="2">
        <f>J5*G5*(1+H5)*(1+I5)*E5</f>
        <v>11313561.600000001</v>
      </c>
      <c r="L5" s="2">
        <f>K5*12</f>
        <v>135762739.20000002</v>
      </c>
      <c r="M5" s="6" t="s">
        <v>0</v>
      </c>
      <c r="N5" s="6"/>
      <c r="O5" s="178"/>
      <c r="P5" s="145">
        <f>+P6+P7+P8</f>
        <v>108</v>
      </c>
      <c r="Q5" s="145">
        <f>+Q6+Q7+Q8</f>
        <v>57.000000000000007</v>
      </c>
      <c r="R5" s="146">
        <f>+R6+R7+R8</f>
        <v>7895923.200000002</v>
      </c>
      <c r="S5" s="146">
        <f>+S6+S7+S8</f>
        <v>94751078.400000021</v>
      </c>
      <c r="T5" s="147">
        <f>Q5-E5</f>
        <v>-2.9999999999999929</v>
      </c>
    </row>
    <row r="6" spans="1:20" x14ac:dyDescent="0.25">
      <c r="A6" s="149"/>
      <c r="B6" s="151"/>
      <c r="C6" s="187"/>
      <c r="D6" s="13"/>
      <c r="E6" s="16"/>
      <c r="F6" s="6"/>
      <c r="G6" s="69"/>
      <c r="H6" s="1"/>
      <c r="I6" s="1"/>
      <c r="J6" s="2"/>
      <c r="K6" s="2"/>
      <c r="L6" s="2"/>
      <c r="M6" s="6"/>
      <c r="N6" s="6"/>
      <c r="O6" s="178">
        <v>1150085</v>
      </c>
      <c r="P6" s="145">
        <v>63</v>
      </c>
      <c r="Q6" s="169">
        <v>39.111111111111114</v>
      </c>
      <c r="R6" s="148">
        <v>4944445.4400000013</v>
      </c>
      <c r="S6" s="146">
        <f>R6*12</f>
        <v>59333345.280000016</v>
      </c>
      <c r="T6" s="145"/>
    </row>
    <row r="7" spans="1:20" x14ac:dyDescent="0.25">
      <c r="A7" s="149"/>
      <c r="B7" s="151"/>
      <c r="C7" s="187"/>
      <c r="D7" s="13"/>
      <c r="E7" s="16"/>
      <c r="F7" s="6"/>
      <c r="G7" s="69"/>
      <c r="H7" s="1"/>
      <c r="I7" s="1"/>
      <c r="J7" s="2"/>
      <c r="K7" s="2"/>
      <c r="L7" s="2"/>
      <c r="M7" s="6"/>
      <c r="N7" s="6"/>
      <c r="O7" s="178">
        <v>1150089</v>
      </c>
      <c r="P7" s="145">
        <v>30</v>
      </c>
      <c r="Q7" s="169">
        <v>15.777777777777779</v>
      </c>
      <c r="R7" s="148">
        <v>2603166.7200000002</v>
      </c>
      <c r="S7" s="146">
        <f t="shared" ref="S7:S8" si="0">R7*12</f>
        <v>31238000.640000001</v>
      </c>
      <c r="T7" s="145"/>
    </row>
    <row r="8" spans="1:20" ht="15.75" thickBot="1" x14ac:dyDescent="0.3">
      <c r="A8" s="149"/>
      <c r="B8" s="170"/>
      <c r="C8" s="188"/>
      <c r="D8" s="13"/>
      <c r="E8" s="16"/>
      <c r="F8" s="6"/>
      <c r="G8" s="69"/>
      <c r="H8" s="1"/>
      <c r="I8" s="1"/>
      <c r="J8" s="2"/>
      <c r="K8" s="2"/>
      <c r="L8" s="2"/>
      <c r="M8" s="6"/>
      <c r="N8" s="6"/>
      <c r="O8" s="178">
        <v>1150084</v>
      </c>
      <c r="P8" s="145">
        <v>15</v>
      </c>
      <c r="Q8" s="169">
        <v>2.1111111111111112</v>
      </c>
      <c r="R8" s="148">
        <v>348311.03999999992</v>
      </c>
      <c r="S8" s="146">
        <f t="shared" si="0"/>
        <v>4179732.4799999991</v>
      </c>
      <c r="T8" s="145"/>
    </row>
    <row r="9" spans="1:20" x14ac:dyDescent="0.25">
      <c r="A9" s="149" t="s">
        <v>38</v>
      </c>
      <c r="B9" s="150" t="s">
        <v>25</v>
      </c>
      <c r="C9" s="181" t="s">
        <v>39</v>
      </c>
      <c r="D9" s="13" t="s">
        <v>40</v>
      </c>
      <c r="E9" s="16">
        <v>60</v>
      </c>
      <c r="F9" s="6" t="s">
        <v>14</v>
      </c>
      <c r="G9" s="69">
        <v>8.8000000000000007</v>
      </c>
      <c r="H9" s="1">
        <v>0.28000000000000003</v>
      </c>
      <c r="I9" s="1"/>
      <c r="J9" s="2">
        <v>16740</v>
      </c>
      <c r="K9" s="2">
        <f t="shared" ref="K9:K13" si="1">J9*G9*(1+H9)*(1+I9)*E9</f>
        <v>11313561.600000001</v>
      </c>
      <c r="L9" s="2">
        <f t="shared" ref="L9:L13" si="2">K9*12</f>
        <v>135762739.20000002</v>
      </c>
      <c r="M9" s="6" t="s">
        <v>0</v>
      </c>
      <c r="N9" s="6"/>
      <c r="O9" s="178"/>
      <c r="P9" s="147">
        <f>+P10+P11+P12</f>
        <v>82</v>
      </c>
      <c r="Q9" s="147">
        <f t="shared" ref="Q9:S9" si="3">+Q10+Q11+Q12</f>
        <v>35.666666666666664</v>
      </c>
      <c r="R9" s="148">
        <f t="shared" si="3"/>
        <v>6990766.8480000012</v>
      </c>
      <c r="S9" s="148">
        <f t="shared" si="3"/>
        <v>83889202.176000014</v>
      </c>
      <c r="T9" s="147">
        <f>Q9-E9</f>
        <v>-24.333333333333336</v>
      </c>
    </row>
    <row r="10" spans="1:20" x14ac:dyDescent="0.25">
      <c r="A10" s="149"/>
      <c r="B10" s="151"/>
      <c r="C10" s="187"/>
      <c r="D10" s="13"/>
      <c r="E10" s="16"/>
      <c r="F10" s="6"/>
      <c r="G10" s="69"/>
      <c r="H10" s="1"/>
      <c r="I10" s="1"/>
      <c r="J10" s="2"/>
      <c r="K10" s="2"/>
      <c r="L10" s="2"/>
      <c r="M10" s="6"/>
      <c r="N10" s="6"/>
      <c r="O10" s="178">
        <v>1020176</v>
      </c>
      <c r="P10" s="145">
        <v>20</v>
      </c>
      <c r="Q10" s="169">
        <v>9</v>
      </c>
      <c r="R10" s="148">
        <v>1137784.3200000001</v>
      </c>
      <c r="S10" s="148">
        <f>R10*12</f>
        <v>13653411.84</v>
      </c>
      <c r="T10" s="145"/>
    </row>
    <row r="11" spans="1:20" x14ac:dyDescent="0.25">
      <c r="A11" s="149"/>
      <c r="B11" s="151"/>
      <c r="C11" s="187"/>
      <c r="D11" s="13"/>
      <c r="E11" s="16"/>
      <c r="F11" s="6"/>
      <c r="G11" s="69"/>
      <c r="H11" s="1"/>
      <c r="I11" s="1"/>
      <c r="J11" s="2"/>
      <c r="K11" s="2"/>
      <c r="L11" s="2"/>
      <c r="M11" s="6"/>
      <c r="N11" s="6"/>
      <c r="O11" s="178">
        <v>1020309</v>
      </c>
      <c r="P11" s="145">
        <v>12</v>
      </c>
      <c r="Q11" s="169">
        <v>11</v>
      </c>
      <c r="R11" s="148">
        <v>2052940.0320000004</v>
      </c>
      <c r="S11" s="146">
        <f>R11*12</f>
        <v>24635280.384000003</v>
      </c>
      <c r="T11" s="145"/>
    </row>
    <row r="12" spans="1:20" ht="15.75" thickBot="1" x14ac:dyDescent="0.3">
      <c r="A12" s="149"/>
      <c r="B12" s="151"/>
      <c r="C12" s="187"/>
      <c r="D12" s="13"/>
      <c r="E12" s="16"/>
      <c r="F12" s="6"/>
      <c r="G12" s="69"/>
      <c r="H12" s="1"/>
      <c r="I12" s="1"/>
      <c r="J12" s="2"/>
      <c r="K12" s="2"/>
      <c r="L12" s="2"/>
      <c r="M12" s="6"/>
      <c r="N12" s="6"/>
      <c r="O12" s="178">
        <v>1020287</v>
      </c>
      <c r="P12" s="145">
        <v>50</v>
      </c>
      <c r="Q12" s="169">
        <v>15.666666666666666</v>
      </c>
      <c r="R12" s="148">
        <v>3800042.4960000003</v>
      </c>
      <c r="S12" s="146">
        <f>R12*12</f>
        <v>45600509.952000007</v>
      </c>
      <c r="T12" s="145"/>
    </row>
    <row r="13" spans="1:20" x14ac:dyDescent="0.25">
      <c r="A13" s="149" t="s">
        <v>38</v>
      </c>
      <c r="B13" s="150" t="s">
        <v>25</v>
      </c>
      <c r="C13" s="181" t="s">
        <v>310</v>
      </c>
      <c r="D13" s="13" t="s">
        <v>41</v>
      </c>
      <c r="E13" s="16">
        <v>20</v>
      </c>
      <c r="F13" s="6" t="s">
        <v>14</v>
      </c>
      <c r="G13" s="69">
        <v>8.8000000000000007</v>
      </c>
      <c r="H13" s="1">
        <v>0.28000000000000003</v>
      </c>
      <c r="I13" s="1">
        <v>0.5</v>
      </c>
      <c r="J13" s="2">
        <v>16740</v>
      </c>
      <c r="K13" s="2">
        <f t="shared" si="1"/>
        <v>5656780.8000000007</v>
      </c>
      <c r="L13" s="2">
        <f t="shared" si="2"/>
        <v>67881369.600000009</v>
      </c>
      <c r="M13" s="6" t="s">
        <v>0</v>
      </c>
      <c r="N13" s="6"/>
      <c r="O13" s="178"/>
      <c r="P13" s="146">
        <f>+P14+P15+P16</f>
        <v>38</v>
      </c>
      <c r="Q13" s="146">
        <f>+Q14+Q15+Q16</f>
        <v>15.666666666666666</v>
      </c>
      <c r="R13" s="148">
        <f>+R14+R15+R16</f>
        <v>3626053.6320000007</v>
      </c>
      <c r="S13" s="148">
        <f>+S14+S15+S16</f>
        <v>43512643.584000006</v>
      </c>
      <c r="T13" s="147">
        <f>Q13-E13</f>
        <v>-4.3333333333333339</v>
      </c>
    </row>
    <row r="14" spans="1:20" x14ac:dyDescent="0.25">
      <c r="A14" s="149"/>
      <c r="B14" s="171"/>
      <c r="C14" s="182"/>
      <c r="D14" s="13"/>
      <c r="E14" s="16"/>
      <c r="F14" s="6"/>
      <c r="G14" s="69"/>
      <c r="H14" s="1"/>
      <c r="I14" s="1"/>
      <c r="J14" s="2"/>
      <c r="K14" s="2"/>
      <c r="L14" s="2"/>
      <c r="M14" s="6"/>
      <c r="N14" s="6"/>
      <c r="O14" s="178">
        <v>1020314</v>
      </c>
      <c r="P14" s="145">
        <v>5</v>
      </c>
      <c r="Q14" s="147">
        <v>0</v>
      </c>
      <c r="R14" s="148">
        <v>0</v>
      </c>
      <c r="S14" s="148">
        <f>R14*12</f>
        <v>0</v>
      </c>
      <c r="T14" s="145"/>
    </row>
    <row r="15" spans="1:20" x14ac:dyDescent="0.25">
      <c r="A15" s="149"/>
      <c r="B15" s="171"/>
      <c r="C15" s="182"/>
      <c r="D15" s="13"/>
      <c r="E15" s="16"/>
      <c r="F15" s="6"/>
      <c r="G15" s="69"/>
      <c r="H15" s="1"/>
      <c r="I15" s="1"/>
      <c r="J15" s="2"/>
      <c r="K15" s="2"/>
      <c r="L15" s="2"/>
      <c r="M15" s="6"/>
      <c r="N15" s="6"/>
      <c r="O15" s="178">
        <v>1020304</v>
      </c>
      <c r="P15" s="145">
        <v>8</v>
      </c>
      <c r="Q15" s="147">
        <v>3.1111111111111112</v>
      </c>
      <c r="R15" s="148">
        <v>580629.50400000019</v>
      </c>
      <c r="S15" s="148">
        <f t="shared" ref="S15:S16" si="4">R15*12</f>
        <v>6967554.0480000023</v>
      </c>
      <c r="T15" s="145"/>
    </row>
    <row r="16" spans="1:20" ht="15.75" thickBot="1" x14ac:dyDescent="0.3">
      <c r="A16" s="149"/>
      <c r="B16" s="172"/>
      <c r="C16" s="183"/>
      <c r="D16" s="13"/>
      <c r="E16" s="16"/>
      <c r="F16" s="6"/>
      <c r="G16" s="69"/>
      <c r="H16" s="1"/>
      <c r="I16" s="1"/>
      <c r="J16" s="2"/>
      <c r="K16" s="2"/>
      <c r="L16" s="2"/>
      <c r="M16" s="6"/>
      <c r="N16" s="6"/>
      <c r="O16" s="178">
        <v>1020305</v>
      </c>
      <c r="P16" s="145">
        <v>25</v>
      </c>
      <c r="Q16" s="147">
        <v>12.555555555555555</v>
      </c>
      <c r="R16" s="148">
        <v>3045424.1280000005</v>
      </c>
      <c r="S16" s="148">
        <f t="shared" si="4"/>
        <v>36545089.536000006</v>
      </c>
      <c r="T16" s="145"/>
    </row>
    <row r="17" spans="1:20" x14ac:dyDescent="0.25">
      <c r="A17" s="173" t="s">
        <v>28</v>
      </c>
      <c r="B17" s="174" t="s">
        <v>25</v>
      </c>
      <c r="C17" s="189" t="s">
        <v>27</v>
      </c>
      <c r="D17" s="15" t="s">
        <v>29</v>
      </c>
      <c r="E17" s="16">
        <v>40</v>
      </c>
      <c r="F17" s="7" t="s">
        <v>14</v>
      </c>
      <c r="G17" s="69">
        <v>8.8000000000000007</v>
      </c>
      <c r="H17" s="1">
        <v>0.14000000000000001</v>
      </c>
      <c r="I17" s="1">
        <v>0.35</v>
      </c>
      <c r="J17" s="2">
        <v>16740</v>
      </c>
      <c r="K17" s="2">
        <f>J17*G17*(1+H17)*(1+I17)*E17</f>
        <v>9068526.7200000007</v>
      </c>
      <c r="L17" s="2">
        <f>K17*12</f>
        <v>108822320.64000002</v>
      </c>
      <c r="M17" s="7" t="s">
        <v>0</v>
      </c>
      <c r="N17" s="7"/>
      <c r="O17" s="178"/>
      <c r="P17" s="146">
        <f>+P18+P19+P20+P21+P22+P23</f>
        <v>177</v>
      </c>
      <c r="Q17" s="146">
        <f t="shared" ref="Q17:S17" si="5">+Q18+Q19+Q20+Q21+Q22+Q23</f>
        <v>60.555555555555557</v>
      </c>
      <c r="R17" s="148">
        <f t="shared" si="5"/>
        <v>10099534.764</v>
      </c>
      <c r="S17" s="148">
        <f t="shared" si="5"/>
        <v>121194417.168</v>
      </c>
      <c r="T17" s="147">
        <f>Q17-E17</f>
        <v>20.555555555555557</v>
      </c>
    </row>
    <row r="18" spans="1:20" x14ac:dyDescent="0.25">
      <c r="A18" s="173"/>
      <c r="B18" s="175"/>
      <c r="C18" s="190"/>
      <c r="D18" s="15"/>
      <c r="E18" s="16"/>
      <c r="F18" s="7"/>
      <c r="G18" s="69"/>
      <c r="H18" s="1"/>
      <c r="I18" s="1"/>
      <c r="J18" s="2"/>
      <c r="K18" s="2"/>
      <c r="L18" s="2"/>
      <c r="M18" s="7"/>
      <c r="N18" s="7"/>
      <c r="O18" s="178">
        <v>1040212</v>
      </c>
      <c r="P18" s="145">
        <v>25</v>
      </c>
      <c r="Q18" s="147">
        <v>3.2222222222222223</v>
      </c>
      <c r="R18" s="148">
        <v>531632.6399999999</v>
      </c>
      <c r="S18" s="148">
        <f>R18*12</f>
        <v>6379591.6799999988</v>
      </c>
      <c r="T18" s="145"/>
    </row>
    <row r="19" spans="1:20" x14ac:dyDescent="0.25">
      <c r="A19" s="173"/>
      <c r="B19" s="175"/>
      <c r="C19" s="190"/>
      <c r="D19" s="15"/>
      <c r="E19" s="16"/>
      <c r="F19" s="7"/>
      <c r="G19" s="69"/>
      <c r="H19" s="1"/>
      <c r="I19" s="1"/>
      <c r="J19" s="2"/>
      <c r="K19" s="2"/>
      <c r="L19" s="2"/>
      <c r="M19" s="7"/>
      <c r="N19" s="7"/>
      <c r="O19" s="178">
        <v>1040214</v>
      </c>
      <c r="P19" s="145">
        <v>40</v>
      </c>
      <c r="Q19" s="147">
        <v>13.777777777777779</v>
      </c>
      <c r="R19" s="148">
        <v>2024557.9200000002</v>
      </c>
      <c r="S19" s="148">
        <f t="shared" ref="S19:S23" si="6">R19*12</f>
        <v>24294695.040000003</v>
      </c>
      <c r="T19" s="145"/>
    </row>
    <row r="20" spans="1:20" x14ac:dyDescent="0.25">
      <c r="A20" s="173"/>
      <c r="B20" s="175"/>
      <c r="C20" s="190"/>
      <c r="D20" s="15"/>
      <c r="E20" s="16"/>
      <c r="F20" s="7"/>
      <c r="G20" s="69"/>
      <c r="H20" s="1"/>
      <c r="I20" s="1"/>
      <c r="J20" s="2"/>
      <c r="K20" s="2"/>
      <c r="L20" s="2"/>
      <c r="M20" s="7"/>
      <c r="N20" s="7"/>
      <c r="O20" s="178">
        <v>1040215</v>
      </c>
      <c r="P20" s="145">
        <v>20</v>
      </c>
      <c r="Q20" s="147">
        <v>5</v>
      </c>
      <c r="R20" s="148">
        <v>742882.14000000013</v>
      </c>
      <c r="S20" s="148">
        <f t="shared" si="6"/>
        <v>8914585.6800000016</v>
      </c>
      <c r="T20" s="145"/>
    </row>
    <row r="21" spans="1:20" x14ac:dyDescent="0.25">
      <c r="A21" s="173"/>
      <c r="B21" s="175"/>
      <c r="C21" s="190"/>
      <c r="D21" s="15"/>
      <c r="E21" s="16"/>
      <c r="F21" s="7"/>
      <c r="G21" s="69"/>
      <c r="H21" s="1"/>
      <c r="I21" s="1"/>
      <c r="J21" s="2"/>
      <c r="K21" s="2"/>
      <c r="L21" s="2"/>
      <c r="M21" s="7"/>
      <c r="N21" s="7"/>
      <c r="O21" s="178">
        <v>1040292</v>
      </c>
      <c r="P21" s="145">
        <v>50</v>
      </c>
      <c r="Q21" s="147">
        <v>20.666666666666668</v>
      </c>
      <c r="R21" s="148">
        <v>4464544.6079999991</v>
      </c>
      <c r="S21" s="148">
        <f t="shared" si="6"/>
        <v>53574535.295999989</v>
      </c>
      <c r="T21" s="145"/>
    </row>
    <row r="22" spans="1:20" x14ac:dyDescent="0.25">
      <c r="A22" s="173"/>
      <c r="B22" s="175"/>
      <c r="C22" s="190"/>
      <c r="D22" s="15"/>
      <c r="E22" s="16"/>
      <c r="F22" s="7"/>
      <c r="G22" s="69"/>
      <c r="H22" s="1"/>
      <c r="I22" s="1"/>
      <c r="J22" s="2"/>
      <c r="K22" s="2"/>
      <c r="L22" s="2"/>
      <c r="M22" s="7"/>
      <c r="N22" s="7"/>
      <c r="O22" s="178">
        <v>1040337</v>
      </c>
      <c r="P22" s="145">
        <v>24</v>
      </c>
      <c r="Q22" s="147">
        <v>11.888888888888889</v>
      </c>
      <c r="R22" s="148">
        <v>1338608.5200000003</v>
      </c>
      <c r="S22" s="148">
        <f t="shared" si="6"/>
        <v>16063302.240000002</v>
      </c>
      <c r="T22" s="145"/>
    </row>
    <row r="23" spans="1:20" ht="15.75" thickBot="1" x14ac:dyDescent="0.3">
      <c r="A23" s="173"/>
      <c r="B23" s="177"/>
      <c r="C23" s="191"/>
      <c r="D23" s="15"/>
      <c r="E23" s="16"/>
      <c r="F23" s="7"/>
      <c r="G23" s="69"/>
      <c r="H23" s="1"/>
      <c r="I23" s="1"/>
      <c r="J23" s="2"/>
      <c r="K23" s="2"/>
      <c r="L23" s="2"/>
      <c r="M23" s="7"/>
      <c r="N23" s="7"/>
      <c r="O23" s="178">
        <v>1040339</v>
      </c>
      <c r="P23" s="145">
        <v>18</v>
      </c>
      <c r="Q23" s="147">
        <v>6</v>
      </c>
      <c r="R23" s="148">
        <v>997308.93600000022</v>
      </c>
      <c r="S23" s="148">
        <f t="shared" si="6"/>
        <v>11967707.232000003</v>
      </c>
      <c r="T23" s="145"/>
    </row>
    <row r="24" spans="1:20" x14ac:dyDescent="0.25">
      <c r="A24" s="173" t="s">
        <v>28</v>
      </c>
      <c r="B24" s="174" t="s">
        <v>25</v>
      </c>
      <c r="C24" s="189" t="s">
        <v>57</v>
      </c>
      <c r="D24" s="15" t="s">
        <v>58</v>
      </c>
      <c r="E24" s="16">
        <v>150</v>
      </c>
      <c r="F24" s="7" t="s">
        <v>14</v>
      </c>
      <c r="G24" s="69">
        <v>8.8000000000000007</v>
      </c>
      <c r="H24" s="1">
        <v>0.14000000000000001</v>
      </c>
      <c r="I24" s="1">
        <v>0</v>
      </c>
      <c r="J24" s="2">
        <v>16740</v>
      </c>
      <c r="K24" s="2">
        <f t="shared" ref="K24:K95" si="7">J24*G24*(1+H24)*(1+I24)*E24</f>
        <v>25190352.000000004</v>
      </c>
      <c r="L24" s="2">
        <f>K24*12</f>
        <v>302284224.00000006</v>
      </c>
      <c r="M24" s="7" t="s">
        <v>0</v>
      </c>
      <c r="N24" s="7"/>
      <c r="O24" s="178"/>
      <c r="P24" s="145">
        <f>+P26+P27+P28+P29</f>
        <v>202</v>
      </c>
      <c r="Q24" s="147">
        <f>+Q26+Q27+Q28+Q29</f>
        <v>144.11111111111111</v>
      </c>
      <c r="R24" s="148">
        <f>+R26+R27+R28+R29</f>
        <v>20906635.104000006</v>
      </c>
      <c r="S24" s="148">
        <f>+S26+S27+S28+S29</f>
        <v>250879621.24800009</v>
      </c>
      <c r="T24" s="147">
        <f>Q24-E24</f>
        <v>-5.8888888888888857</v>
      </c>
    </row>
    <row r="25" spans="1:20" x14ac:dyDescent="0.25">
      <c r="A25" s="173"/>
      <c r="B25" s="184"/>
      <c r="C25" s="192"/>
      <c r="D25" s="15"/>
      <c r="E25" s="16"/>
      <c r="F25" s="7"/>
      <c r="G25" s="69"/>
      <c r="H25" s="1"/>
      <c r="I25" s="1"/>
      <c r="J25" s="2"/>
      <c r="K25" s="2"/>
      <c r="L25" s="2"/>
      <c r="M25" s="7"/>
      <c r="N25" s="7"/>
      <c r="O25" s="178">
        <v>1040215</v>
      </c>
      <c r="P25" s="145">
        <v>20</v>
      </c>
      <c r="Q25" s="147">
        <v>5</v>
      </c>
      <c r="R25" s="148">
        <v>742882.14000000013</v>
      </c>
      <c r="S25" s="148">
        <f>R25*12</f>
        <v>8914585.6800000016</v>
      </c>
      <c r="T25" s="147"/>
    </row>
    <row r="26" spans="1:20" x14ac:dyDescent="0.25">
      <c r="A26" s="173"/>
      <c r="B26" s="175"/>
      <c r="C26" s="190"/>
      <c r="D26" s="15"/>
      <c r="E26" s="16"/>
      <c r="F26" s="7"/>
      <c r="G26" s="69"/>
      <c r="H26" s="1"/>
      <c r="I26" s="1"/>
      <c r="J26" s="2"/>
      <c r="K26" s="2"/>
      <c r="L26" s="2"/>
      <c r="M26" s="7"/>
      <c r="N26" s="7"/>
      <c r="O26" s="178">
        <v>1040338</v>
      </c>
      <c r="P26" s="145">
        <v>85</v>
      </c>
      <c r="Q26" s="147">
        <v>60.666666666666664</v>
      </c>
      <c r="R26" s="148">
        <v>10083901.464000005</v>
      </c>
      <c r="S26" s="148">
        <f>R26*12</f>
        <v>121006817.56800006</v>
      </c>
      <c r="T26" s="145"/>
    </row>
    <row r="27" spans="1:20" x14ac:dyDescent="0.25">
      <c r="A27" s="173"/>
      <c r="B27" s="175"/>
      <c r="C27" s="190"/>
      <c r="D27" s="15"/>
      <c r="E27" s="16"/>
      <c r="F27" s="7"/>
      <c r="G27" s="69"/>
      <c r="H27" s="1"/>
      <c r="I27" s="1"/>
      <c r="J27" s="2"/>
      <c r="K27" s="2"/>
      <c r="L27" s="2"/>
      <c r="M27" s="7"/>
      <c r="N27" s="7"/>
      <c r="O27" s="178">
        <v>1040345</v>
      </c>
      <c r="P27" s="145">
        <v>50</v>
      </c>
      <c r="Q27" s="147">
        <v>41.555555555555557</v>
      </c>
      <c r="R27" s="148">
        <v>6106327.9200000009</v>
      </c>
      <c r="S27" s="148">
        <f t="shared" ref="S27:S29" si="8">R27*12</f>
        <v>73275935.040000007</v>
      </c>
      <c r="T27" s="145"/>
    </row>
    <row r="28" spans="1:20" x14ac:dyDescent="0.25">
      <c r="A28" s="173"/>
      <c r="B28" s="175"/>
      <c r="C28" s="190"/>
      <c r="D28" s="15"/>
      <c r="E28" s="16"/>
      <c r="F28" s="7"/>
      <c r="G28" s="69"/>
      <c r="H28" s="1"/>
      <c r="I28" s="1"/>
      <c r="J28" s="2"/>
      <c r="K28" s="2"/>
      <c r="L28" s="2"/>
      <c r="M28" s="7"/>
      <c r="N28" s="7"/>
      <c r="O28" s="178">
        <v>1040336</v>
      </c>
      <c r="P28" s="145">
        <v>67</v>
      </c>
      <c r="Q28" s="147">
        <v>41.888888888888886</v>
      </c>
      <c r="R28" s="148">
        <v>4716405.72</v>
      </c>
      <c r="S28" s="148">
        <f t="shared" si="8"/>
        <v>56596868.640000001</v>
      </c>
      <c r="T28" s="145"/>
    </row>
    <row r="29" spans="1:20" ht="15.75" thickBot="1" x14ac:dyDescent="0.3">
      <c r="A29" s="173"/>
      <c r="B29" s="176"/>
      <c r="C29" s="193"/>
      <c r="D29" s="15"/>
      <c r="E29" s="16"/>
      <c r="F29" s="7"/>
      <c r="G29" s="69"/>
      <c r="H29" s="1"/>
      <c r="I29" s="1"/>
      <c r="J29" s="2"/>
      <c r="K29" s="2"/>
      <c r="L29" s="2"/>
      <c r="M29" s="7"/>
      <c r="N29" s="7"/>
      <c r="O29" s="178"/>
      <c r="P29" s="145"/>
      <c r="Q29" s="147"/>
      <c r="R29" s="148"/>
      <c r="S29" s="148">
        <f t="shared" si="8"/>
        <v>0</v>
      </c>
      <c r="T29" s="145"/>
    </row>
    <row r="30" spans="1:20" ht="56.25" x14ac:dyDescent="0.25">
      <c r="A30" s="149" t="s">
        <v>16</v>
      </c>
      <c r="B30" s="171" t="s">
        <v>25</v>
      </c>
      <c r="C30" s="182" t="s">
        <v>20</v>
      </c>
      <c r="D30" s="13" t="s">
        <v>21</v>
      </c>
      <c r="E30" s="16">
        <v>90</v>
      </c>
      <c r="F30" s="6" t="s">
        <v>14</v>
      </c>
      <c r="G30" s="69">
        <v>8.8000000000000007</v>
      </c>
      <c r="H30" s="1">
        <v>0</v>
      </c>
      <c r="I30" s="1">
        <v>0</v>
      </c>
      <c r="J30" s="2">
        <v>16740</v>
      </c>
      <c r="K30" s="2">
        <f t="shared" si="7"/>
        <v>13258080</v>
      </c>
      <c r="L30" s="2">
        <f t="shared" ref="L30:L51" si="9">K30*12</f>
        <v>159096960</v>
      </c>
      <c r="M30" s="6" t="s">
        <v>71</v>
      </c>
      <c r="N30" s="6" t="s">
        <v>23</v>
      </c>
      <c r="O30" s="178"/>
      <c r="P30" s="147">
        <f>+P31+P32+P33+P34+P35</f>
        <v>218</v>
      </c>
      <c r="Q30" s="147">
        <f t="shared" ref="Q30:S30" si="10">+Q31+Q32+Q33+Q34+Q35</f>
        <v>84.222222222222229</v>
      </c>
      <c r="R30" s="148">
        <f t="shared" si="10"/>
        <v>12504683.689999998</v>
      </c>
      <c r="S30" s="148">
        <f t="shared" si="10"/>
        <v>150056204.28</v>
      </c>
      <c r="T30" s="147">
        <f>Q30-E30</f>
        <v>-5.7777777777777715</v>
      </c>
    </row>
    <row r="31" spans="1:20" x14ac:dyDescent="0.25">
      <c r="A31" s="149"/>
      <c r="B31" s="151"/>
      <c r="C31" s="187"/>
      <c r="D31" s="13"/>
      <c r="E31" s="16"/>
      <c r="F31" s="6"/>
      <c r="G31" s="69"/>
      <c r="H31" s="1"/>
      <c r="I31" s="1"/>
      <c r="J31" s="2"/>
      <c r="K31" s="2"/>
      <c r="L31" s="2"/>
      <c r="M31" s="6"/>
      <c r="N31" s="6"/>
      <c r="O31" s="178">
        <v>1060219</v>
      </c>
      <c r="P31" s="145">
        <v>30</v>
      </c>
      <c r="Q31" s="147">
        <v>3.3333333333333335</v>
      </c>
      <c r="R31" s="148">
        <v>429660</v>
      </c>
      <c r="S31" s="148">
        <f>R31*12</f>
        <v>5155920</v>
      </c>
      <c r="T31" s="145"/>
    </row>
    <row r="32" spans="1:20" x14ac:dyDescent="0.25">
      <c r="A32" s="149"/>
      <c r="B32" s="151"/>
      <c r="C32" s="187"/>
      <c r="D32" s="13"/>
      <c r="E32" s="16"/>
      <c r="F32" s="6"/>
      <c r="G32" s="69"/>
      <c r="H32" s="1"/>
      <c r="I32" s="1"/>
      <c r="J32" s="2"/>
      <c r="K32" s="2"/>
      <c r="L32" s="2"/>
      <c r="M32" s="6"/>
      <c r="N32" s="6"/>
      <c r="O32" s="178">
        <v>1060305</v>
      </c>
      <c r="P32" s="145">
        <v>95</v>
      </c>
      <c r="Q32" s="147">
        <v>16</v>
      </c>
      <c r="R32" s="148">
        <v>2070269.69</v>
      </c>
      <c r="S32" s="148">
        <f t="shared" ref="S32:S50" si="11">R32*12</f>
        <v>24843236.280000001</v>
      </c>
      <c r="T32" s="145"/>
    </row>
    <row r="33" spans="1:20" x14ac:dyDescent="0.25">
      <c r="A33" s="149"/>
      <c r="B33" s="151"/>
      <c r="C33" s="187"/>
      <c r="D33" s="13"/>
      <c r="E33" s="16"/>
      <c r="F33" s="6"/>
      <c r="G33" s="69"/>
      <c r="H33" s="1"/>
      <c r="I33" s="1"/>
      <c r="J33" s="2"/>
      <c r="K33" s="2"/>
      <c r="L33" s="2"/>
      <c r="M33" s="6"/>
      <c r="N33" s="6"/>
      <c r="O33" s="178">
        <v>1060306</v>
      </c>
      <c r="P33" s="145">
        <v>19</v>
      </c>
      <c r="Q33" s="147">
        <v>20.333333333333332</v>
      </c>
      <c r="R33" s="148">
        <v>2008242</v>
      </c>
      <c r="S33" s="148">
        <f t="shared" si="11"/>
        <v>24098904</v>
      </c>
      <c r="T33" s="145"/>
    </row>
    <row r="34" spans="1:20" x14ac:dyDescent="0.25">
      <c r="A34" s="149"/>
      <c r="B34" s="151"/>
      <c r="C34" s="187"/>
      <c r="D34" s="13"/>
      <c r="E34" s="16"/>
      <c r="F34" s="6"/>
      <c r="G34" s="69"/>
      <c r="H34" s="1"/>
      <c r="I34" s="1"/>
      <c r="J34" s="2"/>
      <c r="K34" s="2"/>
      <c r="L34" s="2"/>
      <c r="M34" s="6"/>
      <c r="N34" s="6"/>
      <c r="O34" s="178">
        <v>1060223</v>
      </c>
      <c r="P34" s="145">
        <v>54</v>
      </c>
      <c r="Q34" s="147">
        <v>34.333333333333336</v>
      </c>
      <c r="R34" s="148">
        <v>6506056.7999999998</v>
      </c>
      <c r="S34" s="148">
        <f t="shared" si="11"/>
        <v>78072681.599999994</v>
      </c>
      <c r="T34" s="145"/>
    </row>
    <row r="35" spans="1:20" ht="15.75" thickBot="1" x14ac:dyDescent="0.3">
      <c r="A35" s="149"/>
      <c r="B35" s="170"/>
      <c r="C35" s="188"/>
      <c r="D35" s="13"/>
      <c r="E35" s="16"/>
      <c r="F35" s="6"/>
      <c r="G35" s="69"/>
      <c r="H35" s="1"/>
      <c r="I35" s="1"/>
      <c r="J35" s="2"/>
      <c r="K35" s="2"/>
      <c r="L35" s="2"/>
      <c r="M35" s="6"/>
      <c r="N35" s="6"/>
      <c r="O35" s="178">
        <v>1060308</v>
      </c>
      <c r="P35" s="145">
        <v>20</v>
      </c>
      <c r="Q35" s="147">
        <v>10.222222222222221</v>
      </c>
      <c r="R35" s="148">
        <v>1490455.2000000002</v>
      </c>
      <c r="S35" s="148">
        <f t="shared" si="11"/>
        <v>17885462.400000002</v>
      </c>
      <c r="T35" s="201"/>
    </row>
    <row r="36" spans="1:20" s="140" customFormat="1" x14ac:dyDescent="0.25">
      <c r="A36" s="173" t="s">
        <v>66</v>
      </c>
      <c r="B36" s="174" t="s">
        <v>25</v>
      </c>
      <c r="C36" s="194" t="s">
        <v>67</v>
      </c>
      <c r="D36" s="7" t="s">
        <v>69</v>
      </c>
      <c r="E36" s="7">
        <v>100</v>
      </c>
      <c r="F36" s="7" t="s">
        <v>14</v>
      </c>
      <c r="G36" s="69">
        <v>8.8000000000000007</v>
      </c>
      <c r="H36" s="1">
        <v>0</v>
      </c>
      <c r="I36" s="1">
        <v>0</v>
      </c>
      <c r="J36" s="2">
        <v>16740</v>
      </c>
      <c r="K36" s="2">
        <f t="shared" si="7"/>
        <v>14731200</v>
      </c>
      <c r="L36" s="2">
        <f t="shared" si="9"/>
        <v>176774400</v>
      </c>
      <c r="M36" s="7" t="s">
        <v>71</v>
      </c>
      <c r="N36" s="7"/>
      <c r="O36" s="178"/>
      <c r="P36" s="178">
        <f>+P37+P38+P39+P40</f>
        <v>265</v>
      </c>
      <c r="Q36" s="169">
        <f t="shared" ref="Q36:S36" si="12">+Q37+Q38+Q39+Q40</f>
        <v>109</v>
      </c>
      <c r="R36" s="148">
        <f t="shared" si="12"/>
        <v>13316874.600000001</v>
      </c>
      <c r="S36" s="148">
        <f t="shared" si="12"/>
        <v>159802495.19999999</v>
      </c>
      <c r="T36" s="147">
        <f>Q36-E36</f>
        <v>9</v>
      </c>
    </row>
    <row r="37" spans="1:20" s="140" customFormat="1" x14ac:dyDescent="0.25">
      <c r="A37" s="173"/>
      <c r="B37" s="175"/>
      <c r="C37" s="195"/>
      <c r="D37" s="7"/>
      <c r="E37" s="7"/>
      <c r="F37" s="7"/>
      <c r="G37" s="69"/>
      <c r="H37" s="1"/>
      <c r="I37" s="1"/>
      <c r="J37" s="2"/>
      <c r="K37" s="2"/>
      <c r="L37" s="2"/>
      <c r="M37" s="7"/>
      <c r="N37" s="7"/>
      <c r="O37" s="178">
        <v>1070524</v>
      </c>
      <c r="P37" s="145">
        <v>75</v>
      </c>
      <c r="Q37" s="169">
        <v>25.666666666666668</v>
      </c>
      <c r="R37" s="148">
        <v>3742338.6000000006</v>
      </c>
      <c r="S37" s="148">
        <f t="shared" si="11"/>
        <v>44908063.200000003</v>
      </c>
      <c r="T37" s="178"/>
    </row>
    <row r="38" spans="1:20" s="140" customFormat="1" x14ac:dyDescent="0.25">
      <c r="A38" s="173"/>
      <c r="B38" s="175"/>
      <c r="C38" s="195"/>
      <c r="D38" s="7"/>
      <c r="E38" s="7"/>
      <c r="F38" s="7"/>
      <c r="G38" s="69"/>
      <c r="H38" s="1"/>
      <c r="I38" s="1"/>
      <c r="J38" s="2"/>
      <c r="K38" s="2"/>
      <c r="L38" s="2"/>
      <c r="M38" s="7"/>
      <c r="N38" s="7"/>
      <c r="O38" s="178">
        <v>1070533</v>
      </c>
      <c r="P38" s="145">
        <v>80</v>
      </c>
      <c r="Q38" s="169">
        <v>29.777777777777779</v>
      </c>
      <c r="R38" s="148">
        <v>3838296</v>
      </c>
      <c r="S38" s="148">
        <f t="shared" si="11"/>
        <v>46059552</v>
      </c>
      <c r="T38" s="178"/>
    </row>
    <row r="39" spans="1:20" s="140" customFormat="1" x14ac:dyDescent="0.25">
      <c r="A39" s="173"/>
      <c r="B39" s="175"/>
      <c r="C39" s="195"/>
      <c r="D39" s="7"/>
      <c r="E39" s="7"/>
      <c r="F39" s="7"/>
      <c r="G39" s="69"/>
      <c r="H39" s="1"/>
      <c r="I39" s="1"/>
      <c r="J39" s="2"/>
      <c r="K39" s="2"/>
      <c r="L39" s="2"/>
      <c r="M39" s="7"/>
      <c r="N39" s="7"/>
      <c r="O39" s="178">
        <v>1070486</v>
      </c>
      <c r="P39" s="145">
        <v>60</v>
      </c>
      <c r="Q39" s="169">
        <v>15.555555555555555</v>
      </c>
      <c r="R39" s="148">
        <v>2005080</v>
      </c>
      <c r="S39" s="148">
        <f t="shared" si="11"/>
        <v>24060960</v>
      </c>
      <c r="T39" s="178"/>
    </row>
    <row r="40" spans="1:20" s="140" customFormat="1" ht="15.75" thickBot="1" x14ac:dyDescent="0.3">
      <c r="A40" s="173"/>
      <c r="B40" s="177"/>
      <c r="C40" s="196"/>
      <c r="D40" s="7"/>
      <c r="E40" s="7"/>
      <c r="F40" s="7"/>
      <c r="G40" s="69"/>
      <c r="H40" s="1"/>
      <c r="I40" s="1"/>
      <c r="J40" s="2"/>
      <c r="K40" s="2"/>
      <c r="L40" s="2"/>
      <c r="M40" s="7"/>
      <c r="N40" s="7"/>
      <c r="O40" s="178">
        <v>1070515</v>
      </c>
      <c r="P40" s="145">
        <v>50</v>
      </c>
      <c r="Q40" s="169">
        <v>38</v>
      </c>
      <c r="R40" s="148">
        <v>3731160</v>
      </c>
      <c r="S40" s="148">
        <f t="shared" si="11"/>
        <v>44773920</v>
      </c>
      <c r="T40" s="178"/>
    </row>
    <row r="41" spans="1:20" s="140" customFormat="1" x14ac:dyDescent="0.25">
      <c r="A41" s="173" t="s">
        <v>66</v>
      </c>
      <c r="B41" s="174" t="s">
        <v>25</v>
      </c>
      <c r="C41" s="194" t="s">
        <v>68</v>
      </c>
      <c r="D41" s="7" t="s">
        <v>70</v>
      </c>
      <c r="E41" s="7">
        <v>65</v>
      </c>
      <c r="F41" s="7" t="s">
        <v>14</v>
      </c>
      <c r="G41" s="69">
        <v>8.8000000000000007</v>
      </c>
      <c r="H41" s="1">
        <v>0</v>
      </c>
      <c r="I41" s="1">
        <v>0</v>
      </c>
      <c r="J41" s="2">
        <v>16740</v>
      </c>
      <c r="K41" s="2">
        <f t="shared" si="7"/>
        <v>9575280</v>
      </c>
      <c r="L41" s="2">
        <f t="shared" si="9"/>
        <v>114903360</v>
      </c>
      <c r="M41" s="7" t="s">
        <v>71</v>
      </c>
      <c r="N41" s="7"/>
      <c r="O41" s="178"/>
      <c r="P41" s="178">
        <f>+P42+P43+P44</f>
        <v>105</v>
      </c>
      <c r="Q41" s="169">
        <f>+Q42+Q43+Q44</f>
        <v>57.111111111111114</v>
      </c>
      <c r="R41" s="148">
        <f>+R42+R43+R44</f>
        <v>9764720.9999999981</v>
      </c>
      <c r="S41" s="148">
        <f>+S42+S43+S44</f>
        <v>117176651.99999999</v>
      </c>
      <c r="T41" s="147">
        <f>Q41-E41</f>
        <v>-7.8888888888888857</v>
      </c>
    </row>
    <row r="42" spans="1:20" s="140" customFormat="1" x14ac:dyDescent="0.25">
      <c r="A42" s="173"/>
      <c r="B42" s="175"/>
      <c r="C42" s="195"/>
      <c r="D42" s="7"/>
      <c r="E42" s="7"/>
      <c r="F42" s="7"/>
      <c r="G42" s="69"/>
      <c r="H42" s="1"/>
      <c r="I42" s="1"/>
      <c r="J42" s="2"/>
      <c r="K42" s="2"/>
      <c r="L42" s="2"/>
      <c r="M42" s="7"/>
      <c r="N42" s="7"/>
      <c r="O42" s="178">
        <v>1070369</v>
      </c>
      <c r="P42" s="145">
        <v>55</v>
      </c>
      <c r="Q42" s="169">
        <v>34.666666666666664</v>
      </c>
      <c r="R42" s="148">
        <v>6569222.3999999985</v>
      </c>
      <c r="S42" s="148">
        <f t="shared" si="11"/>
        <v>78830668.799999982</v>
      </c>
      <c r="T42" s="178"/>
    </row>
    <row r="43" spans="1:20" s="140" customFormat="1" x14ac:dyDescent="0.25">
      <c r="A43" s="173"/>
      <c r="B43" s="175"/>
      <c r="C43" s="195"/>
      <c r="D43" s="7"/>
      <c r="E43" s="7"/>
      <c r="F43" s="7"/>
      <c r="G43" s="69"/>
      <c r="H43" s="1"/>
      <c r="I43" s="1"/>
      <c r="J43" s="2"/>
      <c r="K43" s="2"/>
      <c r="L43" s="2"/>
      <c r="M43" s="7"/>
      <c r="N43" s="7"/>
      <c r="O43" s="178">
        <v>1070517</v>
      </c>
      <c r="P43" s="145">
        <v>20</v>
      </c>
      <c r="Q43" s="169">
        <v>17.888888888888889</v>
      </c>
      <c r="R43" s="148">
        <v>2608296.6</v>
      </c>
      <c r="S43" s="148">
        <f t="shared" si="11"/>
        <v>31299559.200000003</v>
      </c>
      <c r="T43" s="178"/>
    </row>
    <row r="44" spans="1:20" s="140" customFormat="1" ht="15.75" thickBot="1" x14ac:dyDescent="0.3">
      <c r="A44" s="173"/>
      <c r="B44" s="177"/>
      <c r="C44" s="196"/>
      <c r="D44" s="7"/>
      <c r="E44" s="7"/>
      <c r="F44" s="7"/>
      <c r="G44" s="69"/>
      <c r="H44" s="1"/>
      <c r="I44" s="1"/>
      <c r="J44" s="2"/>
      <c r="K44" s="2"/>
      <c r="L44" s="2"/>
      <c r="M44" s="7"/>
      <c r="N44" s="7"/>
      <c r="O44" s="178">
        <v>1070514</v>
      </c>
      <c r="P44" s="145">
        <v>30</v>
      </c>
      <c r="Q44" s="169">
        <v>4.5555555555555554</v>
      </c>
      <c r="R44" s="148">
        <v>587202</v>
      </c>
      <c r="S44" s="148">
        <f t="shared" si="11"/>
        <v>7046424</v>
      </c>
      <c r="T44" s="178"/>
    </row>
    <row r="45" spans="1:20" s="140" customFormat="1" ht="56.25" x14ac:dyDescent="0.25">
      <c r="A45" s="173" t="s">
        <v>66</v>
      </c>
      <c r="B45" s="174" t="s">
        <v>25</v>
      </c>
      <c r="C45" s="197" t="s">
        <v>64</v>
      </c>
      <c r="D45" s="15" t="s">
        <v>61</v>
      </c>
      <c r="E45" s="16">
        <v>120</v>
      </c>
      <c r="F45" s="7" t="s">
        <v>14</v>
      </c>
      <c r="G45" s="69">
        <v>8.8000000000000007</v>
      </c>
      <c r="H45" s="1">
        <v>0</v>
      </c>
      <c r="I45" s="1">
        <v>0</v>
      </c>
      <c r="J45" s="2">
        <v>16740</v>
      </c>
      <c r="K45" s="2">
        <f t="shared" si="7"/>
        <v>17677440</v>
      </c>
      <c r="L45" s="2">
        <f t="shared" si="9"/>
        <v>212129280</v>
      </c>
      <c r="M45" s="7" t="s">
        <v>71</v>
      </c>
      <c r="N45" s="7" t="s">
        <v>65</v>
      </c>
      <c r="O45" s="178"/>
      <c r="P45" s="148">
        <f>+P46+P47+P48+P49+P50</f>
        <v>222</v>
      </c>
      <c r="Q45" s="148">
        <f>+Q46+Q47+Q48+Q49+Q50</f>
        <v>132</v>
      </c>
      <c r="R45" s="148">
        <f>+R46+R47+R48+R49+R50</f>
        <v>19665426.600000001</v>
      </c>
      <c r="S45" s="148">
        <f>+S46+S47+S48+S49+S50</f>
        <v>235985119.19999999</v>
      </c>
      <c r="T45" s="147">
        <f>Q45-E45</f>
        <v>12</v>
      </c>
    </row>
    <row r="46" spans="1:20" s="140" customFormat="1" x14ac:dyDescent="0.25">
      <c r="A46" s="173"/>
      <c r="B46" s="175"/>
      <c r="C46" s="198"/>
      <c r="D46" s="15"/>
      <c r="E46" s="16"/>
      <c r="F46" s="7"/>
      <c r="G46" s="69"/>
      <c r="H46" s="1"/>
      <c r="I46" s="1"/>
      <c r="J46" s="2"/>
      <c r="K46" s="2"/>
      <c r="L46" s="2"/>
      <c r="M46" s="7"/>
      <c r="N46" s="7"/>
      <c r="O46" s="178">
        <v>1070516</v>
      </c>
      <c r="P46" s="145">
        <v>20</v>
      </c>
      <c r="Q46" s="169">
        <v>15.555555555555555</v>
      </c>
      <c r="R46" s="148">
        <v>1536360</v>
      </c>
      <c r="S46" s="148">
        <f t="shared" si="11"/>
        <v>18436320</v>
      </c>
      <c r="T46" s="178"/>
    </row>
    <row r="47" spans="1:20" s="140" customFormat="1" x14ac:dyDescent="0.25">
      <c r="A47" s="173"/>
      <c r="B47" s="175"/>
      <c r="C47" s="198"/>
      <c r="D47" s="15"/>
      <c r="E47" s="16"/>
      <c r="F47" s="7"/>
      <c r="G47" s="69"/>
      <c r="H47" s="1"/>
      <c r="I47" s="1"/>
      <c r="J47" s="2"/>
      <c r="K47" s="2"/>
      <c r="L47" s="2"/>
      <c r="M47" s="7"/>
      <c r="N47" s="7"/>
      <c r="O47" s="178">
        <v>1070519</v>
      </c>
      <c r="P47" s="145">
        <v>22</v>
      </c>
      <c r="Q47" s="169">
        <v>13.666666666666666</v>
      </c>
      <c r="R47" s="148">
        <v>1992673.8000000003</v>
      </c>
      <c r="S47" s="148">
        <f t="shared" si="11"/>
        <v>23912085.600000001</v>
      </c>
      <c r="T47" s="178"/>
    </row>
    <row r="48" spans="1:20" s="140" customFormat="1" x14ac:dyDescent="0.25">
      <c r="A48" s="173"/>
      <c r="B48" s="175"/>
      <c r="C48" s="198"/>
      <c r="D48" s="15"/>
      <c r="E48" s="16"/>
      <c r="F48" s="7"/>
      <c r="G48" s="69"/>
      <c r="H48" s="1"/>
      <c r="I48" s="1"/>
      <c r="J48" s="2"/>
      <c r="K48" s="2"/>
      <c r="L48" s="2"/>
      <c r="M48" s="7"/>
      <c r="N48" s="7"/>
      <c r="O48" s="178">
        <v>1070493</v>
      </c>
      <c r="P48" s="145">
        <v>65</v>
      </c>
      <c r="Q48" s="169">
        <v>47.666666666666664</v>
      </c>
      <c r="R48" s="148">
        <v>9032680.7999999989</v>
      </c>
      <c r="S48" s="148">
        <f t="shared" si="11"/>
        <v>108392169.59999999</v>
      </c>
      <c r="T48" s="178"/>
    </row>
    <row r="49" spans="1:20" s="140" customFormat="1" x14ac:dyDescent="0.25">
      <c r="A49" s="173"/>
      <c r="B49" s="175"/>
      <c r="C49" s="198"/>
      <c r="D49" s="15"/>
      <c r="E49" s="16"/>
      <c r="F49" s="7"/>
      <c r="G49" s="69"/>
      <c r="H49" s="1"/>
      <c r="I49" s="1"/>
      <c r="J49" s="2"/>
      <c r="K49" s="2"/>
      <c r="L49" s="2"/>
      <c r="M49" s="7"/>
      <c r="N49" s="7"/>
      <c r="O49" s="178">
        <v>1070534</v>
      </c>
      <c r="P49" s="145">
        <v>75</v>
      </c>
      <c r="Q49" s="169">
        <v>39.666666666666664</v>
      </c>
      <c r="R49" s="148">
        <v>5112954</v>
      </c>
      <c r="S49" s="148">
        <f t="shared" si="11"/>
        <v>61355448</v>
      </c>
      <c r="T49" s="178"/>
    </row>
    <row r="50" spans="1:20" s="140" customFormat="1" ht="15.75" thickBot="1" x14ac:dyDescent="0.3">
      <c r="A50" s="173"/>
      <c r="B50" s="177"/>
      <c r="C50" s="199"/>
      <c r="D50" s="15"/>
      <c r="E50" s="16"/>
      <c r="F50" s="7"/>
      <c r="G50" s="69"/>
      <c r="H50" s="1"/>
      <c r="I50" s="1"/>
      <c r="J50" s="2"/>
      <c r="K50" s="2"/>
      <c r="L50" s="2"/>
      <c r="M50" s="7"/>
      <c r="N50" s="7"/>
      <c r="O50" s="178">
        <v>1070491</v>
      </c>
      <c r="P50" s="145">
        <v>40</v>
      </c>
      <c r="Q50" s="169">
        <v>15.444444444444445</v>
      </c>
      <c r="R50" s="148">
        <v>1990758</v>
      </c>
      <c r="S50" s="148">
        <f t="shared" si="11"/>
        <v>23889096</v>
      </c>
      <c r="T50" s="178"/>
    </row>
    <row r="51" spans="1:20" s="140" customFormat="1" ht="22.5" x14ac:dyDescent="0.25">
      <c r="A51" s="173" t="s">
        <v>66</v>
      </c>
      <c r="B51" s="174" t="s">
        <v>25</v>
      </c>
      <c r="C51" s="197" t="s">
        <v>63</v>
      </c>
      <c r="D51" s="15" t="s">
        <v>62</v>
      </c>
      <c r="E51" s="16">
        <v>20</v>
      </c>
      <c r="F51" s="7" t="s">
        <v>14</v>
      </c>
      <c r="G51" s="69">
        <v>8.8000000000000007</v>
      </c>
      <c r="H51" s="1">
        <v>0.14000000000000001</v>
      </c>
      <c r="I51" s="1">
        <v>0.5</v>
      </c>
      <c r="J51" s="2">
        <v>16740</v>
      </c>
      <c r="K51" s="2">
        <f>J51*G51*(1+H51)*(1+I51)*E51</f>
        <v>5038070.4000000004</v>
      </c>
      <c r="L51" s="2">
        <f t="shared" si="9"/>
        <v>60456844.800000004</v>
      </c>
      <c r="M51" s="7" t="s">
        <v>71</v>
      </c>
      <c r="N51" s="7"/>
      <c r="O51" s="178"/>
      <c r="P51" s="169">
        <f>+P52+P53</f>
        <v>30</v>
      </c>
      <c r="Q51" s="169">
        <f t="shared" ref="Q51:R51" si="13">+Q52+Q53</f>
        <v>15.777777777777779</v>
      </c>
      <c r="R51" s="148">
        <f t="shared" si="13"/>
        <v>713685.25925925921</v>
      </c>
      <c r="S51" s="148">
        <f>+S52+S53</f>
        <v>8564223.1111111119</v>
      </c>
      <c r="T51" s="147">
        <f>Q51-E51</f>
        <v>-4.2222222222222214</v>
      </c>
    </row>
    <row r="52" spans="1:20" s="140" customFormat="1" x14ac:dyDescent="0.25">
      <c r="A52" s="173"/>
      <c r="B52" s="175"/>
      <c r="C52" s="198"/>
      <c r="D52" s="15"/>
      <c r="E52" s="16"/>
      <c r="F52" s="7"/>
      <c r="G52" s="69"/>
      <c r="H52" s="1"/>
      <c r="I52" s="1"/>
      <c r="J52" s="2"/>
      <c r="K52" s="2"/>
      <c r="L52" s="2"/>
      <c r="M52" s="7"/>
      <c r="N52" s="7"/>
      <c r="O52" s="178">
        <v>1070518</v>
      </c>
      <c r="P52" s="145">
        <v>10</v>
      </c>
      <c r="Q52" s="169">
        <v>9.7777777777777786</v>
      </c>
      <c r="R52" s="148">
        <f t="shared" ref="R52:R53" si="14">AVERAGE(I52:Q52)</f>
        <v>356845.9259259259</v>
      </c>
      <c r="S52" s="148">
        <f>R52*12</f>
        <v>4282151.111111111</v>
      </c>
      <c r="T52" s="178"/>
    </row>
    <row r="53" spans="1:20" s="140" customFormat="1" ht="15.75" thickBot="1" x14ac:dyDescent="0.3">
      <c r="A53" s="173"/>
      <c r="B53" s="175"/>
      <c r="C53" s="198"/>
      <c r="D53" s="15"/>
      <c r="E53" s="16"/>
      <c r="F53" s="7"/>
      <c r="G53" s="69"/>
      <c r="H53" s="1"/>
      <c r="I53" s="1"/>
      <c r="J53" s="2"/>
      <c r="K53" s="2"/>
      <c r="L53" s="2"/>
      <c r="M53" s="7"/>
      <c r="N53" s="7"/>
      <c r="O53" s="178">
        <v>1070492</v>
      </c>
      <c r="P53" s="145">
        <v>20</v>
      </c>
      <c r="Q53" s="169">
        <v>6</v>
      </c>
      <c r="R53" s="148">
        <f t="shared" si="14"/>
        <v>356839.33333333331</v>
      </c>
      <c r="S53" s="148">
        <f>R53*12</f>
        <v>4282072</v>
      </c>
      <c r="T53" s="178"/>
    </row>
    <row r="54" spans="1:20" ht="45" x14ac:dyDescent="0.25">
      <c r="A54" s="149" t="s">
        <v>34</v>
      </c>
      <c r="B54" s="150" t="s">
        <v>25</v>
      </c>
      <c r="C54" s="181" t="s">
        <v>52</v>
      </c>
      <c r="D54" s="13" t="s">
        <v>53</v>
      </c>
      <c r="E54" s="16">
        <v>90</v>
      </c>
      <c r="F54" s="6" t="s">
        <v>14</v>
      </c>
      <c r="G54" s="69">
        <v>8.8000000000000007</v>
      </c>
      <c r="H54" s="1">
        <v>0.14000000000000001</v>
      </c>
      <c r="I54" s="1"/>
      <c r="J54" s="2">
        <v>16740</v>
      </c>
      <c r="K54" s="2">
        <f t="shared" si="7"/>
        <v>15114211.200000001</v>
      </c>
      <c r="L54" s="2">
        <f>K54*12</f>
        <v>181370534.40000001</v>
      </c>
      <c r="M54" s="7" t="s">
        <v>71</v>
      </c>
      <c r="N54" s="6" t="s">
        <v>321</v>
      </c>
      <c r="O54" s="178"/>
      <c r="P54" s="147">
        <f>+P55+P56+P57+P58</f>
        <v>130</v>
      </c>
      <c r="Q54" s="147">
        <f t="shared" ref="Q54:S54" si="15">+Q55+Q56+Q57+Q58</f>
        <v>92.444444444444443</v>
      </c>
      <c r="R54" s="147">
        <f t="shared" si="15"/>
        <v>15352301.244000001</v>
      </c>
      <c r="S54" s="147">
        <f t="shared" si="15"/>
        <v>184227614.928</v>
      </c>
      <c r="T54" s="147">
        <f>Q54-E54</f>
        <v>2.4444444444444429</v>
      </c>
    </row>
    <row r="55" spans="1:20" x14ac:dyDescent="0.25">
      <c r="A55" s="149"/>
      <c r="B55" s="151"/>
      <c r="C55" s="187"/>
      <c r="D55" s="13"/>
      <c r="E55" s="16"/>
      <c r="F55" s="6"/>
      <c r="G55" s="69"/>
      <c r="H55" s="1"/>
      <c r="I55" s="1"/>
      <c r="J55" s="2"/>
      <c r="K55" s="2"/>
      <c r="L55" s="2"/>
      <c r="M55" s="7"/>
      <c r="N55" s="6"/>
      <c r="O55" s="178">
        <v>1080907</v>
      </c>
      <c r="P55" s="145">
        <v>25</v>
      </c>
      <c r="Q55" s="147">
        <v>11.888888888888889</v>
      </c>
      <c r="R55" s="148">
        <v>2568313.2960000001</v>
      </c>
      <c r="S55" s="148">
        <f t="shared" ref="S55:S100" si="16">R55*12</f>
        <v>30819759.552000001</v>
      </c>
      <c r="T55" s="145"/>
    </row>
    <row r="56" spans="1:20" x14ac:dyDescent="0.25">
      <c r="A56" s="149"/>
      <c r="B56" s="151"/>
      <c r="C56" s="187"/>
      <c r="D56" s="13"/>
      <c r="E56" s="16"/>
      <c r="F56" s="6"/>
      <c r="G56" s="69"/>
      <c r="H56" s="1"/>
      <c r="I56" s="1"/>
      <c r="J56" s="2"/>
      <c r="K56" s="2"/>
      <c r="L56" s="2"/>
      <c r="M56" s="7"/>
      <c r="N56" s="6"/>
      <c r="O56" s="178">
        <v>1080936</v>
      </c>
      <c r="P56" s="145">
        <v>20</v>
      </c>
      <c r="Q56" s="147">
        <v>24.555555555555557</v>
      </c>
      <c r="R56" s="148">
        <v>4081579.1640000013</v>
      </c>
      <c r="S56" s="148">
        <f t="shared" si="16"/>
        <v>48978949.968000017</v>
      </c>
      <c r="T56" s="145"/>
    </row>
    <row r="57" spans="1:20" x14ac:dyDescent="0.25">
      <c r="A57" s="149"/>
      <c r="B57" s="151"/>
      <c r="C57" s="187"/>
      <c r="D57" s="13"/>
      <c r="E57" s="16"/>
      <c r="F57" s="6"/>
      <c r="G57" s="69"/>
      <c r="H57" s="1"/>
      <c r="I57" s="1"/>
      <c r="J57" s="2"/>
      <c r="K57" s="2"/>
      <c r="L57" s="2"/>
      <c r="M57" s="7"/>
      <c r="N57" s="6"/>
      <c r="O57" s="178">
        <v>1080938</v>
      </c>
      <c r="P57" s="145">
        <v>55</v>
      </c>
      <c r="Q57" s="147">
        <v>37.888888888888886</v>
      </c>
      <c r="R57" s="148">
        <v>4789931.5199999996</v>
      </c>
      <c r="S57" s="148">
        <f t="shared" si="16"/>
        <v>57479178.239999995</v>
      </c>
      <c r="T57" s="145"/>
    </row>
    <row r="58" spans="1:20" ht="15.75" thickBot="1" x14ac:dyDescent="0.3">
      <c r="A58" s="149"/>
      <c r="B58" s="170"/>
      <c r="C58" s="188"/>
      <c r="D58" s="13"/>
      <c r="E58" s="16"/>
      <c r="F58" s="6"/>
      <c r="G58" s="69"/>
      <c r="H58" s="1"/>
      <c r="I58" s="1"/>
      <c r="J58" s="2"/>
      <c r="K58" s="2"/>
      <c r="L58" s="2"/>
      <c r="M58" s="7"/>
      <c r="N58" s="6"/>
      <c r="O58" s="178">
        <v>1080621</v>
      </c>
      <c r="P58" s="145">
        <v>30</v>
      </c>
      <c r="Q58" s="147">
        <v>18.111111111111111</v>
      </c>
      <c r="R58" s="179">
        <v>3912477.2640000004</v>
      </c>
      <c r="S58" s="148">
        <f t="shared" si="16"/>
        <v>46949727.168000005</v>
      </c>
      <c r="T58" s="145"/>
    </row>
    <row r="59" spans="1:20" ht="45" x14ac:dyDescent="0.25">
      <c r="A59" s="149" t="s">
        <v>34</v>
      </c>
      <c r="B59" s="150" t="s">
        <v>25</v>
      </c>
      <c r="C59" s="181" t="s">
        <v>36</v>
      </c>
      <c r="D59" s="13" t="s">
        <v>37</v>
      </c>
      <c r="E59" s="16">
        <v>85</v>
      </c>
      <c r="F59" s="6" t="s">
        <v>14</v>
      </c>
      <c r="G59" s="69">
        <v>8.8000000000000007</v>
      </c>
      <c r="H59" s="1">
        <v>0.14000000000000001</v>
      </c>
      <c r="I59" s="1">
        <v>0</v>
      </c>
      <c r="J59" s="2">
        <v>16740</v>
      </c>
      <c r="K59" s="2">
        <f t="shared" si="7"/>
        <v>14274532.800000003</v>
      </c>
      <c r="L59" s="2">
        <f>K59*12</f>
        <v>171294393.60000002</v>
      </c>
      <c r="M59" s="7" t="s">
        <v>71</v>
      </c>
      <c r="N59" s="6" t="s">
        <v>320</v>
      </c>
      <c r="O59" s="178"/>
      <c r="P59" s="145">
        <f>+P60+P61+P62+P63</f>
        <v>175</v>
      </c>
      <c r="Q59" s="147">
        <f t="shared" ref="Q59:S59" si="17">+Q60+Q61+Q62+Q63</f>
        <v>80.666666666666671</v>
      </c>
      <c r="R59" s="179">
        <f t="shared" si="17"/>
        <v>13125318.408000002</v>
      </c>
      <c r="S59" s="148">
        <f t="shared" si="17"/>
        <v>157503820.896</v>
      </c>
      <c r="T59" s="147">
        <f>Q59-E59</f>
        <v>-4.3333333333333286</v>
      </c>
    </row>
    <row r="60" spans="1:20" x14ac:dyDescent="0.25">
      <c r="A60" s="149"/>
      <c r="B60" s="151"/>
      <c r="C60" s="187"/>
      <c r="D60" s="13"/>
      <c r="E60" s="16"/>
      <c r="F60" s="6"/>
      <c r="G60" s="69"/>
      <c r="H60" s="1"/>
      <c r="I60" s="1"/>
      <c r="J60" s="2"/>
      <c r="K60" s="2"/>
      <c r="L60" s="2"/>
      <c r="M60" s="7"/>
      <c r="N60" s="6"/>
      <c r="O60" s="178">
        <v>1080620</v>
      </c>
      <c r="P60" s="145">
        <v>90</v>
      </c>
      <c r="Q60" s="147">
        <v>34.333333333333336</v>
      </c>
      <c r="R60" s="179">
        <v>7344895.9680000003</v>
      </c>
      <c r="S60" s="148">
        <f t="shared" si="16"/>
        <v>88138751.615999997</v>
      </c>
      <c r="T60" s="145"/>
    </row>
    <row r="61" spans="1:20" x14ac:dyDescent="0.25">
      <c r="A61" s="149"/>
      <c r="B61" s="151"/>
      <c r="C61" s="187"/>
      <c r="D61" s="13"/>
      <c r="E61" s="16"/>
      <c r="F61" s="6"/>
      <c r="G61" s="69"/>
      <c r="H61" s="1"/>
      <c r="I61" s="1"/>
      <c r="J61" s="2"/>
      <c r="K61" s="2"/>
      <c r="L61" s="2"/>
      <c r="M61" s="7"/>
      <c r="N61" s="6"/>
      <c r="O61" s="178">
        <v>1080906</v>
      </c>
      <c r="P61" s="145">
        <v>30</v>
      </c>
      <c r="Q61" s="147">
        <v>15.888888888888889</v>
      </c>
      <c r="R61" s="179">
        <v>2204155.8000000003</v>
      </c>
      <c r="S61" s="148">
        <f t="shared" si="16"/>
        <v>26449869.600000001</v>
      </c>
      <c r="T61" s="145"/>
    </row>
    <row r="62" spans="1:20" x14ac:dyDescent="0.25">
      <c r="A62" s="149"/>
      <c r="B62" s="151"/>
      <c r="C62" s="187"/>
      <c r="D62" s="13"/>
      <c r="E62" s="16"/>
      <c r="F62" s="6"/>
      <c r="G62" s="69"/>
      <c r="H62" s="1"/>
      <c r="I62" s="1"/>
      <c r="J62" s="2"/>
      <c r="K62" s="2"/>
      <c r="L62" s="2"/>
      <c r="M62" s="7"/>
      <c r="N62" s="6"/>
      <c r="O62" s="178">
        <v>1080934</v>
      </c>
      <c r="P62" s="145">
        <v>30</v>
      </c>
      <c r="Q62" s="147">
        <v>19</v>
      </c>
      <c r="R62" s="179">
        <v>1914085.08</v>
      </c>
      <c r="S62" s="148">
        <f t="shared" si="16"/>
        <v>22969020.960000001</v>
      </c>
      <c r="T62" s="145"/>
    </row>
    <row r="63" spans="1:20" ht="15.75" thickBot="1" x14ac:dyDescent="0.3">
      <c r="A63" s="149"/>
      <c r="B63" s="170"/>
      <c r="C63" s="188"/>
      <c r="D63" s="13"/>
      <c r="E63" s="16"/>
      <c r="F63" s="6"/>
      <c r="G63" s="69"/>
      <c r="H63" s="1"/>
      <c r="I63" s="1"/>
      <c r="J63" s="2"/>
      <c r="K63" s="2"/>
      <c r="L63" s="2"/>
      <c r="M63" s="7"/>
      <c r="N63" s="6"/>
      <c r="O63" s="178">
        <v>1080937</v>
      </c>
      <c r="P63" s="145">
        <v>25</v>
      </c>
      <c r="Q63" s="147">
        <v>11.444444444444445</v>
      </c>
      <c r="R63" s="179">
        <v>1662181.5600000005</v>
      </c>
      <c r="S63" s="148">
        <f t="shared" si="16"/>
        <v>19946178.720000006</v>
      </c>
      <c r="T63" s="145"/>
    </row>
    <row r="64" spans="1:20" ht="56.25" x14ac:dyDescent="0.25">
      <c r="A64" s="149" t="s">
        <v>33</v>
      </c>
      <c r="B64" s="150" t="s">
        <v>25</v>
      </c>
      <c r="C64" s="181" t="s">
        <v>32</v>
      </c>
      <c r="D64" s="13" t="s">
        <v>35</v>
      </c>
      <c r="E64" s="16">
        <v>130</v>
      </c>
      <c r="F64" s="6" t="s">
        <v>14</v>
      </c>
      <c r="G64" s="69">
        <v>8.8000000000000007</v>
      </c>
      <c r="H64" s="1">
        <v>0.14000000000000001</v>
      </c>
      <c r="I64" s="1">
        <v>0</v>
      </c>
      <c r="J64" s="2">
        <v>16740</v>
      </c>
      <c r="K64" s="2">
        <f t="shared" si="7"/>
        <v>21831638.400000002</v>
      </c>
      <c r="L64" s="2">
        <f>K64*12</f>
        <v>261979660.80000001</v>
      </c>
      <c r="M64" s="7" t="s">
        <v>71</v>
      </c>
      <c r="N64" s="6" t="s">
        <v>59</v>
      </c>
      <c r="O64" s="178"/>
      <c r="P64" s="147">
        <f>+P65+P66+P67+P68+P69</f>
        <v>215</v>
      </c>
      <c r="Q64" s="147">
        <f t="shared" ref="Q64:S64" si="18">+Q65+Q66+Q67+Q68+Q69</f>
        <v>136.44444444444446</v>
      </c>
      <c r="R64" s="148">
        <f t="shared" si="18"/>
        <v>23373953.748000007</v>
      </c>
      <c r="S64" s="148">
        <f t="shared" si="18"/>
        <v>280487444.97600007</v>
      </c>
      <c r="T64" s="147">
        <f>Q64-E64</f>
        <v>6.4444444444444571</v>
      </c>
    </row>
    <row r="65" spans="1:21" x14ac:dyDescent="0.25">
      <c r="A65" s="149"/>
      <c r="B65" s="151"/>
      <c r="C65" s="187"/>
      <c r="D65" s="13"/>
      <c r="E65" s="16"/>
      <c r="F65" s="6"/>
      <c r="G65" s="69"/>
      <c r="H65" s="1"/>
      <c r="I65" s="1"/>
      <c r="J65" s="2"/>
      <c r="K65" s="2"/>
      <c r="L65" s="2"/>
      <c r="M65" s="7"/>
      <c r="N65" s="6"/>
      <c r="O65" s="178">
        <v>1080933</v>
      </c>
      <c r="P65" s="145">
        <v>30</v>
      </c>
      <c r="Q65" s="147">
        <v>22.666666666666668</v>
      </c>
      <c r="R65" s="148">
        <v>2552113.44</v>
      </c>
      <c r="S65" s="148">
        <f t="shared" si="16"/>
        <v>30625361.280000001</v>
      </c>
      <c r="T65" s="145"/>
    </row>
    <row r="66" spans="1:21" x14ac:dyDescent="0.25">
      <c r="A66" s="149"/>
      <c r="B66" s="151"/>
      <c r="C66" s="187"/>
      <c r="D66" s="13"/>
      <c r="E66" s="16"/>
      <c r="F66" s="6"/>
      <c r="G66" s="69"/>
      <c r="H66" s="1"/>
      <c r="I66" s="1"/>
      <c r="J66" s="2"/>
      <c r="K66" s="2"/>
      <c r="L66" s="2"/>
      <c r="M66" s="7"/>
      <c r="N66" s="6"/>
      <c r="O66" s="178">
        <v>1080941</v>
      </c>
      <c r="P66" s="145">
        <v>20</v>
      </c>
      <c r="Q66" s="147">
        <v>25</v>
      </c>
      <c r="R66" s="148">
        <v>4155453.9000000008</v>
      </c>
      <c r="S66" s="148">
        <f t="shared" si="16"/>
        <v>49865446.800000012</v>
      </c>
      <c r="T66" s="145"/>
    </row>
    <row r="67" spans="1:21" x14ac:dyDescent="0.25">
      <c r="A67" s="149"/>
      <c r="B67" s="151"/>
      <c r="C67" s="187"/>
      <c r="D67" s="13"/>
      <c r="E67" s="16"/>
      <c r="F67" s="6"/>
      <c r="G67" s="69"/>
      <c r="H67" s="1"/>
      <c r="I67" s="1"/>
      <c r="J67" s="2"/>
      <c r="K67" s="2"/>
      <c r="L67" s="2"/>
      <c r="M67" s="7"/>
      <c r="N67" s="6"/>
      <c r="O67" s="178">
        <v>1080622</v>
      </c>
      <c r="P67" s="145">
        <v>100</v>
      </c>
      <c r="Q67" s="147">
        <v>52.888888888888886</v>
      </c>
      <c r="R67" s="148">
        <v>11425393.728000004</v>
      </c>
      <c r="S67" s="148">
        <f t="shared" si="16"/>
        <v>137104724.73600006</v>
      </c>
      <c r="T67" s="145"/>
    </row>
    <row r="68" spans="1:21" x14ac:dyDescent="0.25">
      <c r="A68" s="149"/>
      <c r="B68" s="151"/>
      <c r="C68" s="187"/>
      <c r="D68" s="13"/>
      <c r="E68" s="16"/>
      <c r="F68" s="6"/>
      <c r="G68" s="69"/>
      <c r="H68" s="1"/>
      <c r="I68" s="1"/>
      <c r="J68" s="2"/>
      <c r="K68" s="2"/>
      <c r="L68" s="2"/>
      <c r="M68" s="7"/>
      <c r="N68" s="6"/>
      <c r="O68" s="178">
        <v>1080680</v>
      </c>
      <c r="P68" s="145">
        <v>35</v>
      </c>
      <c r="Q68" s="147">
        <v>20</v>
      </c>
      <c r="R68" s="148">
        <v>3036836.8800000008</v>
      </c>
      <c r="S68" s="148">
        <f t="shared" si="16"/>
        <v>36442042.56000001</v>
      </c>
      <c r="T68" s="145"/>
      <c r="U68" s="142"/>
    </row>
    <row r="69" spans="1:21" ht="15.75" thickBot="1" x14ac:dyDescent="0.3">
      <c r="A69" s="149"/>
      <c r="B69" s="170"/>
      <c r="C69" s="188"/>
      <c r="D69" s="13"/>
      <c r="E69" s="16"/>
      <c r="F69" s="6"/>
      <c r="G69" s="69"/>
      <c r="H69" s="1"/>
      <c r="I69" s="1"/>
      <c r="J69" s="2"/>
      <c r="K69" s="2"/>
      <c r="L69" s="2"/>
      <c r="M69" s="7"/>
      <c r="N69" s="6"/>
      <c r="O69" s="178">
        <v>1080906</v>
      </c>
      <c r="P69" s="145">
        <v>30</v>
      </c>
      <c r="Q69" s="147">
        <v>15.888888888888889</v>
      </c>
      <c r="R69" s="148">
        <v>2204155.8000000003</v>
      </c>
      <c r="S69" s="148">
        <f t="shared" si="16"/>
        <v>26449869.600000001</v>
      </c>
      <c r="T69" s="145"/>
    </row>
    <row r="70" spans="1:21" x14ac:dyDescent="0.25">
      <c r="A70" s="149" t="s">
        <v>46</v>
      </c>
      <c r="B70" s="150" t="s">
        <v>25</v>
      </c>
      <c r="C70" s="181" t="s">
        <v>45</v>
      </c>
      <c r="D70" s="13" t="s">
        <v>47</v>
      </c>
      <c r="E70" s="16">
        <v>80</v>
      </c>
      <c r="F70" s="6" t="s">
        <v>14</v>
      </c>
      <c r="G70" s="69">
        <v>8.8000000000000007</v>
      </c>
      <c r="H70" s="1">
        <v>0.14000000000000001</v>
      </c>
      <c r="I70" s="1">
        <v>0</v>
      </c>
      <c r="J70" s="2">
        <v>16740</v>
      </c>
      <c r="K70" s="2">
        <f t="shared" si="7"/>
        <v>13434854.400000002</v>
      </c>
      <c r="L70" s="2">
        <f>K70*12</f>
        <v>161218252.80000001</v>
      </c>
      <c r="M70" s="7" t="s">
        <v>71</v>
      </c>
      <c r="N70" s="6"/>
      <c r="O70" s="178"/>
      <c r="P70" s="145">
        <f>+P71+P72+P73+P74+P75</f>
        <v>179</v>
      </c>
      <c r="Q70" s="147">
        <f t="shared" ref="Q70:S70" si="19">+Q71+Q72+Q73+Q74+Q75</f>
        <v>82.388888888888886</v>
      </c>
      <c r="R70" s="148">
        <f t="shared" si="19"/>
        <v>14344039.512</v>
      </c>
      <c r="S70" s="148">
        <f t="shared" si="19"/>
        <v>172128474.14400002</v>
      </c>
      <c r="T70" s="147">
        <f>Q70-E70</f>
        <v>2.3888888888888857</v>
      </c>
    </row>
    <row r="71" spans="1:21" x14ac:dyDescent="0.25">
      <c r="A71" s="149"/>
      <c r="B71" s="151"/>
      <c r="C71" s="187"/>
      <c r="D71" s="13"/>
      <c r="E71" s="16"/>
      <c r="F71" s="6"/>
      <c r="G71" s="69"/>
      <c r="H71" s="1"/>
      <c r="I71" s="1"/>
      <c r="J71" s="2"/>
      <c r="K71" s="2"/>
      <c r="L71" s="2"/>
      <c r="M71" s="7"/>
      <c r="N71" s="6"/>
      <c r="O71" s="178">
        <v>1090346</v>
      </c>
      <c r="P71" s="145">
        <v>35</v>
      </c>
      <c r="Q71" s="147">
        <v>4.833333333333333</v>
      </c>
      <c r="R71" s="148">
        <v>473485.32</v>
      </c>
      <c r="S71" s="148">
        <f t="shared" si="16"/>
        <v>5681823.8399999999</v>
      </c>
      <c r="T71" s="145"/>
    </row>
    <row r="72" spans="1:21" x14ac:dyDescent="0.25">
      <c r="A72" s="149"/>
      <c r="B72" s="151"/>
      <c r="C72" s="187"/>
      <c r="D72" s="13"/>
      <c r="E72" s="16"/>
      <c r="F72" s="6"/>
      <c r="G72" s="69"/>
      <c r="H72" s="1"/>
      <c r="I72" s="1"/>
      <c r="J72" s="2"/>
      <c r="K72" s="2"/>
      <c r="L72" s="2"/>
      <c r="M72" s="7"/>
      <c r="N72" s="6"/>
      <c r="O72" s="178">
        <v>1090352</v>
      </c>
      <c r="P72" s="145">
        <v>70</v>
      </c>
      <c r="Q72" s="147">
        <v>32.666666666666664</v>
      </c>
      <c r="R72" s="148">
        <v>7056860.8319999985</v>
      </c>
      <c r="S72" s="148">
        <f t="shared" si="16"/>
        <v>84682329.983999982</v>
      </c>
      <c r="T72" s="145"/>
    </row>
    <row r="73" spans="1:21" x14ac:dyDescent="0.25">
      <c r="A73" s="149"/>
      <c r="B73" s="151"/>
      <c r="C73" s="187"/>
      <c r="D73" s="13"/>
      <c r="E73" s="16"/>
      <c r="F73" s="6"/>
      <c r="G73" s="69"/>
      <c r="H73" s="1"/>
      <c r="I73" s="1"/>
      <c r="J73" s="2"/>
      <c r="K73" s="2"/>
      <c r="L73" s="2"/>
      <c r="M73" s="7"/>
      <c r="N73" s="6"/>
      <c r="O73" s="178">
        <v>1090506</v>
      </c>
      <c r="P73" s="145">
        <v>23</v>
      </c>
      <c r="Q73" s="147">
        <v>20</v>
      </c>
      <c r="R73" s="148">
        <v>3324363.1200000006</v>
      </c>
      <c r="S73" s="148">
        <f t="shared" si="16"/>
        <v>39892357.440000005</v>
      </c>
      <c r="T73" s="145"/>
    </row>
    <row r="74" spans="1:21" x14ac:dyDescent="0.25">
      <c r="A74" s="149"/>
      <c r="B74" s="151"/>
      <c r="C74" s="187"/>
      <c r="D74" s="13"/>
      <c r="E74" s="16"/>
      <c r="F74" s="6"/>
      <c r="G74" s="69"/>
      <c r="H74" s="1"/>
      <c r="I74" s="1"/>
      <c r="J74" s="2"/>
      <c r="K74" s="2"/>
      <c r="L74" s="2"/>
      <c r="M74" s="7"/>
      <c r="N74" s="6"/>
      <c r="O74" s="178">
        <v>1090507</v>
      </c>
      <c r="P74" s="145">
        <v>21</v>
      </c>
      <c r="Q74" s="147">
        <v>4.8888888888888893</v>
      </c>
      <c r="R74" s="148">
        <v>550455.8400000002</v>
      </c>
      <c r="S74" s="148">
        <f t="shared" si="16"/>
        <v>6605470.0800000019</v>
      </c>
      <c r="T74" s="145"/>
    </row>
    <row r="75" spans="1:21" ht="15.75" thickBot="1" x14ac:dyDescent="0.3">
      <c r="A75" s="149"/>
      <c r="B75" s="170"/>
      <c r="C75" s="188"/>
      <c r="D75" s="13"/>
      <c r="E75" s="16"/>
      <c r="F75" s="6"/>
      <c r="G75" s="69"/>
      <c r="H75" s="1"/>
      <c r="I75" s="1"/>
      <c r="J75" s="2"/>
      <c r="K75" s="2"/>
      <c r="L75" s="2"/>
      <c r="M75" s="7"/>
      <c r="N75" s="6"/>
      <c r="O75" s="178">
        <v>1090517</v>
      </c>
      <c r="P75" s="145">
        <v>30</v>
      </c>
      <c r="Q75" s="147">
        <v>20</v>
      </c>
      <c r="R75" s="148">
        <v>2938874.4000000004</v>
      </c>
      <c r="S75" s="148">
        <f t="shared" si="16"/>
        <v>35266492.800000004</v>
      </c>
      <c r="T75" s="145"/>
    </row>
    <row r="76" spans="1:21" x14ac:dyDescent="0.25">
      <c r="A76" s="149" t="s">
        <v>54</v>
      </c>
      <c r="B76" s="150" t="s">
        <v>25</v>
      </c>
      <c r="C76" s="181" t="s">
        <v>56</v>
      </c>
      <c r="D76" s="13" t="s">
        <v>55</v>
      </c>
      <c r="E76" s="16">
        <v>140</v>
      </c>
      <c r="F76" s="6" t="s">
        <v>14</v>
      </c>
      <c r="G76" s="69">
        <v>8.8000000000000007</v>
      </c>
      <c r="H76" s="1">
        <v>0.14000000000000001</v>
      </c>
      <c r="I76" s="1">
        <v>0</v>
      </c>
      <c r="J76" s="2">
        <v>16740</v>
      </c>
      <c r="K76" s="2">
        <f t="shared" si="7"/>
        <v>23510995.200000003</v>
      </c>
      <c r="L76" s="2">
        <f>K76*12</f>
        <v>282131942.40000004</v>
      </c>
      <c r="M76" s="7" t="s">
        <v>71</v>
      </c>
      <c r="N76" s="6"/>
      <c r="O76" s="178"/>
      <c r="P76" s="147">
        <f>+P77+P78+P79+P80+P81+P82</f>
        <v>396</v>
      </c>
      <c r="Q76" s="147">
        <f t="shared" ref="Q76:S76" si="20">+Q77+Q78+Q79+Q80+Q81+Q82</f>
        <v>138.77777777777777</v>
      </c>
      <c r="R76" s="148">
        <f t="shared" si="20"/>
        <v>24312273.156000003</v>
      </c>
      <c r="S76" s="148">
        <f t="shared" si="20"/>
        <v>291747277.87200004</v>
      </c>
      <c r="T76" s="147">
        <f>Q76-E76</f>
        <v>-1.2222222222222285</v>
      </c>
    </row>
    <row r="77" spans="1:21" x14ac:dyDescent="0.25">
      <c r="A77" s="149"/>
      <c r="B77" s="151"/>
      <c r="C77" s="187"/>
      <c r="D77" s="13"/>
      <c r="E77" s="16"/>
      <c r="F77" s="6"/>
      <c r="G77" s="69"/>
      <c r="H77" s="1"/>
      <c r="I77" s="1"/>
      <c r="J77" s="2"/>
      <c r="K77" s="2"/>
      <c r="L77" s="2"/>
      <c r="M77" s="7"/>
      <c r="N77" s="6"/>
      <c r="O77" s="178">
        <v>1140147</v>
      </c>
      <c r="P77" s="145">
        <v>47</v>
      </c>
      <c r="Q77" s="147">
        <v>20.777777777777779</v>
      </c>
      <c r="R77" s="148">
        <v>2339437.3200000003</v>
      </c>
      <c r="S77" s="148">
        <f t="shared" si="16"/>
        <v>28073247.840000004</v>
      </c>
      <c r="T77" s="145"/>
    </row>
    <row r="78" spans="1:21" x14ac:dyDescent="0.25">
      <c r="A78" s="149"/>
      <c r="B78" s="151"/>
      <c r="C78" s="187"/>
      <c r="D78" s="13"/>
      <c r="E78" s="16"/>
      <c r="F78" s="6"/>
      <c r="G78" s="69"/>
      <c r="H78" s="1"/>
      <c r="I78" s="1"/>
      <c r="J78" s="2"/>
      <c r="K78" s="2"/>
      <c r="L78" s="2"/>
      <c r="M78" s="7"/>
      <c r="N78" s="6"/>
      <c r="O78" s="178">
        <v>1140146</v>
      </c>
      <c r="P78" s="145">
        <v>24</v>
      </c>
      <c r="Q78" s="147">
        <v>13</v>
      </c>
      <c r="R78" s="148">
        <v>2160836.0280000004</v>
      </c>
      <c r="S78" s="148">
        <f t="shared" si="16"/>
        <v>25930032.336000003</v>
      </c>
      <c r="T78" s="145"/>
    </row>
    <row r="79" spans="1:21" x14ac:dyDescent="0.25">
      <c r="A79" s="149"/>
      <c r="B79" s="151"/>
      <c r="C79" s="187"/>
      <c r="D79" s="13"/>
      <c r="E79" s="16"/>
      <c r="F79" s="6"/>
      <c r="G79" s="69"/>
      <c r="H79" s="1"/>
      <c r="I79" s="1"/>
      <c r="J79" s="2"/>
      <c r="K79" s="2"/>
      <c r="L79" s="2"/>
      <c r="M79" s="7"/>
      <c r="N79" s="6"/>
      <c r="O79" s="178">
        <v>1140073</v>
      </c>
      <c r="P79" s="145">
        <v>80</v>
      </c>
      <c r="Q79" s="147">
        <v>21.555555555555557</v>
      </c>
      <c r="R79" s="148">
        <v>4656568.0320000006</v>
      </c>
      <c r="S79" s="148">
        <f t="shared" si="16"/>
        <v>55878816.384000003</v>
      </c>
      <c r="T79" s="145"/>
    </row>
    <row r="80" spans="1:21" x14ac:dyDescent="0.25">
      <c r="A80" s="149"/>
      <c r="B80" s="151"/>
      <c r="C80" s="187"/>
      <c r="D80" s="13"/>
      <c r="E80" s="16"/>
      <c r="F80" s="6"/>
      <c r="G80" s="69"/>
      <c r="H80" s="1"/>
      <c r="I80" s="1"/>
      <c r="J80" s="2"/>
      <c r="K80" s="2"/>
      <c r="L80" s="2"/>
      <c r="M80" s="7"/>
      <c r="N80" s="6"/>
      <c r="O80" s="178">
        <v>1140074</v>
      </c>
      <c r="P80" s="145">
        <v>110</v>
      </c>
      <c r="Q80" s="147">
        <v>41.888888888888886</v>
      </c>
      <c r="R80" s="148">
        <v>9049103.8560000006</v>
      </c>
      <c r="S80" s="148">
        <f t="shared" si="16"/>
        <v>108589246.27200001</v>
      </c>
      <c r="T80" s="145"/>
    </row>
    <row r="81" spans="1:21" x14ac:dyDescent="0.25">
      <c r="A81" s="149"/>
      <c r="B81" s="151"/>
      <c r="C81" s="187"/>
      <c r="D81" s="13"/>
      <c r="E81" s="16"/>
      <c r="F81" s="6"/>
      <c r="G81" s="69"/>
      <c r="H81" s="1"/>
      <c r="I81" s="1"/>
      <c r="J81" s="2"/>
      <c r="K81" s="2"/>
      <c r="L81" s="2"/>
      <c r="M81" s="7"/>
      <c r="N81" s="6"/>
      <c r="O81" s="178">
        <v>1140151</v>
      </c>
      <c r="P81" s="145">
        <v>60</v>
      </c>
      <c r="Q81" s="147">
        <v>21.777777777777779</v>
      </c>
      <c r="R81" s="148">
        <v>3200107.6800000006</v>
      </c>
      <c r="S81" s="148">
        <f t="shared" si="16"/>
        <v>38401292.160000011</v>
      </c>
      <c r="T81" s="145"/>
    </row>
    <row r="82" spans="1:21" ht="15.75" thickBot="1" x14ac:dyDescent="0.3">
      <c r="A82" s="149"/>
      <c r="B82" s="170"/>
      <c r="C82" s="188"/>
      <c r="D82" s="13"/>
      <c r="E82" s="16"/>
      <c r="F82" s="6"/>
      <c r="G82" s="69"/>
      <c r="H82" s="1"/>
      <c r="I82" s="1"/>
      <c r="J82" s="2"/>
      <c r="K82" s="2"/>
      <c r="L82" s="2"/>
      <c r="M82" s="7"/>
      <c r="N82" s="6"/>
      <c r="O82" s="178">
        <v>1140143</v>
      </c>
      <c r="P82" s="145">
        <v>75</v>
      </c>
      <c r="Q82" s="147">
        <v>19.777777777777779</v>
      </c>
      <c r="R82" s="148">
        <v>2906220.24</v>
      </c>
      <c r="S82" s="148">
        <f t="shared" si="16"/>
        <v>34874642.880000003</v>
      </c>
      <c r="T82" s="145"/>
    </row>
    <row r="83" spans="1:21" x14ac:dyDescent="0.25">
      <c r="A83" s="149" t="s">
        <v>24</v>
      </c>
      <c r="B83" s="150" t="s">
        <v>25</v>
      </c>
      <c r="C83" s="181" t="s">
        <v>22</v>
      </c>
      <c r="D83" s="13" t="s">
        <v>26</v>
      </c>
      <c r="E83" s="16">
        <v>100</v>
      </c>
      <c r="F83" s="6" t="s">
        <v>14</v>
      </c>
      <c r="G83" s="69">
        <v>8.8000000000000007</v>
      </c>
      <c r="H83" s="1">
        <v>0.14000000000000001</v>
      </c>
      <c r="I83" s="1">
        <v>0</v>
      </c>
      <c r="J83" s="2">
        <v>16740</v>
      </c>
      <c r="K83" s="2">
        <f t="shared" si="7"/>
        <v>16793568.000000004</v>
      </c>
      <c r="L83" s="2">
        <f t="shared" ref="L83" si="21">K83*12</f>
        <v>201522816.00000006</v>
      </c>
      <c r="M83" s="7" t="s">
        <v>71</v>
      </c>
      <c r="N83" s="6"/>
      <c r="O83" s="178"/>
      <c r="P83" s="145">
        <f>+P85+P84+P86+P87+P88</f>
        <v>245</v>
      </c>
      <c r="Q83" s="147">
        <f>+Q85+Q84+Q86+Q87+Q88</f>
        <v>111.44444444444444</v>
      </c>
      <c r="R83" s="148">
        <f t="shared" ref="R83:S83" si="22">+R85+R84+R86+R87+R88</f>
        <v>18404399.833200004</v>
      </c>
      <c r="S83" s="148">
        <f t="shared" si="22"/>
        <v>220852797.99840003</v>
      </c>
      <c r="T83" s="147">
        <f>Q83-E83</f>
        <v>11.444444444444443</v>
      </c>
    </row>
    <row r="84" spans="1:21" x14ac:dyDescent="0.25">
      <c r="A84" s="149"/>
      <c r="B84" s="151"/>
      <c r="C84" s="187"/>
      <c r="D84" s="13"/>
      <c r="E84" s="16"/>
      <c r="F84" s="6"/>
      <c r="G84" s="69"/>
      <c r="H84" s="1"/>
      <c r="I84" s="1"/>
      <c r="J84" s="2"/>
      <c r="K84" s="2"/>
      <c r="L84" s="2"/>
      <c r="M84" s="7"/>
      <c r="N84" s="6"/>
      <c r="O84" s="178">
        <v>1100403</v>
      </c>
      <c r="P84" s="145">
        <v>55</v>
      </c>
      <c r="Q84" s="147">
        <v>40.888888888888886</v>
      </c>
      <c r="R84" s="148">
        <v>8833077.5040000007</v>
      </c>
      <c r="S84" s="148">
        <f t="shared" si="16"/>
        <v>105996930.04800001</v>
      </c>
      <c r="T84" s="145"/>
    </row>
    <row r="85" spans="1:21" x14ac:dyDescent="0.25">
      <c r="A85" s="149"/>
      <c r="B85" s="151"/>
      <c r="C85" s="187"/>
      <c r="D85" s="13"/>
      <c r="E85" s="16"/>
      <c r="F85" s="6"/>
      <c r="G85" s="69"/>
      <c r="H85" s="1"/>
      <c r="I85" s="1"/>
      <c r="J85" s="2"/>
      <c r="K85" s="2"/>
      <c r="L85" s="2"/>
      <c r="M85" s="7"/>
      <c r="N85" s="6"/>
      <c r="O85" s="178">
        <v>1100554</v>
      </c>
      <c r="P85" s="145">
        <v>30</v>
      </c>
      <c r="Q85" s="147">
        <v>22</v>
      </c>
      <c r="R85" s="148">
        <v>2477051.2800000003</v>
      </c>
      <c r="S85" s="148">
        <f t="shared" si="16"/>
        <v>29724615.360000003</v>
      </c>
      <c r="T85" s="145"/>
    </row>
    <row r="86" spans="1:21" x14ac:dyDescent="0.25">
      <c r="A86" s="149"/>
      <c r="B86" s="151"/>
      <c r="C86" s="187"/>
      <c r="D86" s="13"/>
      <c r="E86" s="16"/>
      <c r="F86" s="6"/>
      <c r="G86" s="69"/>
      <c r="H86" s="1"/>
      <c r="I86" s="1"/>
      <c r="J86" s="2"/>
      <c r="K86" s="2"/>
      <c r="L86" s="2"/>
      <c r="M86" s="7"/>
      <c r="N86" s="6"/>
      <c r="O86" s="178">
        <v>1100547</v>
      </c>
      <c r="P86" s="145">
        <v>20</v>
      </c>
      <c r="Q86" s="147">
        <v>7.5555555555555554</v>
      </c>
      <c r="R86" s="148">
        <v>1255870.5120000006</v>
      </c>
      <c r="S86" s="148">
        <f t="shared" si="16"/>
        <v>15070446.144000007</v>
      </c>
      <c r="T86" s="145"/>
    </row>
    <row r="87" spans="1:21" x14ac:dyDescent="0.25">
      <c r="A87" s="149"/>
      <c r="B87" s="151"/>
      <c r="C87" s="187"/>
      <c r="D87" s="13"/>
      <c r="E87" s="16"/>
      <c r="F87" s="6"/>
      <c r="G87" s="69"/>
      <c r="H87" s="1"/>
      <c r="I87" s="1"/>
      <c r="J87" s="2"/>
      <c r="K87" s="2"/>
      <c r="L87" s="2"/>
      <c r="M87" s="7"/>
      <c r="N87" s="6"/>
      <c r="O87" s="178">
        <v>1100571</v>
      </c>
      <c r="P87" s="145">
        <v>40</v>
      </c>
      <c r="Q87" s="147">
        <v>23</v>
      </c>
      <c r="R87" s="148">
        <v>3379705.560000001</v>
      </c>
      <c r="S87" s="148">
        <f t="shared" si="16"/>
        <v>40556466.720000014</v>
      </c>
      <c r="T87" s="145"/>
    </row>
    <row r="88" spans="1:21" ht="15.75" thickBot="1" x14ac:dyDescent="0.3">
      <c r="A88" s="149"/>
      <c r="B88" s="170"/>
      <c r="C88" s="188"/>
      <c r="D88" s="13"/>
      <c r="E88" s="16"/>
      <c r="F88" s="6"/>
      <c r="G88" s="69"/>
      <c r="H88" s="1"/>
      <c r="I88" s="1"/>
      <c r="J88" s="2"/>
      <c r="K88" s="2"/>
      <c r="L88" s="2"/>
      <c r="M88" s="7"/>
      <c r="N88" s="6"/>
      <c r="O88" s="178">
        <v>1100525</v>
      </c>
      <c r="P88" s="145">
        <v>100</v>
      </c>
      <c r="Q88" s="147">
        <v>18</v>
      </c>
      <c r="R88" s="148">
        <v>2458694.9772000005</v>
      </c>
      <c r="S88" s="148">
        <f t="shared" si="16"/>
        <v>29504339.726400007</v>
      </c>
      <c r="T88" s="145"/>
      <c r="U88" s="142"/>
    </row>
    <row r="89" spans="1:21" x14ac:dyDescent="0.25">
      <c r="A89" s="149" t="s">
        <v>49</v>
      </c>
      <c r="B89" s="150" t="s">
        <v>25</v>
      </c>
      <c r="C89" s="181" t="s">
        <v>48</v>
      </c>
      <c r="D89" s="13" t="s">
        <v>50</v>
      </c>
      <c r="E89" s="16">
        <v>60</v>
      </c>
      <c r="F89" s="6" t="s">
        <v>14</v>
      </c>
      <c r="G89" s="69">
        <v>8.8000000000000007</v>
      </c>
      <c r="H89" s="1">
        <v>0.84</v>
      </c>
      <c r="I89" s="1">
        <v>0</v>
      </c>
      <c r="J89" s="2">
        <v>16740</v>
      </c>
      <c r="K89" s="2">
        <f t="shared" si="7"/>
        <v>16263244.799999997</v>
      </c>
      <c r="L89" s="2">
        <f>K89*12</f>
        <v>195158937.59999996</v>
      </c>
      <c r="M89" s="7" t="s">
        <v>71</v>
      </c>
      <c r="N89" s="6"/>
      <c r="O89" s="178"/>
      <c r="P89" s="145">
        <f>+P90+P91+P92+P93+P94</f>
        <v>111</v>
      </c>
      <c r="Q89" s="147">
        <f t="shared" ref="Q89:S89" si="23">+Q90+Q91+Q92+Q93+Q94</f>
        <v>60.555555555555557</v>
      </c>
      <c r="R89" s="148">
        <f t="shared" si="23"/>
        <v>16401543.983999999</v>
      </c>
      <c r="S89" s="148">
        <f t="shared" si="23"/>
        <v>196818527.80799997</v>
      </c>
      <c r="T89" s="147">
        <f>Q89-E89</f>
        <v>0.55555555555555713</v>
      </c>
    </row>
    <row r="90" spans="1:21" x14ac:dyDescent="0.25">
      <c r="A90" s="149"/>
      <c r="B90" s="151"/>
      <c r="C90" s="187"/>
      <c r="D90" s="13"/>
      <c r="E90" s="16"/>
      <c r="F90" s="6"/>
      <c r="G90" s="69"/>
      <c r="H90" s="1"/>
      <c r="I90" s="1"/>
      <c r="J90" s="2"/>
      <c r="K90" s="2"/>
      <c r="L90" s="2"/>
      <c r="M90" s="7"/>
      <c r="N90" s="6"/>
      <c r="O90" s="178">
        <v>1110153</v>
      </c>
      <c r="P90" s="145">
        <v>8</v>
      </c>
      <c r="Q90" s="147">
        <v>2.1111111111111112</v>
      </c>
      <c r="R90" s="148">
        <v>383651.03999999992</v>
      </c>
      <c r="S90" s="148">
        <f t="shared" si="16"/>
        <v>4603812.4799999986</v>
      </c>
      <c r="T90" s="145"/>
    </row>
    <row r="91" spans="1:21" x14ac:dyDescent="0.25">
      <c r="A91" s="149"/>
      <c r="B91" s="151"/>
      <c r="C91" s="187"/>
      <c r="D91" s="13"/>
      <c r="E91" s="16"/>
      <c r="F91" s="6"/>
      <c r="G91" s="69"/>
      <c r="H91" s="1"/>
      <c r="I91" s="1"/>
      <c r="J91" s="2"/>
      <c r="K91" s="2"/>
      <c r="L91" s="2"/>
      <c r="M91" s="7"/>
      <c r="N91" s="6"/>
      <c r="O91" s="178">
        <v>1110152</v>
      </c>
      <c r="P91" s="145">
        <v>18</v>
      </c>
      <c r="Q91" s="147">
        <v>10.777777777777779</v>
      </c>
      <c r="R91" s="148">
        <v>2891483.0880000009</v>
      </c>
      <c r="S91" s="148">
        <f t="shared" si="16"/>
        <v>34697797.056000009</v>
      </c>
      <c r="T91" s="145"/>
    </row>
    <row r="92" spans="1:21" x14ac:dyDescent="0.25">
      <c r="A92" s="149"/>
      <c r="B92" s="151"/>
      <c r="C92" s="187"/>
      <c r="D92" s="13"/>
      <c r="E92" s="16"/>
      <c r="F92" s="6"/>
      <c r="G92" s="69"/>
      <c r="H92" s="1"/>
      <c r="I92" s="1"/>
      <c r="J92" s="2"/>
      <c r="K92" s="2"/>
      <c r="L92" s="2"/>
      <c r="M92" s="7"/>
      <c r="N92" s="6"/>
      <c r="O92" s="178">
        <v>1110118</v>
      </c>
      <c r="P92" s="145">
        <v>25</v>
      </c>
      <c r="Q92" s="147">
        <v>16.333333333333332</v>
      </c>
      <c r="R92" s="148">
        <v>5695010.4959999984</v>
      </c>
      <c r="S92" s="148">
        <f t="shared" si="16"/>
        <v>68340125.951999977</v>
      </c>
      <c r="T92" s="145"/>
    </row>
    <row r="93" spans="1:21" x14ac:dyDescent="0.25">
      <c r="A93" s="149"/>
      <c r="B93" s="151"/>
      <c r="C93" s="187"/>
      <c r="D93" s="13"/>
      <c r="E93" s="16"/>
      <c r="F93" s="6"/>
      <c r="G93" s="69"/>
      <c r="H93" s="1"/>
      <c r="I93" s="1"/>
      <c r="J93" s="2"/>
      <c r="K93" s="2"/>
      <c r="L93" s="2"/>
      <c r="M93" s="7"/>
      <c r="N93" s="6"/>
      <c r="O93" s="178">
        <v>1110155</v>
      </c>
      <c r="P93" s="145">
        <v>25</v>
      </c>
      <c r="Q93" s="147">
        <v>25.222222222222221</v>
      </c>
      <c r="R93" s="148">
        <v>5982012.959999999</v>
      </c>
      <c r="S93" s="148">
        <f t="shared" si="16"/>
        <v>71784155.519999981</v>
      </c>
      <c r="T93" s="145"/>
    </row>
    <row r="94" spans="1:21" ht="15.75" thickBot="1" x14ac:dyDescent="0.3">
      <c r="A94" s="149"/>
      <c r="B94" s="170"/>
      <c r="C94" s="188"/>
      <c r="D94" s="13"/>
      <c r="E94" s="16"/>
      <c r="F94" s="6"/>
      <c r="G94" s="69"/>
      <c r="H94" s="1"/>
      <c r="I94" s="1"/>
      <c r="J94" s="2"/>
      <c r="K94" s="2"/>
      <c r="L94" s="2"/>
      <c r="M94" s="7"/>
      <c r="N94" s="6"/>
      <c r="O94" s="178">
        <v>1110150</v>
      </c>
      <c r="P94" s="145">
        <v>35</v>
      </c>
      <c r="Q94" s="147">
        <v>6.1111111111111107</v>
      </c>
      <c r="R94" s="148">
        <v>1449386.4</v>
      </c>
      <c r="S94" s="148">
        <f t="shared" si="16"/>
        <v>17392636.799999997</v>
      </c>
      <c r="T94" s="145"/>
    </row>
    <row r="95" spans="1:21" ht="22.5" x14ac:dyDescent="0.25">
      <c r="A95" s="149" t="s">
        <v>31</v>
      </c>
      <c r="B95" s="150" t="s">
        <v>25</v>
      </c>
      <c r="C95" s="181" t="s">
        <v>60</v>
      </c>
      <c r="D95" s="13" t="s">
        <v>30</v>
      </c>
      <c r="E95" s="16">
        <v>70</v>
      </c>
      <c r="F95" s="6" t="s">
        <v>14</v>
      </c>
      <c r="G95" s="69">
        <v>8.8000000000000007</v>
      </c>
      <c r="H95" s="1">
        <v>0.56000000000000005</v>
      </c>
      <c r="I95" s="1">
        <v>0</v>
      </c>
      <c r="J95" s="2">
        <v>16740</v>
      </c>
      <c r="K95" s="2">
        <f t="shared" si="7"/>
        <v>16086470.4</v>
      </c>
      <c r="L95" s="2">
        <f t="shared" ref="L95" si="24">K95*12</f>
        <v>193037644.80000001</v>
      </c>
      <c r="M95" s="7" t="s">
        <v>71</v>
      </c>
      <c r="N95" s="6"/>
      <c r="O95" s="178"/>
      <c r="P95" s="145">
        <f>+P96+P97+P98+P99+P100</f>
        <v>155</v>
      </c>
      <c r="Q95" s="145">
        <f t="shared" ref="Q95:S95" si="25">+Q96+Q97+Q98+Q99+Q100</f>
        <v>69</v>
      </c>
      <c r="R95" s="148">
        <f t="shared" si="25"/>
        <v>15182622</v>
      </c>
      <c r="S95" s="148">
        <f t="shared" si="25"/>
        <v>182191464</v>
      </c>
      <c r="T95" s="147">
        <f>Q95-E95</f>
        <v>-1</v>
      </c>
    </row>
    <row r="96" spans="1:21" x14ac:dyDescent="0.25">
      <c r="A96" s="180"/>
      <c r="B96" s="151"/>
      <c r="C96" s="187"/>
      <c r="D96" s="13"/>
      <c r="E96" s="16"/>
      <c r="F96" s="6"/>
      <c r="G96" s="69"/>
      <c r="H96" s="1"/>
      <c r="I96" s="1"/>
      <c r="J96" s="2"/>
      <c r="K96" s="2"/>
      <c r="L96" s="2"/>
      <c r="M96" s="7"/>
      <c r="N96" s="6"/>
      <c r="O96" s="178">
        <v>1120175</v>
      </c>
      <c r="P96" s="145">
        <v>25</v>
      </c>
      <c r="Q96" s="147">
        <v>11.111111111111111</v>
      </c>
      <c r="R96" s="148">
        <v>1711943.9999999998</v>
      </c>
      <c r="S96" s="148">
        <f t="shared" si="16"/>
        <v>20543327.999999996</v>
      </c>
      <c r="T96" s="145"/>
    </row>
    <row r="97" spans="1:20" x14ac:dyDescent="0.25">
      <c r="A97" s="180"/>
      <c r="B97" s="151"/>
      <c r="C97" s="187"/>
      <c r="D97" s="13"/>
      <c r="E97" s="16"/>
      <c r="F97" s="6"/>
      <c r="G97" s="69"/>
      <c r="H97" s="1"/>
      <c r="I97" s="1"/>
      <c r="J97" s="2"/>
      <c r="K97" s="2"/>
      <c r="L97" s="2"/>
      <c r="M97" s="7"/>
      <c r="N97" s="6"/>
      <c r="O97" s="178">
        <v>1120162</v>
      </c>
      <c r="P97" s="145">
        <v>10</v>
      </c>
      <c r="Q97" s="147">
        <v>2.8888888888888888</v>
      </c>
      <c r="R97" s="148">
        <v>657096.33600000013</v>
      </c>
      <c r="S97" s="148">
        <f t="shared" si="16"/>
        <v>7885156.0320000015</v>
      </c>
      <c r="T97" s="145"/>
    </row>
    <row r="98" spans="1:20" x14ac:dyDescent="0.25">
      <c r="A98" s="180"/>
      <c r="B98" s="151"/>
      <c r="C98" s="187"/>
      <c r="D98" s="13"/>
      <c r="E98" s="16"/>
      <c r="F98" s="6"/>
      <c r="G98" s="69"/>
      <c r="H98" s="1"/>
      <c r="I98" s="1"/>
      <c r="J98" s="2"/>
      <c r="K98" s="2"/>
      <c r="L98" s="2"/>
      <c r="M98" s="7"/>
      <c r="N98" s="6"/>
      <c r="O98" s="178">
        <v>1120119</v>
      </c>
      <c r="P98" s="145">
        <v>45</v>
      </c>
      <c r="Q98" s="147">
        <v>18.555555555555557</v>
      </c>
      <c r="R98" s="148">
        <v>5485300.7039999999</v>
      </c>
      <c r="S98" s="148">
        <f t="shared" si="16"/>
        <v>65823608.447999999</v>
      </c>
      <c r="T98" s="145"/>
    </row>
    <row r="99" spans="1:20" x14ac:dyDescent="0.25">
      <c r="A99" s="180"/>
      <c r="B99" s="151"/>
      <c r="C99" s="187"/>
      <c r="D99" s="13"/>
      <c r="E99" s="16"/>
      <c r="F99" s="6"/>
      <c r="G99" s="69"/>
      <c r="H99" s="1"/>
      <c r="I99" s="1"/>
      <c r="J99" s="2"/>
      <c r="K99" s="2"/>
      <c r="L99" s="2"/>
      <c r="M99" s="7"/>
      <c r="N99" s="6"/>
      <c r="O99" s="178">
        <v>1120164</v>
      </c>
      <c r="P99" s="145">
        <v>45</v>
      </c>
      <c r="Q99" s="147">
        <v>17.444444444444443</v>
      </c>
      <c r="R99" s="148">
        <v>3507744.2399999998</v>
      </c>
      <c r="S99" s="148">
        <f t="shared" si="16"/>
        <v>42092930.879999995</v>
      </c>
      <c r="T99" s="145"/>
    </row>
    <row r="100" spans="1:20" ht="15.75" thickBot="1" x14ac:dyDescent="0.3">
      <c r="A100" s="180"/>
      <c r="B100" s="152"/>
      <c r="C100" s="200"/>
      <c r="D100" s="13"/>
      <c r="E100" s="16"/>
      <c r="F100" s="6"/>
      <c r="G100" s="69"/>
      <c r="H100" s="1"/>
      <c r="I100" s="1"/>
      <c r="J100" s="2"/>
      <c r="K100" s="2"/>
      <c r="L100" s="2"/>
      <c r="M100" s="7"/>
      <c r="N100" s="6"/>
      <c r="O100" s="178">
        <v>1120159</v>
      </c>
      <c r="P100" s="145">
        <v>30</v>
      </c>
      <c r="Q100" s="147">
        <v>19</v>
      </c>
      <c r="R100" s="148">
        <v>3820536.7199999997</v>
      </c>
      <c r="S100" s="148">
        <f t="shared" si="16"/>
        <v>45846440.640000001</v>
      </c>
      <c r="T100" s="145"/>
    </row>
    <row r="101" spans="1:20" ht="23.25" x14ac:dyDescent="0.25">
      <c r="D101" s="8" t="s">
        <v>72</v>
      </c>
      <c r="E101" s="11">
        <f>SUM(E5:E95)</f>
        <v>1480</v>
      </c>
      <c r="F101" s="201"/>
      <c r="G101" s="202"/>
      <c r="H101" s="201"/>
      <c r="I101" s="201"/>
      <c r="J101" s="201"/>
      <c r="K101" s="10" t="s">
        <v>51</v>
      </c>
      <c r="L101" s="11">
        <f>SUM(L5:L95)</f>
        <v>3121588419.8400002</v>
      </c>
      <c r="M101" s="203"/>
      <c r="N101" s="201"/>
      <c r="O101" s="204"/>
      <c r="P101" s="201"/>
      <c r="Q101" s="201"/>
      <c r="R101" s="201"/>
      <c r="S101" s="11">
        <f>+S95+S89+S83+S76+S70+S64+S59+S54+S51+S45+S41+S36+S30+S24+S17+S13+S9+S5</f>
        <v>2951769078.989512</v>
      </c>
      <c r="T101" s="201"/>
    </row>
    <row r="102" spans="1:20" x14ac:dyDescent="0.25">
      <c r="S102" s="185"/>
    </row>
  </sheetData>
  <mergeCells count="2">
    <mergeCell ref="A1:N1"/>
    <mergeCell ref="A2:N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tabSelected="1" topLeftCell="A4" zoomScale="110" zoomScaleNormal="110" workbookViewId="0">
      <selection activeCell="E4" sqref="E4"/>
    </sheetView>
  </sheetViews>
  <sheetFormatPr baseColWidth="10" defaultRowHeight="15" x14ac:dyDescent="0.25"/>
  <cols>
    <col min="2" max="2" width="10" customWidth="1"/>
    <col min="3" max="3" width="11.42578125" style="5" customWidth="1"/>
    <col min="4" max="4" width="22" customWidth="1"/>
    <col min="5" max="5" width="12.85546875" customWidth="1"/>
    <col min="6" max="6" width="9.42578125" customWidth="1"/>
    <col min="7" max="7" width="5.85546875" customWidth="1"/>
    <col min="8" max="8" width="8" style="71" customWidth="1"/>
    <col min="9" max="9" width="5.85546875" customWidth="1"/>
    <col min="10" max="10" width="11.140625" customWidth="1"/>
    <col min="11" max="11" width="8.42578125" customWidth="1"/>
    <col min="12" max="12" width="9.85546875" customWidth="1"/>
    <col min="13" max="13" width="12.7109375" customWidth="1"/>
    <col min="14" max="14" width="11.42578125" style="5" customWidth="1"/>
  </cols>
  <sheetData>
    <row r="1" spans="1:14" ht="18.75" x14ac:dyDescent="0.3">
      <c r="A1" s="231" t="s">
        <v>17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ht="18.75" x14ac:dyDescent="0.3">
      <c r="A2" s="232" t="s">
        <v>18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4" spans="1:14" ht="40.5" customHeight="1" x14ac:dyDescent="0.25">
      <c r="A4" s="3" t="s">
        <v>2</v>
      </c>
      <c r="B4" s="3" t="s">
        <v>3</v>
      </c>
      <c r="C4" s="3" t="s">
        <v>4</v>
      </c>
      <c r="D4" s="3" t="s">
        <v>324</v>
      </c>
      <c r="E4" s="4" t="s">
        <v>6</v>
      </c>
      <c r="F4" s="3" t="s">
        <v>7</v>
      </c>
      <c r="G4" s="3" t="s">
        <v>8</v>
      </c>
      <c r="H4" s="70" t="s">
        <v>9</v>
      </c>
      <c r="I4" s="3" t="s">
        <v>10</v>
      </c>
      <c r="J4" s="3" t="s">
        <v>19</v>
      </c>
      <c r="K4" s="3" t="s">
        <v>1</v>
      </c>
      <c r="L4" s="3" t="s">
        <v>11</v>
      </c>
      <c r="M4" s="3" t="s">
        <v>12</v>
      </c>
      <c r="N4" s="3" t="s">
        <v>13</v>
      </c>
    </row>
    <row r="5" spans="1:14" ht="45" x14ac:dyDescent="0.25">
      <c r="A5" s="6" t="s">
        <v>42</v>
      </c>
      <c r="B5" s="6">
        <v>1</v>
      </c>
      <c r="C5" s="6" t="s">
        <v>25</v>
      </c>
      <c r="D5" s="12" t="s">
        <v>43</v>
      </c>
      <c r="E5" s="13" t="s">
        <v>44</v>
      </c>
      <c r="F5" s="16">
        <v>60</v>
      </c>
      <c r="G5" s="6" t="s">
        <v>14</v>
      </c>
      <c r="H5" s="69">
        <v>8.8000000000000007</v>
      </c>
      <c r="I5" s="1">
        <v>0.28000000000000003</v>
      </c>
      <c r="J5" s="1">
        <v>0</v>
      </c>
      <c r="K5" s="2">
        <v>17240</v>
      </c>
      <c r="L5" s="2">
        <f>K5*H5*(1+I5)*(1+J5)*F5</f>
        <v>11651481.600000001</v>
      </c>
      <c r="M5" s="2">
        <f>L5*12</f>
        <v>139817779.20000002</v>
      </c>
      <c r="N5" s="6" t="s">
        <v>0</v>
      </c>
    </row>
    <row r="6" spans="1:14" ht="22.5" x14ac:dyDescent="0.25">
      <c r="A6" s="6" t="s">
        <v>38</v>
      </c>
      <c r="B6" s="6">
        <v>2</v>
      </c>
      <c r="C6" s="6" t="s">
        <v>25</v>
      </c>
      <c r="D6" s="12" t="s">
        <v>39</v>
      </c>
      <c r="E6" s="13" t="s">
        <v>40</v>
      </c>
      <c r="F6" s="16">
        <v>60</v>
      </c>
      <c r="G6" s="6" t="s">
        <v>14</v>
      </c>
      <c r="H6" s="69">
        <v>8.8000000000000007</v>
      </c>
      <c r="I6" s="1">
        <v>0.28000000000000003</v>
      </c>
      <c r="J6" s="1"/>
      <c r="K6" s="2">
        <v>17240</v>
      </c>
      <c r="L6" s="2">
        <f t="shared" ref="L6:L7" si="0">K6*H6*(1+I6)*(1+J6)*F6</f>
        <v>11651481.600000001</v>
      </c>
      <c r="M6" s="2">
        <f t="shared" ref="M6:M7" si="1">L6*12</f>
        <v>139817779.20000002</v>
      </c>
      <c r="N6" s="6" t="s">
        <v>0</v>
      </c>
    </row>
    <row r="7" spans="1:14" ht="45" x14ac:dyDescent="0.25">
      <c r="A7" s="6" t="s">
        <v>38</v>
      </c>
      <c r="B7" s="6">
        <v>3</v>
      </c>
      <c r="C7" s="6" t="s">
        <v>25</v>
      </c>
      <c r="D7" s="12" t="s">
        <v>310</v>
      </c>
      <c r="E7" s="13" t="s">
        <v>41</v>
      </c>
      <c r="F7" s="16">
        <v>20</v>
      </c>
      <c r="G7" s="6" t="s">
        <v>14</v>
      </c>
      <c r="H7" s="69">
        <v>8.8000000000000007</v>
      </c>
      <c r="I7" s="1">
        <v>0.28000000000000003</v>
      </c>
      <c r="J7" s="1">
        <v>0.5</v>
      </c>
      <c r="K7" s="2">
        <v>17240</v>
      </c>
      <c r="L7" s="2">
        <f t="shared" si="0"/>
        <v>5825740.8000000007</v>
      </c>
      <c r="M7" s="2">
        <f t="shared" si="1"/>
        <v>69908889.600000009</v>
      </c>
      <c r="N7" s="6" t="s">
        <v>0</v>
      </c>
    </row>
    <row r="8" spans="1:14" ht="56.25" x14ac:dyDescent="0.25">
      <c r="A8" s="7" t="s">
        <v>28</v>
      </c>
      <c r="B8" s="6">
        <v>4</v>
      </c>
      <c r="C8" s="7" t="s">
        <v>25</v>
      </c>
      <c r="D8" s="14" t="s">
        <v>27</v>
      </c>
      <c r="E8" s="15" t="s">
        <v>29</v>
      </c>
      <c r="F8" s="16">
        <v>40</v>
      </c>
      <c r="G8" s="7" t="s">
        <v>14</v>
      </c>
      <c r="H8" s="69">
        <v>8.8000000000000007</v>
      </c>
      <c r="I8" s="1">
        <v>0.14000000000000001</v>
      </c>
      <c r="J8" s="1">
        <v>0.35</v>
      </c>
      <c r="K8" s="2">
        <v>17240</v>
      </c>
      <c r="L8" s="2">
        <f>K8*H8*(1+I8)*(1+J8)*F8</f>
        <v>9339390.7200000025</v>
      </c>
      <c r="M8" s="2">
        <f>L8*12</f>
        <v>112072688.64000003</v>
      </c>
      <c r="N8" s="7" t="s">
        <v>0</v>
      </c>
    </row>
    <row r="9" spans="1:14" x14ac:dyDescent="0.25">
      <c r="A9" s="7" t="s">
        <v>28</v>
      </c>
      <c r="B9" s="6">
        <v>5</v>
      </c>
      <c r="C9" s="7" t="s">
        <v>25</v>
      </c>
      <c r="D9" s="14" t="s">
        <v>57</v>
      </c>
      <c r="E9" s="15" t="s">
        <v>58</v>
      </c>
      <c r="F9" s="16">
        <v>150</v>
      </c>
      <c r="G9" s="7" t="s">
        <v>14</v>
      </c>
      <c r="H9" s="69">
        <v>8.8000000000000007</v>
      </c>
      <c r="I9" s="1">
        <v>0.14000000000000001</v>
      </c>
      <c r="J9" s="1">
        <v>0</v>
      </c>
      <c r="K9" s="2">
        <v>17240</v>
      </c>
      <c r="L9" s="2">
        <f t="shared" ref="L9" si="2">K9*H9*(1+I9)*(1+J9)*F9</f>
        <v>25942752.000000004</v>
      </c>
      <c r="M9" s="2">
        <f>L9*12</f>
        <v>311313024.00000006</v>
      </c>
      <c r="N9" s="7" t="s">
        <v>0</v>
      </c>
    </row>
    <row r="10" spans="1:14" ht="123.75" x14ac:dyDescent="0.25">
      <c r="A10" s="6" t="s">
        <v>16</v>
      </c>
      <c r="B10" s="6">
        <v>6</v>
      </c>
      <c r="C10" s="6" t="s">
        <v>25</v>
      </c>
      <c r="D10" s="12" t="s">
        <v>322</v>
      </c>
      <c r="E10" s="13" t="s">
        <v>21</v>
      </c>
      <c r="F10" s="16">
        <v>90</v>
      </c>
      <c r="G10" s="6" t="s">
        <v>14</v>
      </c>
      <c r="H10" s="69">
        <v>8.8000000000000007</v>
      </c>
      <c r="I10" s="1">
        <v>0</v>
      </c>
      <c r="J10" s="1">
        <v>0</v>
      </c>
      <c r="K10" s="2">
        <v>17240</v>
      </c>
      <c r="L10" s="2">
        <f t="shared" ref="L10:L21" si="3">K10*H10*(1+I10)*(1+J10)*F10</f>
        <v>13654080</v>
      </c>
      <c r="M10" s="2">
        <f t="shared" ref="M10" si="4">L10*12</f>
        <v>163848960</v>
      </c>
      <c r="N10" s="6" t="s">
        <v>0</v>
      </c>
    </row>
    <row r="11" spans="1:14" s="140" customFormat="1" ht="56.25" x14ac:dyDescent="0.25">
      <c r="A11" s="7" t="s">
        <v>66</v>
      </c>
      <c r="B11" s="6">
        <v>7</v>
      </c>
      <c r="C11" s="7" t="s">
        <v>25</v>
      </c>
      <c r="D11" s="139" t="s">
        <v>67</v>
      </c>
      <c r="E11" s="7" t="s">
        <v>69</v>
      </c>
      <c r="F11" s="7">
        <v>100</v>
      </c>
      <c r="G11" s="7" t="s">
        <v>14</v>
      </c>
      <c r="H11" s="69">
        <v>8.8000000000000007</v>
      </c>
      <c r="I11" s="1">
        <v>0</v>
      </c>
      <c r="J11" s="1">
        <v>0</v>
      </c>
      <c r="K11" s="2">
        <v>17240</v>
      </c>
      <c r="L11" s="2">
        <f t="shared" ref="L11" si="5">K11*H11*(1+I11)*(1+J11)*F11</f>
        <v>15171200</v>
      </c>
      <c r="M11" s="2">
        <f t="shared" ref="M11" si="6">L11*12</f>
        <v>182054400</v>
      </c>
      <c r="N11" s="6" t="s">
        <v>0</v>
      </c>
    </row>
    <row r="12" spans="1:14" s="140" customFormat="1" ht="45" x14ac:dyDescent="0.25">
      <c r="A12" s="7" t="s">
        <v>66</v>
      </c>
      <c r="B12" s="6">
        <v>8</v>
      </c>
      <c r="C12" s="7" t="s">
        <v>25</v>
      </c>
      <c r="D12" s="139" t="s">
        <v>68</v>
      </c>
      <c r="E12" s="7" t="s">
        <v>70</v>
      </c>
      <c r="F12" s="7">
        <v>65</v>
      </c>
      <c r="G12" s="7" t="s">
        <v>14</v>
      </c>
      <c r="H12" s="69">
        <v>8.8000000000000007</v>
      </c>
      <c r="I12" s="1">
        <v>0</v>
      </c>
      <c r="J12" s="1">
        <v>0</v>
      </c>
      <c r="K12" s="2">
        <v>17240</v>
      </c>
      <c r="L12" s="2">
        <f t="shared" ref="L12" si="7">K12*H12*(1+I12)*(1+J12)*F12</f>
        <v>9861280</v>
      </c>
      <c r="M12" s="2">
        <f t="shared" ref="M12" si="8">L12*12</f>
        <v>118335360</v>
      </c>
      <c r="N12" s="6" t="s">
        <v>0</v>
      </c>
    </row>
    <row r="13" spans="1:14" s="140" customFormat="1" ht="45" x14ac:dyDescent="0.25">
      <c r="A13" s="7" t="s">
        <v>66</v>
      </c>
      <c r="B13" s="6">
        <v>9</v>
      </c>
      <c r="C13" s="7" t="s">
        <v>25</v>
      </c>
      <c r="D13" s="141" t="s">
        <v>64</v>
      </c>
      <c r="E13" s="15" t="s">
        <v>61</v>
      </c>
      <c r="F13" s="16">
        <v>120</v>
      </c>
      <c r="G13" s="7" t="s">
        <v>14</v>
      </c>
      <c r="H13" s="69">
        <v>8.8000000000000007</v>
      </c>
      <c r="I13" s="1">
        <v>0</v>
      </c>
      <c r="J13" s="1">
        <v>0</v>
      </c>
      <c r="K13" s="2">
        <v>17240</v>
      </c>
      <c r="L13" s="2">
        <f t="shared" ref="L13" si="9">K13*H13*(1+I13)*(1+J13)*F13</f>
        <v>18205440</v>
      </c>
      <c r="M13" s="2">
        <f t="shared" ref="M13:M14" si="10">L13*12</f>
        <v>218465280</v>
      </c>
      <c r="N13" s="6" t="s">
        <v>0</v>
      </c>
    </row>
    <row r="14" spans="1:14" s="140" customFormat="1" ht="33.75" x14ac:dyDescent="0.25">
      <c r="A14" s="7" t="s">
        <v>66</v>
      </c>
      <c r="B14" s="6">
        <v>10</v>
      </c>
      <c r="C14" s="7" t="s">
        <v>25</v>
      </c>
      <c r="D14" s="141" t="s">
        <v>63</v>
      </c>
      <c r="E14" s="15" t="s">
        <v>62</v>
      </c>
      <c r="F14" s="16">
        <v>20</v>
      </c>
      <c r="G14" s="7" t="s">
        <v>14</v>
      </c>
      <c r="H14" s="69">
        <v>8.8000000000000007</v>
      </c>
      <c r="I14" s="1">
        <v>0.14000000000000001</v>
      </c>
      <c r="J14" s="1">
        <v>0.5</v>
      </c>
      <c r="K14" s="2">
        <v>17240</v>
      </c>
      <c r="L14" s="2">
        <f>K14*H14*(1+I14)*(1+J14)*F14</f>
        <v>5188550.4000000004</v>
      </c>
      <c r="M14" s="2">
        <f t="shared" si="10"/>
        <v>62262604.800000004</v>
      </c>
      <c r="N14" s="6" t="s">
        <v>0</v>
      </c>
    </row>
    <row r="15" spans="1:14" ht="56.25" x14ac:dyDescent="0.25">
      <c r="A15" s="6" t="s">
        <v>34</v>
      </c>
      <c r="B15" s="6">
        <v>11</v>
      </c>
      <c r="C15" s="6" t="s">
        <v>25</v>
      </c>
      <c r="D15" s="12" t="s">
        <v>52</v>
      </c>
      <c r="E15" s="13" t="s">
        <v>53</v>
      </c>
      <c r="F15" s="16">
        <v>90</v>
      </c>
      <c r="G15" s="6" t="s">
        <v>14</v>
      </c>
      <c r="H15" s="69">
        <v>8.8000000000000007</v>
      </c>
      <c r="I15" s="1">
        <v>0.14000000000000001</v>
      </c>
      <c r="J15" s="1"/>
      <c r="K15" s="2">
        <v>17240</v>
      </c>
      <c r="L15" s="2">
        <f t="shared" si="3"/>
        <v>15565651.200000001</v>
      </c>
      <c r="M15" s="2">
        <f>L15*12</f>
        <v>186787814.40000001</v>
      </c>
      <c r="N15" s="6" t="s">
        <v>0</v>
      </c>
    </row>
    <row r="16" spans="1:14" ht="78.75" x14ac:dyDescent="0.25">
      <c r="A16" s="6" t="s">
        <v>34</v>
      </c>
      <c r="B16" s="6">
        <v>12</v>
      </c>
      <c r="C16" s="6" t="s">
        <v>25</v>
      </c>
      <c r="D16" s="12" t="s">
        <v>36</v>
      </c>
      <c r="E16" s="13" t="s">
        <v>37</v>
      </c>
      <c r="F16" s="16">
        <v>85</v>
      </c>
      <c r="G16" s="6" t="s">
        <v>14</v>
      </c>
      <c r="H16" s="69">
        <v>8.8000000000000007</v>
      </c>
      <c r="I16" s="1">
        <v>0.14000000000000001</v>
      </c>
      <c r="J16" s="1">
        <v>0</v>
      </c>
      <c r="K16" s="2">
        <v>17240</v>
      </c>
      <c r="L16" s="2">
        <f t="shared" si="3"/>
        <v>14700892.800000003</v>
      </c>
      <c r="M16" s="2">
        <f>L16*12</f>
        <v>176410713.60000002</v>
      </c>
      <c r="N16" s="6" t="s">
        <v>0</v>
      </c>
    </row>
    <row r="17" spans="1:14" ht="112.5" x14ac:dyDescent="0.25">
      <c r="A17" s="6" t="s">
        <v>33</v>
      </c>
      <c r="B17" s="6">
        <v>13</v>
      </c>
      <c r="C17" s="6" t="s">
        <v>25</v>
      </c>
      <c r="D17" s="12" t="s">
        <v>32</v>
      </c>
      <c r="E17" s="13" t="s">
        <v>35</v>
      </c>
      <c r="F17" s="16">
        <v>130</v>
      </c>
      <c r="G17" s="6" t="s">
        <v>14</v>
      </c>
      <c r="H17" s="69">
        <v>8.8000000000000007</v>
      </c>
      <c r="I17" s="1">
        <v>0.14000000000000001</v>
      </c>
      <c r="J17" s="1">
        <v>0</v>
      </c>
      <c r="K17" s="2">
        <v>17240</v>
      </c>
      <c r="L17" s="2">
        <f t="shared" si="3"/>
        <v>22483718.400000002</v>
      </c>
      <c r="M17" s="2">
        <f>L17*12</f>
        <v>269804620.80000001</v>
      </c>
      <c r="N17" s="6" t="s">
        <v>0</v>
      </c>
    </row>
    <row r="18" spans="1:14" ht="56.25" x14ac:dyDescent="0.25">
      <c r="A18" s="6" t="s">
        <v>46</v>
      </c>
      <c r="B18" s="6">
        <v>14</v>
      </c>
      <c r="C18" s="6" t="s">
        <v>25</v>
      </c>
      <c r="D18" s="12" t="s">
        <v>45</v>
      </c>
      <c r="E18" s="13" t="s">
        <v>47</v>
      </c>
      <c r="F18" s="16">
        <v>80</v>
      </c>
      <c r="G18" s="6" t="s">
        <v>14</v>
      </c>
      <c r="H18" s="69">
        <v>8.8000000000000007</v>
      </c>
      <c r="I18" s="1">
        <v>0.14000000000000001</v>
      </c>
      <c r="J18" s="1">
        <v>0</v>
      </c>
      <c r="K18" s="2">
        <v>17240</v>
      </c>
      <c r="L18" s="2">
        <f t="shared" si="3"/>
        <v>13836134.400000002</v>
      </c>
      <c r="M18" s="2">
        <f>L18*12</f>
        <v>166033612.80000001</v>
      </c>
      <c r="N18" s="6" t="s">
        <v>0</v>
      </c>
    </row>
    <row r="19" spans="1:14" ht="67.5" x14ac:dyDescent="0.25">
      <c r="A19" s="6" t="s">
        <v>54</v>
      </c>
      <c r="B19" s="6">
        <v>15</v>
      </c>
      <c r="C19" s="6" t="s">
        <v>25</v>
      </c>
      <c r="D19" s="12" t="s">
        <v>56</v>
      </c>
      <c r="E19" s="13" t="s">
        <v>55</v>
      </c>
      <c r="F19" s="16">
        <v>140</v>
      </c>
      <c r="G19" s="6" t="s">
        <v>14</v>
      </c>
      <c r="H19" s="69">
        <v>8.8000000000000007</v>
      </c>
      <c r="I19" s="1">
        <v>0.14000000000000001</v>
      </c>
      <c r="J19" s="1">
        <v>0</v>
      </c>
      <c r="K19" s="2">
        <v>17240</v>
      </c>
      <c r="L19" s="2">
        <f t="shared" ref="L19" si="11">K19*H19*(1+I19)*(1+J19)*F19</f>
        <v>24213235.200000003</v>
      </c>
      <c r="M19" s="2">
        <f>L19*12</f>
        <v>290558822.40000004</v>
      </c>
      <c r="N19" s="6" t="s">
        <v>0</v>
      </c>
    </row>
    <row r="20" spans="1:14" ht="45" x14ac:dyDescent="0.25">
      <c r="A20" s="6" t="s">
        <v>24</v>
      </c>
      <c r="B20" s="6">
        <v>16</v>
      </c>
      <c r="C20" s="6" t="s">
        <v>25</v>
      </c>
      <c r="D20" s="12" t="s">
        <v>22</v>
      </c>
      <c r="E20" s="13" t="s">
        <v>26</v>
      </c>
      <c r="F20" s="16">
        <v>100</v>
      </c>
      <c r="G20" s="6" t="s">
        <v>14</v>
      </c>
      <c r="H20" s="69">
        <v>8.8000000000000007</v>
      </c>
      <c r="I20" s="1">
        <v>0.14000000000000001</v>
      </c>
      <c r="J20" s="1">
        <v>0</v>
      </c>
      <c r="K20" s="2">
        <v>17240</v>
      </c>
      <c r="L20" s="2">
        <f t="shared" si="3"/>
        <v>17295168.000000004</v>
      </c>
      <c r="M20" s="2">
        <f t="shared" ref="M20" si="12">L20*12</f>
        <v>207542016.00000006</v>
      </c>
      <c r="N20" s="6" t="s">
        <v>0</v>
      </c>
    </row>
    <row r="21" spans="1:14" ht="90" x14ac:dyDescent="0.25">
      <c r="A21" s="6" t="s">
        <v>49</v>
      </c>
      <c r="B21" s="6">
        <v>17</v>
      </c>
      <c r="C21" s="6" t="s">
        <v>25</v>
      </c>
      <c r="D21" s="12" t="s">
        <v>48</v>
      </c>
      <c r="E21" s="13" t="s">
        <v>50</v>
      </c>
      <c r="F21" s="16">
        <v>60</v>
      </c>
      <c r="G21" s="6" t="s">
        <v>14</v>
      </c>
      <c r="H21" s="69">
        <v>8.8000000000000007</v>
      </c>
      <c r="I21" s="1">
        <v>0.84</v>
      </c>
      <c r="J21" s="1">
        <v>0</v>
      </c>
      <c r="K21" s="2">
        <v>17240</v>
      </c>
      <c r="L21" s="2">
        <f t="shared" si="3"/>
        <v>16749004.799999997</v>
      </c>
      <c r="M21" s="2">
        <f>L21*12</f>
        <v>200988057.59999996</v>
      </c>
      <c r="N21" s="6" t="s">
        <v>0</v>
      </c>
    </row>
    <row r="22" spans="1:14" ht="101.25" x14ac:dyDescent="0.25">
      <c r="A22" s="6" t="s">
        <v>31</v>
      </c>
      <c r="B22" s="6">
        <v>18</v>
      </c>
      <c r="C22" s="6" t="s">
        <v>25</v>
      </c>
      <c r="D22" s="12" t="s">
        <v>60</v>
      </c>
      <c r="E22" s="13" t="s">
        <v>30</v>
      </c>
      <c r="F22" s="16">
        <v>70</v>
      </c>
      <c r="G22" s="6" t="s">
        <v>14</v>
      </c>
      <c r="H22" s="69">
        <v>8.8000000000000007</v>
      </c>
      <c r="I22" s="1">
        <v>0.56000000000000005</v>
      </c>
      <c r="J22" s="1">
        <v>0</v>
      </c>
      <c r="K22" s="2">
        <v>17240</v>
      </c>
      <c r="L22" s="2">
        <f t="shared" ref="L22" si="13">K22*H22*(1+I22)*(1+J22)*F22</f>
        <v>16566950.4</v>
      </c>
      <c r="M22" s="2">
        <f t="shared" ref="M22" si="14">L22*12</f>
        <v>198803404.80000001</v>
      </c>
      <c r="N22" s="6" t="s">
        <v>0</v>
      </c>
    </row>
    <row r="23" spans="1:14" x14ac:dyDescent="0.25">
      <c r="E23" s="8" t="s">
        <v>72</v>
      </c>
      <c r="F23" s="9">
        <f>SUM(F5:F22)</f>
        <v>1480</v>
      </c>
      <c r="L23" s="10" t="s">
        <v>51</v>
      </c>
      <c r="M23" s="11">
        <f>SUM(M5:M22)</f>
        <v>3214825827.8400006</v>
      </c>
    </row>
  </sheetData>
  <autoFilter ref="A4:N23" xr:uid="{00000000-0009-0000-0000-000002000000}"/>
  <mergeCells count="2">
    <mergeCell ref="A1:N1"/>
    <mergeCell ref="A2:N2"/>
  </mergeCells>
  <pageMargins left="0.70866141732283505" right="0.70866141732283505" top="0.74803149606299202" bottom="0.74803149606299202" header="0.31496062992126" footer="0.31496062992126"/>
  <pageSetup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 2020</vt:lpstr>
      <vt:lpstr>Hoja1</vt:lpstr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Pezoa Manquemilla, Tamara</dc:creator>
  <cp:lastModifiedBy>Ana Maria Gonzalez</cp:lastModifiedBy>
  <cp:lastPrinted>2020-10-20T17:59:46Z</cp:lastPrinted>
  <dcterms:created xsi:type="dcterms:W3CDTF">2020-03-03T20:02:56Z</dcterms:created>
  <dcterms:modified xsi:type="dcterms:W3CDTF">2021-02-03T13:43:59Z</dcterms:modified>
</cp:coreProperties>
</file>