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gonzalez\Desktop\Anita\Ley 20032\Autoriza Convocatoria y otros\2018\12 Programas-DAM\"/>
    </mc:Choice>
  </mc:AlternateContent>
  <bookViews>
    <workbookView xWindow="0" yWindow="0" windowWidth="24000" windowHeight="9300"/>
  </bookViews>
  <sheets>
    <sheet name="PROGRAMAS" sheetId="1" r:id="rId1"/>
    <sheet name="DIAGNÓSTICOS" sheetId="2" r:id="rId2"/>
    <sheet name="FAE-PRO" sheetId="3" r:id="rId3"/>
  </sheets>
  <definedNames>
    <definedName name="_xlnm._FilterDatabase" localSheetId="1" hidden="1">DIAGNÓSTICOS!$A$2:$M$34</definedName>
    <definedName name="_xlnm._FilterDatabase" localSheetId="2" hidden="1">'FAE-PRO'!$A$2:$M$60</definedName>
    <definedName name="_xlnm._FilterDatabase" localSheetId="0" hidden="1">PROGRAMAS!$A$2:$M$115</definedName>
    <definedName name="_xlnm.Print_Area" localSheetId="1">DIAGNÓSTICOS!$A$1:$M$34</definedName>
    <definedName name="_xlnm.Print_Area" localSheetId="2">'FAE-PRO'!$A$1:$M$60</definedName>
    <definedName name="_xlnm.Print_Area" localSheetId="0">PROGRAMAS!$A$1:$M$115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0" i="1" l="1"/>
  <c r="K44" i="1" l="1"/>
  <c r="L44" i="1" s="1"/>
  <c r="K43" i="1"/>
  <c r="L43" i="1" s="1"/>
  <c r="K4" i="3" l="1"/>
  <c r="L4" i="3" s="1"/>
  <c r="K5" i="3"/>
  <c r="L5" i="3" s="1"/>
  <c r="K6" i="3"/>
  <c r="L6" i="3" s="1"/>
  <c r="K7" i="3"/>
  <c r="L7" i="3" s="1"/>
  <c r="K8" i="3"/>
  <c r="L8" i="3" s="1"/>
  <c r="K9" i="3"/>
  <c r="L9" i="3" s="1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 s="1"/>
  <c r="K30" i="3"/>
  <c r="L30" i="3" s="1"/>
  <c r="K31" i="3"/>
  <c r="L31" i="3" s="1"/>
  <c r="K32" i="3"/>
  <c r="L32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 s="1"/>
  <c r="K39" i="3"/>
  <c r="L39" i="3" s="1"/>
  <c r="K40" i="3"/>
  <c r="L40" i="3" s="1"/>
  <c r="K41" i="3"/>
  <c r="L41" i="3" s="1"/>
  <c r="K42" i="3"/>
  <c r="L42" i="3" s="1"/>
  <c r="K43" i="3"/>
  <c r="L43" i="3" s="1"/>
  <c r="K44" i="3"/>
  <c r="L44" i="3" s="1"/>
  <c r="K45" i="3"/>
  <c r="L45" i="3" s="1"/>
  <c r="K46" i="3"/>
  <c r="L46" i="3" s="1"/>
  <c r="K47" i="3"/>
  <c r="L47" i="3" s="1"/>
  <c r="K48" i="3"/>
  <c r="L48" i="3" s="1"/>
  <c r="K49" i="3"/>
  <c r="L49" i="3" s="1"/>
  <c r="K50" i="3"/>
  <c r="L50" i="3" s="1"/>
  <c r="K51" i="3"/>
  <c r="L51" i="3" s="1"/>
  <c r="K52" i="3"/>
  <c r="L52" i="3" s="1"/>
  <c r="K53" i="3"/>
  <c r="L53" i="3" s="1"/>
  <c r="K54" i="3"/>
  <c r="L54" i="3" s="1"/>
  <c r="K55" i="3"/>
  <c r="L55" i="3" s="1"/>
  <c r="K56" i="3"/>
  <c r="L56" i="3" s="1"/>
  <c r="K57" i="3"/>
  <c r="L57" i="3" s="1"/>
  <c r="K58" i="3"/>
  <c r="L58" i="3" s="1"/>
  <c r="K59" i="3"/>
  <c r="L59" i="3" s="1"/>
  <c r="K60" i="3"/>
  <c r="L60" i="3" s="1"/>
  <c r="K3" i="3"/>
  <c r="L3" i="3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" i="3" s="1"/>
  <c r="B4" i="3" l="1"/>
  <c r="B6" i="3" s="1"/>
  <c r="B8" i="3" s="1"/>
  <c r="B10" i="3" s="1"/>
  <c r="B12" i="3" s="1"/>
  <c r="B14" i="3" s="1"/>
  <c r="B16" i="3" s="1"/>
  <c r="B18" i="3" s="1"/>
  <c r="B20" i="3" s="1"/>
  <c r="B22" i="3" s="1"/>
  <c r="B24" i="3" s="1"/>
  <c r="B26" i="3" s="1"/>
  <c r="B28" i="3" s="1"/>
  <c r="B30" i="3" s="1"/>
  <c r="B32" i="3" s="1"/>
  <c r="B34" i="3" s="1"/>
  <c r="B36" i="3" s="1"/>
  <c r="B38" i="3" s="1"/>
  <c r="B40" i="3" s="1"/>
  <c r="B42" i="3" s="1"/>
  <c r="B44" i="3" s="1"/>
  <c r="B46" i="3" s="1"/>
  <c r="B48" i="3" s="1"/>
  <c r="B50" i="3" s="1"/>
  <c r="B52" i="3" s="1"/>
  <c r="B54" i="3" s="1"/>
  <c r="B56" i="3" s="1"/>
  <c r="B58" i="3" s="1"/>
  <c r="B60" i="3" s="1"/>
  <c r="B5" i="3"/>
  <c r="B7" i="3" s="1"/>
  <c r="B9" i="3" s="1"/>
  <c r="B11" i="3" s="1"/>
  <c r="B13" i="3" s="1"/>
  <c r="B15" i="3" s="1"/>
  <c r="B17" i="3" s="1"/>
  <c r="B19" i="3" s="1"/>
  <c r="B21" i="3" s="1"/>
  <c r="B23" i="3" s="1"/>
  <c r="B25" i="3" s="1"/>
  <c r="B27" i="3" s="1"/>
  <c r="B29" i="3" s="1"/>
  <c r="B31" i="3" s="1"/>
  <c r="B33" i="3" s="1"/>
  <c r="B35" i="3" s="1"/>
  <c r="B37" i="3" s="1"/>
  <c r="B39" i="3" s="1"/>
  <c r="B41" i="3" s="1"/>
  <c r="B43" i="3" s="1"/>
  <c r="B45" i="3" s="1"/>
  <c r="B47" i="3" s="1"/>
  <c r="B49" i="3" s="1"/>
  <c r="B51" i="3" s="1"/>
  <c r="B53" i="3" s="1"/>
  <c r="B55" i="3" s="1"/>
  <c r="B57" i="3" s="1"/>
  <c r="B59" i="3" s="1"/>
  <c r="J34" i="2" l="1"/>
  <c r="K34" i="2" s="1"/>
  <c r="L34" i="2" s="1"/>
  <c r="J33" i="2"/>
  <c r="K33" i="2" s="1"/>
  <c r="L33" i="2" s="1"/>
  <c r="J30" i="2"/>
  <c r="K30" i="2" s="1"/>
  <c r="L30" i="2" s="1"/>
  <c r="J31" i="2"/>
  <c r="K31" i="2" s="1"/>
  <c r="L31" i="2" s="1"/>
  <c r="J32" i="2"/>
  <c r="K32" i="2" s="1"/>
  <c r="L32" i="2" s="1"/>
  <c r="J20" i="2"/>
  <c r="K20" i="2" s="1"/>
  <c r="L20" i="2" s="1"/>
  <c r="J21" i="2"/>
  <c r="K21" i="2" s="1"/>
  <c r="L21" i="2" s="1"/>
  <c r="J22" i="2"/>
  <c r="K22" i="2" s="1"/>
  <c r="L22" i="2" s="1"/>
  <c r="J23" i="2"/>
  <c r="K23" i="2" s="1"/>
  <c r="L23" i="2" s="1"/>
  <c r="J24" i="2"/>
  <c r="K24" i="2" s="1"/>
  <c r="L24" i="2" s="1"/>
  <c r="J25" i="2"/>
  <c r="K25" i="2" s="1"/>
  <c r="L25" i="2" s="1"/>
  <c r="J26" i="2"/>
  <c r="K26" i="2" s="1"/>
  <c r="L26" i="2" s="1"/>
  <c r="J27" i="2"/>
  <c r="K27" i="2" s="1"/>
  <c r="L27" i="2" s="1"/>
  <c r="J28" i="2"/>
  <c r="K28" i="2" s="1"/>
  <c r="L28" i="2" s="1"/>
  <c r="J29" i="2"/>
  <c r="K29" i="2" s="1"/>
  <c r="L29" i="2" s="1"/>
  <c r="J19" i="2"/>
  <c r="K19" i="2" s="1"/>
  <c r="L19" i="2" s="1"/>
  <c r="J18" i="2"/>
  <c r="K18" i="2" s="1"/>
  <c r="L18" i="2" s="1"/>
  <c r="J17" i="2"/>
  <c r="K17" i="2" s="1"/>
  <c r="L17" i="2" s="1"/>
  <c r="J16" i="2"/>
  <c r="K16" i="2" s="1"/>
  <c r="L16" i="2" s="1"/>
  <c r="J15" i="2"/>
  <c r="K15" i="2" s="1"/>
  <c r="L15" i="2" s="1"/>
  <c r="J14" i="2"/>
  <c r="K14" i="2" s="1"/>
  <c r="L14" i="2" s="1"/>
  <c r="J12" i="2"/>
  <c r="K12" i="2" s="1"/>
  <c r="L12" i="2" s="1"/>
  <c r="J13" i="2"/>
  <c r="K13" i="2" s="1"/>
  <c r="L13" i="2" s="1"/>
  <c r="J11" i="2"/>
  <c r="K11" i="2" s="1"/>
  <c r="L11" i="2" s="1"/>
  <c r="J10" i="2"/>
  <c r="K10" i="2" s="1"/>
  <c r="L10" i="2" s="1"/>
  <c r="J9" i="2"/>
  <c r="K9" i="2" s="1"/>
  <c r="L9" i="2" s="1"/>
  <c r="J8" i="2"/>
  <c r="K8" i="2" s="1"/>
  <c r="L8" i="2" s="1"/>
  <c r="J7" i="2"/>
  <c r="K7" i="2" s="1"/>
  <c r="L7" i="2" s="1"/>
  <c r="J6" i="2"/>
  <c r="K6" i="2" s="1"/>
  <c r="L6" i="2" s="1"/>
  <c r="J5" i="2"/>
  <c r="K5" i="2" s="1"/>
  <c r="L5" i="2" s="1"/>
  <c r="J4" i="2"/>
  <c r="K4" i="2" s="1"/>
  <c r="L4" i="2" s="1"/>
  <c r="J3" i="2"/>
  <c r="K3" i="2" s="1"/>
  <c r="L3" i="2" s="1"/>
  <c r="K113" i="1" l="1"/>
  <c r="L113" i="1" s="1"/>
  <c r="K40" i="1"/>
  <c r="L40" i="1" s="1"/>
  <c r="K41" i="1"/>
  <c r="L41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29" i="1"/>
  <c r="L29" i="1" s="1"/>
  <c r="K30" i="1"/>
  <c r="L30" i="1" s="1"/>
  <c r="K28" i="1"/>
  <c r="L28" i="1" s="1"/>
  <c r="K26" i="1"/>
  <c r="L26" i="1" s="1"/>
  <c r="K27" i="1"/>
  <c r="L27" i="1" s="1"/>
  <c r="K25" i="1"/>
  <c r="L25" i="1" s="1"/>
  <c r="K24" i="1"/>
  <c r="L2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48" i="1" l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14" i="1" l="1"/>
  <c r="K15" i="1"/>
  <c r="K16" i="1"/>
  <c r="K17" i="1"/>
  <c r="K18" i="1"/>
  <c r="K19" i="1"/>
  <c r="K20" i="1"/>
  <c r="K21" i="1"/>
  <c r="K22" i="1"/>
  <c r="K23" i="1"/>
  <c r="K111" i="1"/>
  <c r="K59" i="1"/>
  <c r="K60" i="1"/>
  <c r="K61" i="1"/>
  <c r="K62" i="1"/>
  <c r="K112" i="1"/>
  <c r="K114" i="1"/>
  <c r="K115" i="1"/>
  <c r="K63" i="1"/>
  <c r="K64" i="1"/>
  <c r="K65" i="1"/>
  <c r="K66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3" i="1"/>
  <c r="L3" i="1" l="1"/>
  <c r="L15" i="1"/>
  <c r="L16" i="1"/>
  <c r="L17" i="1"/>
  <c r="L18" i="1"/>
  <c r="L19" i="1"/>
  <c r="L20" i="1"/>
  <c r="L21" i="1"/>
  <c r="L22" i="1"/>
  <c r="L23" i="1"/>
  <c r="L111" i="1"/>
  <c r="L59" i="1"/>
  <c r="L60" i="1"/>
  <c r="L61" i="1"/>
  <c r="L62" i="1"/>
  <c r="L112" i="1"/>
  <c r="L114" i="1"/>
  <c r="L115" i="1"/>
  <c r="L63" i="1"/>
  <c r="L64" i="1"/>
  <c r="L65" i="1"/>
  <c r="L66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4" i="1" l="1"/>
</calcChain>
</file>

<file path=xl/sharedStrings.xml><?xml version="1.0" encoding="utf-8"?>
<sst xmlns="http://schemas.openxmlformats.org/spreadsheetml/2006/main" count="1463" uniqueCount="244">
  <si>
    <t xml:space="preserve">REGIÓN </t>
  </si>
  <si>
    <t>CÓDIGO LICITACIÓN</t>
  </si>
  <si>
    <t>TIPO</t>
  </si>
  <si>
    <t>MODELO</t>
  </si>
  <si>
    <t>COMUNA PREFERENTE</t>
  </si>
  <si>
    <t>EDAD</t>
  </si>
  <si>
    <t>SEXO</t>
  </si>
  <si>
    <t>COSTO NIÑO MES</t>
  </si>
  <si>
    <t>MONTO ANUAL</t>
  </si>
  <si>
    <t>MONTO PERIODO A LICITAR (AÑOS)</t>
  </si>
  <si>
    <t>PERIODO A LICITAR (AÑOS)</t>
  </si>
  <si>
    <t>PROGRAMAS</t>
  </si>
  <si>
    <t>PEE</t>
  </si>
  <si>
    <t>IQUIQUE</t>
  </si>
  <si>
    <t>REGIONAL</t>
  </si>
  <si>
    <t>A</t>
  </si>
  <si>
    <t>DIAGNÓSTICO</t>
  </si>
  <si>
    <t xml:space="preserve">DAM </t>
  </si>
  <si>
    <t>ALTO HOSPICIO</t>
  </si>
  <si>
    <t>PROVINCIA TAMARUGAL</t>
  </si>
  <si>
    <t>0 a 17 años</t>
  </si>
  <si>
    <t>PROVINCIA DE IQUIQUE</t>
  </si>
  <si>
    <t xml:space="preserve">FAE </t>
  </si>
  <si>
    <t xml:space="preserve">PRO </t>
  </si>
  <si>
    <t>COPIAPÓ</t>
  </si>
  <si>
    <t>PPF</t>
  </si>
  <si>
    <t>DIEGO DE ALMAGRO</t>
  </si>
  <si>
    <t>COMUNAL </t>
  </si>
  <si>
    <t>HUASCO</t>
  </si>
  <si>
    <t xml:space="preserve">PIE </t>
  </si>
  <si>
    <t>CHAÑARAL</t>
  </si>
  <si>
    <t>PROVINCIAL</t>
  </si>
  <si>
    <t>TIERRA AMARILLA</t>
  </si>
  <si>
    <t>PIE</t>
  </si>
  <si>
    <t>COMUNAL</t>
  </si>
  <si>
    <t>LINARES</t>
  </si>
  <si>
    <t>PROVINCIA LINARES</t>
  </si>
  <si>
    <t>TALCA</t>
  </si>
  <si>
    <t>CURICÓ</t>
  </si>
  <si>
    <t>PROVINCIA CURICÓ</t>
  </si>
  <si>
    <t>CONSTITUCIÓN</t>
  </si>
  <si>
    <t xml:space="preserve">PEE </t>
  </si>
  <si>
    <t>CONCEPCIÓN</t>
  </si>
  <si>
    <t xml:space="preserve">CONCEPCIÓN </t>
  </si>
  <si>
    <t>LOS ANGELES</t>
  </si>
  <si>
    <t xml:space="preserve">PPF </t>
  </si>
  <si>
    <t>BULNES</t>
  </si>
  <si>
    <t>BULNES, QUILLON Y SAN IGNACIO</t>
  </si>
  <si>
    <t>CHIGUAYANTE</t>
  </si>
  <si>
    <t>LEBU</t>
  </si>
  <si>
    <t>PENCO</t>
  </si>
  <si>
    <t>YUMBEL</t>
  </si>
  <si>
    <t>YUMBEL, CABRERO, SAN ROSENDO Y LAJA</t>
  </si>
  <si>
    <t>QUIRIHUE</t>
  </si>
  <si>
    <t>YUNGAY</t>
  </si>
  <si>
    <t>CHILLÁN</t>
  </si>
  <si>
    <t>TALCAHUANO</t>
  </si>
  <si>
    <t>PROVINCIA DEL BIO BIO</t>
  </si>
  <si>
    <t>CAÑETE</t>
  </si>
  <si>
    <t>TEMUCO</t>
  </si>
  <si>
    <t>CARAHUE</t>
  </si>
  <si>
    <t>ANGOL</t>
  </si>
  <si>
    <t>PROVINCIA DE MALLECO</t>
  </si>
  <si>
    <t>VILLARRICA</t>
  </si>
  <si>
    <t>PROVINCIA CAUTÍN</t>
  </si>
  <si>
    <t>COYHAIQUE</t>
  </si>
  <si>
    <t xml:space="preserve">PROVINCIA DE COYHAIQUE </t>
  </si>
  <si>
    <t>COCHRANE</t>
  </si>
  <si>
    <t>PUERTO AISEN</t>
  </si>
  <si>
    <t>PUNTA ARENAS</t>
  </si>
  <si>
    <t>PORVENIR</t>
  </si>
  <si>
    <t>NATALES</t>
  </si>
  <si>
    <t>RÍO BUENO</t>
  </si>
  <si>
    <t>PANGUIPULLI</t>
  </si>
  <si>
    <t>LOS LAGOS</t>
  </si>
  <si>
    <t>ARICA</t>
  </si>
  <si>
    <t>NORTE</t>
  </si>
  <si>
    <t>CENTRO</t>
  </si>
  <si>
    <t xml:space="preserve">PEC </t>
  </si>
  <si>
    <t>LA CISTERNA</t>
  </si>
  <si>
    <t>SANTIAGO</t>
  </si>
  <si>
    <t>SANTIAGO, INDEPENDENCIA, RECOLETA, CONCHALÍ, HUECHURABA Y QUILICURA</t>
  </si>
  <si>
    <t>PUDAHUEL</t>
  </si>
  <si>
    <t>LA FLORIDA</t>
  </si>
  <si>
    <t>PEÑAFLOR</t>
  </si>
  <si>
    <t>TALAGANTE</t>
  </si>
  <si>
    <t>ÑUÑOA</t>
  </si>
  <si>
    <t>SAN MIGUEL</t>
  </si>
  <si>
    <t>BUIN</t>
  </si>
  <si>
    <t>COLINA</t>
  </si>
  <si>
    <t>PROVINCIA DE CHACABUCO</t>
  </si>
  <si>
    <t xml:space="preserve">PAD </t>
  </si>
  <si>
    <t>RENCA</t>
  </si>
  <si>
    <t>PEÑALOLEN</t>
  </si>
  <si>
    <t>HUECHURABA</t>
  </si>
  <si>
    <t>QUINTA NORMAL</t>
  </si>
  <si>
    <t>MAIPÚ</t>
  </si>
  <si>
    <t>CALERA DE TANGO</t>
  </si>
  <si>
    <t>MELIPILLA</t>
  </si>
  <si>
    <t>PUENTE ALTO</t>
  </si>
  <si>
    <t>PROVINCIA DE MELIPILLA</t>
  </si>
  <si>
    <t>DAM</t>
  </si>
  <si>
    <t>PROVINCIA DE TALAGANTE</t>
  </si>
  <si>
    <t>CONCHALÍ</t>
  </si>
  <si>
    <t>CONCHALÍ Y HUECHURABA</t>
  </si>
  <si>
    <t>EL BOSQUE</t>
  </si>
  <si>
    <t>LA PINTANA</t>
  </si>
  <si>
    <t>SAN RAMÓN</t>
  </si>
  <si>
    <t>MAULE</t>
  </si>
  <si>
    <t>COQUIMBO</t>
  </si>
  <si>
    <t>OVALLE</t>
  </si>
  <si>
    <t>LA SERENA</t>
  </si>
  <si>
    <t>SALAMANCA</t>
  </si>
  <si>
    <t>MONTE PATRIA</t>
  </si>
  <si>
    <t>LOS VILOS</t>
  </si>
  <si>
    <t>PUERTO MONTT</t>
  </si>
  <si>
    <t>CASTRO</t>
  </si>
  <si>
    <t>OSORNO</t>
  </si>
  <si>
    <t>PROVINCIA DE CHILOÉ</t>
  </si>
  <si>
    <t>PROVINCIA DE OSORNO</t>
  </si>
  <si>
    <t>ILLAPEL</t>
  </si>
  <si>
    <t>COQUIMBO - ANDACOLLO</t>
  </si>
  <si>
    <t>VALPARAÍSO</t>
  </si>
  <si>
    <t>VIÑA DEL MAR</t>
  </si>
  <si>
    <t>QUILLOTA</t>
  </si>
  <si>
    <t>COMUNA QUILLOTA</t>
  </si>
  <si>
    <t>SAN ANTONIO</t>
  </si>
  <si>
    <t>SAN FELIPE</t>
  </si>
  <si>
    <t>PETORCA</t>
  </si>
  <si>
    <t>COMUNA PETORCA</t>
  </si>
  <si>
    <t xml:space="preserve">COMUNA VALPARAISO (SECTOR EL ALMENDRAL) </t>
  </si>
  <si>
    <t>ISLA DE PASCUA</t>
  </si>
  <si>
    <t>PROVINCIA                  ISLA DE PASCUA</t>
  </si>
  <si>
    <t>COMUNAS DE VALPARAÍSO Y CASABLANCA</t>
  </si>
  <si>
    <t>COMUNAS VALPARAISO, VIÑA DEL MAR Y QUILPUÉ</t>
  </si>
  <si>
    <t>LOS ANDES</t>
  </si>
  <si>
    <t xml:space="preserve">COMUNAS  VALPARAISO Y CASABLANCA </t>
  </si>
  <si>
    <t>COMUNAS                  VIÑA DEL MAR, CONCON, QUINTERO Y PUCHUNCAVI</t>
  </si>
  <si>
    <t>RANCAGUA</t>
  </si>
  <si>
    <t>SAN VICENTE</t>
  </si>
  <si>
    <t>PAS</t>
  </si>
  <si>
    <t>GRANEROS</t>
  </si>
  <si>
    <t>SANTA CRUZ</t>
  </si>
  <si>
    <t>SANTA CRUZ, PALMILLA, CHEPICA, PERALILLO, PUMANQUE, LOLOL, PAREDONES, MARCHIGUE, PICHILEMU, LA ESTRELLA, NAVIDAD Y LITUECHE.</t>
  </si>
  <si>
    <t>SAN FERNANDO</t>
  </si>
  <si>
    <t>CHIMBARONGO</t>
  </si>
  <si>
    <t>ANTOFAGASTA</t>
  </si>
  <si>
    <t>MARÍA ELENA</t>
  </si>
  <si>
    <t>TOCOPILLA</t>
  </si>
  <si>
    <t>CALAMA</t>
  </si>
  <si>
    <t>TALTAL</t>
  </si>
  <si>
    <t>M</t>
  </si>
  <si>
    <t xml:space="preserve">QUIRIHUE, COBQUECURA Y  NINHUE </t>
  </si>
  <si>
    <t xml:space="preserve">SAN NICOLAS </t>
  </si>
  <si>
    <t xml:space="preserve">SAN NICOLÁS </t>
  </si>
  <si>
    <t>CARAHUE, SAAVEDRA, TOLTEN Y TEODORO SCHMIDT</t>
  </si>
  <si>
    <t>BUIN Y PAINE</t>
  </si>
  <si>
    <t>CERRO NAVIA, PUDAHUEL, RENCA, LO PRADO Y QUINTA NORMAL</t>
  </si>
  <si>
    <t>CHILLÁN Y CHILLÁN VIEJO</t>
  </si>
  <si>
    <t>COMUNA SAN ANTONIO</t>
  </si>
  <si>
    <t>COMUNA VIÑA DEL MAR (SECTOR ACHUPALLAS, GOMEZ CARREÑO Y SANTA INÉS)</t>
  </si>
  <si>
    <t xml:space="preserve">COMUNA CURICÓ SECTOR SUR PONIENTE Y COMUNA RAUCO </t>
  </si>
  <si>
    <t>COMUNA DE CHILE - CHICO, COCHRANE, TORTEL Y VILLA O`HIGGINS.</t>
  </si>
  <si>
    <t xml:space="preserve">COMUNAS VALPARAÍSO Y CASABLANCA </t>
  </si>
  <si>
    <t>COMUNAS VIÑA DEL MAR Y VALPARAISO</t>
  </si>
  <si>
    <t>COMUNAS SAN FELIPE Y SANTA MARÍA</t>
  </si>
  <si>
    <t>COMUNAS DE LAGO VERDE, AYSÉN, CISNE Y GUAITECAS.</t>
  </si>
  <si>
    <t>CONSTITUCIÓN Y EMPEDRADO</t>
  </si>
  <si>
    <t>GRANEROS, CODEGUA Y SAN FRANCISCO DE MOSTAZAL</t>
  </si>
  <si>
    <t xml:space="preserve">DESDE CALLE VICTORIA HACIA EL CENTRO DE COYHAIQUE Y LA COMUNA DE IBAÑEZ  
</t>
  </si>
  <si>
    <t>LA FLORIDA, MACUL, PEÑALOLÉN, PUENTE ALTO, LA GRANJA Y SAN JOAQUÍN</t>
  </si>
  <si>
    <t>MARIA ELENA Y SIERRA GORDA</t>
  </si>
  <si>
    <t>PROVINCIA CONCEPCIÓN</t>
  </si>
  <si>
    <t xml:space="preserve">PROVINCIA AYSÉN </t>
  </si>
  <si>
    <t>PAC, LO ESPEJO, LA CISTERNA, SAN MIGUEL, EL BOSQUE Y SAN BERNARDO</t>
  </si>
  <si>
    <t>PANGUIPULLI Y LANCO (MALALHUE)</t>
  </si>
  <si>
    <t>CHIMBARONGO Y SAN FERNANDO SUR</t>
  </si>
  <si>
    <t>COMUNA VALPARAÍSO (SECTOR ADUANA Y CERROS ALEDAÑOS)</t>
  </si>
  <si>
    <t>COMUNA VALPARAÍSO (SECTOR RODELLILLO Y SECTORES ALEDAÑOS)</t>
  </si>
  <si>
    <t>PUERTO MONTT (SECTOR MIRASOL, LAGUNITAS Y ALREDEDORES)</t>
  </si>
  <si>
    <t xml:space="preserve">PROVINCIAS DE GENERAL CARRERA Y CAPITÁN PRAT </t>
  </si>
  <si>
    <t xml:space="preserve">PUERTO MONTT (SECTOR CENTRO DE PUERTO MONTT)
</t>
  </si>
  <si>
    <t>RANCAGUA, GRANEROS, MOSTAZAL, CODEGUA, MACHALÍ, COLTAUCO, DOÑIHUE, COINCO Y OLIVAR</t>
  </si>
  <si>
    <t xml:space="preserve">SAN FERNANDO, NANCAGUA Y CHIMBARONGO PLACILLA.
</t>
  </si>
  <si>
    <t xml:space="preserve">SAN FERNANDO NORTE Y NANCAGUA
</t>
  </si>
  <si>
    <t xml:space="preserve">SECTOR 3. (DE CALLE AMERICA, HACIA PUENTE LA CRUZ HACIA ARRIBA, INCORPORANDO POBLACIÓN CLOTARIO BLEST GLACIALES. MAS LAS LOCALIDADADES RURALES DE LA COMUNA DE COYHAIQUE) </t>
  </si>
  <si>
    <t>SECTOR 2. (DE CALLE VICTORIA HASTA CALLE AMERICA Z)</t>
  </si>
  <si>
    <t>SAN MIGUEL, LA PINTANA, LA CISTERNA, SAN BERNARDO, EL BOSQUE, SAN RAMÓN Y LA GRANJA</t>
  </si>
  <si>
    <t>SANTIAGO Y PROVIDENCIA</t>
  </si>
  <si>
    <t xml:space="preserve">SANTA CRUZ, CHÉPICA, LOLOL Y PALMILLA
</t>
  </si>
  <si>
    <t>TALCAHUANO Y HUALPÉN</t>
  </si>
  <si>
    <t>TEMUCO, PADRE LAS CASAS, CUNCO Y MELIPEUCO</t>
  </si>
  <si>
    <t>PROVINCIA DEL LOA</t>
  </si>
  <si>
    <t>PROVINCIA BIOBÍO</t>
  </si>
  <si>
    <t xml:space="preserve">TALCA    </t>
  </si>
  <si>
    <t>PROVINCIA DE ÑUBLE</t>
  </si>
  <si>
    <t>PROVINCIA ARAUCO</t>
  </si>
  <si>
    <t>PROVINCIAL, PREFERENTEMENTE COMUNAS DE TALCAHUANO, HUALPÉN.</t>
  </si>
  <si>
    <t>COQUIMBO Y ANDACOLLO</t>
  </si>
  <si>
    <t>PROVINCIAS SAN FELIPE Y LOS ANDES</t>
  </si>
  <si>
    <t>PROVINCIAS DE QUILLOTA Y PETORCA</t>
  </si>
  <si>
    <t>NANCAGUA, PLACILLA, CHIMBARONGO Y SAN FERNANDO</t>
  </si>
  <si>
    <t>SAN VICENTE, PEUMO, PICHIDEGUA Y LAS CABRAS</t>
  </si>
  <si>
    <t>PROVINCIAS DE COYHAIQUE, GENERAL CARRERA Y CAPITÁN PRAT</t>
  </si>
  <si>
    <t>PUENTE ALTO, PIRQUE Y SAN JOSÉ DE MAIPO</t>
  </si>
  <si>
    <t>ÑUÑOA, MACUL, LA REINA, LAS CONDES, VITACURA Y LO BARNECHEA</t>
  </si>
  <si>
    <t>CONCHALI, QUILICURA Y RENCA</t>
  </si>
  <si>
    <t>PUDAHUEL, MAIPÚ Y CERRILLOS</t>
  </si>
  <si>
    <t>QUINTA NORMAL, CERRO NAVIA Y LO PRADO</t>
  </si>
  <si>
    <t>EL BOSQUE Y SAN BERNARDO</t>
  </si>
  <si>
    <t>LO ESPEJO, PAC, LA CISTERNA Y SAN MIGUEL</t>
  </si>
  <si>
    <t>PUENTE ALTO Y LA FLORIDA</t>
  </si>
  <si>
    <t>LA PINTANA Y SAN RAMÓN</t>
  </si>
  <si>
    <t>SAN RAMÓN Y LA GRANJA</t>
  </si>
  <si>
    <t>LA CISTERNA, SAN MIGUEL Y SAN JOAQUIN</t>
  </si>
  <si>
    <t>MACUL, LA FLORIDA Y ÑUÑOA</t>
  </si>
  <si>
    <t>CONCHALI, HUECHURABA Y QUILICURA</t>
  </si>
  <si>
    <t>TARAPACÁ</t>
  </si>
  <si>
    <t>ATACAMA</t>
  </si>
  <si>
    <t>O`HIGGINS</t>
  </si>
  <si>
    <t>EL MAULE</t>
  </si>
  <si>
    <t>BIOBÍO</t>
  </si>
  <si>
    <t>LA ARAUCANÍA</t>
  </si>
  <si>
    <t>AYSÉN</t>
  </si>
  <si>
    <t>METROPOLITANA</t>
  </si>
  <si>
    <t>ÑUBLE</t>
  </si>
  <si>
    <t>MAGALLANES</t>
  </si>
  <si>
    <t>ARICA Y PARINACOTA</t>
  </si>
  <si>
    <t>LOS RÍOS</t>
  </si>
  <si>
    <t>ÑUBLE / BIOBÍO</t>
  </si>
  <si>
    <t xml:space="preserve">ANEXO Nº1: PLAZAS Y SERVICIOS DE DIAGNÓSTICO A LICITAR Y FOCALIZACIÓN TERRITORIAL </t>
  </si>
  <si>
    <t>0 a 17 años 11 meses y 29 días</t>
  </si>
  <si>
    <t>FOCALIZACIÓN TERRITORIAL</t>
  </si>
  <si>
    <t>ANEXO Nº1: PLAZAS Y SERVICIOS DE DIAGNÓSTICO A LICITAR Y FOCALIZACIÓN TERRITORIAL</t>
  </si>
  <si>
    <t xml:space="preserve">FOCALIZACIÓN TERRITORIAL </t>
  </si>
  <si>
    <t>NÚMERO DE PLAZAS</t>
  </si>
  <si>
    <t>PROVINCIA LOS ANDES</t>
  </si>
  <si>
    <t>PROVINCIA SAN ANTONIO</t>
  </si>
  <si>
    <t>PROVINCIA  LOS ANDES</t>
  </si>
  <si>
    <t>PROVINCIA SAN FELIPE</t>
  </si>
  <si>
    <t>PROVINCIA  SAN FELIPE</t>
  </si>
  <si>
    <t>NÚMERO DE SERVICIOS DE DIAGNÓSTICO</t>
  </si>
  <si>
    <t>YUNGAY, PEMUCO, EL CARMEN Y TUCAPEL</t>
  </si>
  <si>
    <t>RÍO BUENO, LAGO RANCO Y LA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</si>
</sst>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3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2" fontId="21" fillId="0" borderId="14" xfId="0" applyNumberFormat="1" applyFont="1" applyFill="1" applyBorder="1" applyAlignment="1">
      <alignment vertical="center"/>
    </xf>
    <xf numFmtId="0" fontId="0" fillId="0" borderId="0" xfId="0" applyFill="1"/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42" fontId="20" fillId="0" borderId="10" xfId="0" applyNumberFormat="1" applyFont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2" fontId="21" fillId="0" borderId="14" xfId="0" applyNumberFormat="1" applyFont="1" applyFill="1" applyBorder="1" applyAlignment="1">
      <alignment vertical="center" wrapText="1"/>
    </xf>
    <xf numFmtId="0" fontId="0" fillId="0" borderId="0" xfId="0"/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/>
    <xf numFmtId="0" fontId="20" fillId="0" borderId="10" xfId="0" applyFont="1" applyBorder="1" applyAlignment="1">
      <alignment horizontal="center" vertical="center"/>
    </xf>
    <xf numFmtId="42" fontId="20" fillId="0" borderId="10" xfId="0" applyNumberFormat="1" applyFont="1" applyBorder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0" fontId="0" fillId="0" borderId="0" xfId="0"/>
    <xf numFmtId="0" fontId="20" fillId="0" borderId="14" xfId="0" applyFont="1" applyBorder="1" applyAlignment="1">
      <alignment horizontal="center" vertical="center"/>
    </xf>
    <xf numFmtId="0" fontId="0" fillId="0" borderId="0" xfId="0"/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2" fontId="20" fillId="0" borderId="10" xfId="0" applyNumberFormat="1" applyFont="1" applyBorder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0" fontId="0" fillId="0" borderId="0" xfId="0"/>
    <xf numFmtId="42" fontId="20" fillId="0" borderId="14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2" fontId="20" fillId="0" borderId="10" xfId="0" applyNumberFormat="1" applyFont="1" applyBorder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2" fontId="20" fillId="0" borderId="10" xfId="0" applyNumberFormat="1" applyFont="1" applyBorder="1" applyAlignment="1">
      <alignment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42" fontId="21" fillId="0" borderId="10" xfId="0" applyNumberFormat="1" applyFont="1" applyFill="1" applyBorder="1" applyAlignment="1">
      <alignment vertical="center"/>
    </xf>
    <xf numFmtId="0" fontId="0" fillId="0" borderId="0" xfId="0"/>
    <xf numFmtId="0" fontId="21" fillId="0" borderId="18" xfId="0" applyFont="1" applyFill="1" applyBorder="1" applyAlignment="1">
      <alignment horizontal="center" vertical="center" wrapText="1"/>
    </xf>
    <xf numFmtId="42" fontId="20" fillId="0" borderId="1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2" fontId="21" fillId="0" borderId="14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0" xfId="0" applyFill="1"/>
    <xf numFmtId="0" fontId="21" fillId="0" borderId="1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42" fontId="21" fillId="0" borderId="24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42" fontId="20" fillId="0" borderId="10" xfId="0" applyNumberFormat="1" applyFont="1" applyBorder="1" applyAlignment="1">
      <alignment horizontal="center" vertical="center"/>
    </xf>
    <xf numFmtId="42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/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42" fontId="20" fillId="0" borderId="22" xfId="0" applyNumberFormat="1" applyFont="1" applyBorder="1" applyAlignment="1">
      <alignment vertical="center"/>
    </xf>
    <xf numFmtId="42" fontId="20" fillId="0" borderId="2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32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0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42" fontId="2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 vertical="center"/>
    </xf>
    <xf numFmtId="42" fontId="0" fillId="0" borderId="0" xfId="0" applyNumberFormat="1" applyAlignment="1">
      <alignment vertical="center"/>
    </xf>
    <xf numFmtId="0" fontId="21" fillId="0" borderId="2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42" fontId="21" fillId="0" borderId="10" xfId="0" applyNumberFormat="1" applyFont="1" applyBorder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2" fontId="21" fillId="0" borderId="10" xfId="0" applyNumberFormat="1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42" fontId="20" fillId="0" borderId="14" xfId="0" applyNumberFormat="1" applyFont="1" applyBorder="1" applyAlignment="1">
      <alignment vertical="center"/>
    </xf>
    <xf numFmtId="0" fontId="20" fillId="0" borderId="36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tabSelected="1" zoomScale="136" zoomScaleNormal="136" workbookViewId="0">
      <pane ySplit="2" topLeftCell="A3" activePane="bottomLeft" state="frozen"/>
      <selection pane="bottomLeft" activeCell="F104" sqref="F104"/>
    </sheetView>
  </sheetViews>
  <sheetFormatPr baseColWidth="10" defaultRowHeight="15" x14ac:dyDescent="0.25"/>
  <cols>
    <col min="1" max="1" width="15.140625" style="94" customWidth="1"/>
    <col min="2" max="2" width="13.42578125" style="94" customWidth="1"/>
    <col min="3" max="3" width="13.42578125" style="110" customWidth="1"/>
    <col min="4" max="4" width="11.42578125" style="94"/>
    <col min="5" max="5" width="15.28515625" style="94" customWidth="1"/>
    <col min="6" max="6" width="16.85546875" style="94" customWidth="1"/>
    <col min="7" max="7" width="14.42578125" style="94" customWidth="1"/>
    <col min="8" max="8" width="11.42578125" style="94"/>
    <col min="9" max="9" width="7.85546875" style="94" customWidth="1"/>
    <col min="10" max="10" width="11.42578125" style="94"/>
    <col min="11" max="11" width="20.5703125" style="94" customWidth="1"/>
    <col min="12" max="12" width="18" style="94" customWidth="1"/>
    <col min="13" max="16384" width="11.42578125" style="94"/>
  </cols>
  <sheetData>
    <row r="1" spans="1:19" ht="49.5" customHeight="1" x14ac:dyDescent="0.25">
      <c r="A1" s="132" t="s">
        <v>230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9" ht="36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232</v>
      </c>
      <c r="G2" s="8" t="s">
        <v>235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</row>
    <row r="3" spans="1:19" ht="24" customHeight="1" x14ac:dyDescent="0.25">
      <c r="A3" s="123" t="s">
        <v>217</v>
      </c>
      <c r="B3" s="50">
        <v>5124</v>
      </c>
      <c r="C3" s="50" t="s">
        <v>11</v>
      </c>
      <c r="D3" s="50" t="s">
        <v>12</v>
      </c>
      <c r="E3" s="50" t="s">
        <v>13</v>
      </c>
      <c r="F3" s="50" t="s">
        <v>14</v>
      </c>
      <c r="G3" s="96">
        <v>50</v>
      </c>
      <c r="H3" s="67" t="s">
        <v>231</v>
      </c>
      <c r="I3" s="96" t="s">
        <v>15</v>
      </c>
      <c r="J3" s="38">
        <v>304128</v>
      </c>
      <c r="K3" s="38">
        <f t="shared" ref="K3:K41" si="0">J3*G3*12</f>
        <v>182476800</v>
      </c>
      <c r="L3" s="78">
        <f t="shared" ref="L3:L24" si="1">K3*M3</f>
        <v>182476800</v>
      </c>
      <c r="M3" s="96">
        <v>1</v>
      </c>
    </row>
    <row r="4" spans="1:19" s="92" customFormat="1" ht="54.75" customHeight="1" x14ac:dyDescent="0.25">
      <c r="A4" s="42" t="s">
        <v>146</v>
      </c>
      <c r="B4" s="50">
        <f>B3+1</f>
        <v>5125</v>
      </c>
      <c r="C4" s="97" t="s">
        <v>11</v>
      </c>
      <c r="D4" s="97" t="s">
        <v>25</v>
      </c>
      <c r="E4" s="97" t="s">
        <v>146</v>
      </c>
      <c r="F4" s="97" t="s">
        <v>146</v>
      </c>
      <c r="G4" s="97">
        <v>108</v>
      </c>
      <c r="H4" s="67" t="s">
        <v>231</v>
      </c>
      <c r="I4" s="54" t="s">
        <v>15</v>
      </c>
      <c r="J4" s="32">
        <v>91238.399999999994</v>
      </c>
      <c r="K4" s="32">
        <f t="shared" si="0"/>
        <v>118244966.39999999</v>
      </c>
      <c r="L4" s="32">
        <f t="shared" si="1"/>
        <v>177367449.59999999</v>
      </c>
      <c r="M4" s="97">
        <v>1.5</v>
      </c>
      <c r="S4" s="109"/>
    </row>
    <row r="5" spans="1:19" s="92" customFormat="1" ht="33" customHeight="1" x14ac:dyDescent="0.25">
      <c r="A5" s="42" t="s">
        <v>146</v>
      </c>
      <c r="B5" s="50">
        <f t="shared" ref="B5:B68" si="2">B4+1</f>
        <v>5126</v>
      </c>
      <c r="C5" s="97" t="s">
        <v>11</v>
      </c>
      <c r="D5" s="97" t="s">
        <v>25</v>
      </c>
      <c r="E5" s="97" t="s">
        <v>147</v>
      </c>
      <c r="F5" s="97" t="s">
        <v>171</v>
      </c>
      <c r="G5" s="97">
        <v>80</v>
      </c>
      <c r="H5" s="67" t="s">
        <v>231</v>
      </c>
      <c r="I5" s="54" t="s">
        <v>15</v>
      </c>
      <c r="J5" s="32">
        <v>91238.399999999994</v>
      </c>
      <c r="K5" s="32">
        <f t="shared" si="0"/>
        <v>87588864</v>
      </c>
      <c r="L5" s="32">
        <f t="shared" si="1"/>
        <v>218972160</v>
      </c>
      <c r="M5" s="97">
        <v>2.5</v>
      </c>
      <c r="S5" s="109"/>
    </row>
    <row r="6" spans="1:19" s="92" customFormat="1" ht="36" x14ac:dyDescent="0.25">
      <c r="A6" s="42" t="s">
        <v>146</v>
      </c>
      <c r="B6" s="50">
        <f t="shared" si="2"/>
        <v>5127</v>
      </c>
      <c r="C6" s="97" t="s">
        <v>11</v>
      </c>
      <c r="D6" s="97" t="s">
        <v>25</v>
      </c>
      <c r="E6" s="97" t="s">
        <v>148</v>
      </c>
      <c r="F6" s="97" t="s">
        <v>148</v>
      </c>
      <c r="G6" s="97">
        <v>80</v>
      </c>
      <c r="H6" s="67" t="s">
        <v>231</v>
      </c>
      <c r="I6" s="54" t="s">
        <v>15</v>
      </c>
      <c r="J6" s="32">
        <v>91238.399999999994</v>
      </c>
      <c r="K6" s="32">
        <f t="shared" si="0"/>
        <v>87588864</v>
      </c>
      <c r="L6" s="32">
        <f t="shared" si="1"/>
        <v>218972160</v>
      </c>
      <c r="M6" s="97">
        <v>2.5</v>
      </c>
      <c r="S6" s="109"/>
    </row>
    <row r="7" spans="1:19" s="92" customFormat="1" ht="36" x14ac:dyDescent="0.25">
      <c r="A7" s="42" t="s">
        <v>146</v>
      </c>
      <c r="B7" s="50">
        <f t="shared" si="2"/>
        <v>5128</v>
      </c>
      <c r="C7" s="97" t="s">
        <v>11</v>
      </c>
      <c r="D7" s="97" t="s">
        <v>140</v>
      </c>
      <c r="E7" s="97" t="s">
        <v>146</v>
      </c>
      <c r="F7" s="50" t="s">
        <v>14</v>
      </c>
      <c r="G7" s="97">
        <v>50</v>
      </c>
      <c r="H7" s="67" t="s">
        <v>231</v>
      </c>
      <c r="I7" s="54" t="s">
        <v>15</v>
      </c>
      <c r="J7" s="32">
        <v>188559.36000000002</v>
      </c>
      <c r="K7" s="32">
        <f t="shared" si="0"/>
        <v>113135616</v>
      </c>
      <c r="L7" s="32">
        <f t="shared" si="1"/>
        <v>226271232</v>
      </c>
      <c r="M7" s="97">
        <v>2</v>
      </c>
      <c r="S7" s="109"/>
    </row>
    <row r="8" spans="1:19" s="92" customFormat="1" ht="36" x14ac:dyDescent="0.25">
      <c r="A8" s="42" t="s">
        <v>146</v>
      </c>
      <c r="B8" s="50">
        <f t="shared" si="2"/>
        <v>5129</v>
      </c>
      <c r="C8" s="97" t="s">
        <v>11</v>
      </c>
      <c r="D8" s="97" t="s">
        <v>25</v>
      </c>
      <c r="E8" s="44" t="s">
        <v>146</v>
      </c>
      <c r="F8" s="44" t="s">
        <v>146</v>
      </c>
      <c r="G8" s="97">
        <v>80</v>
      </c>
      <c r="H8" s="67" t="s">
        <v>231</v>
      </c>
      <c r="I8" s="54" t="s">
        <v>15</v>
      </c>
      <c r="J8" s="32">
        <v>91238.399999999994</v>
      </c>
      <c r="K8" s="32">
        <f t="shared" si="0"/>
        <v>87588864</v>
      </c>
      <c r="L8" s="32">
        <f t="shared" si="1"/>
        <v>218972160</v>
      </c>
      <c r="M8" s="97">
        <v>2.5</v>
      </c>
      <c r="S8" s="109"/>
    </row>
    <row r="9" spans="1:19" s="92" customFormat="1" ht="36" x14ac:dyDescent="0.25">
      <c r="A9" s="42" t="s">
        <v>146</v>
      </c>
      <c r="B9" s="50">
        <f t="shared" si="2"/>
        <v>5130</v>
      </c>
      <c r="C9" s="97" t="s">
        <v>11</v>
      </c>
      <c r="D9" s="97" t="s">
        <v>25</v>
      </c>
      <c r="E9" s="44" t="s">
        <v>149</v>
      </c>
      <c r="F9" s="44" t="s">
        <v>149</v>
      </c>
      <c r="G9" s="97">
        <v>80</v>
      </c>
      <c r="H9" s="67" t="s">
        <v>231</v>
      </c>
      <c r="I9" s="54" t="s">
        <v>15</v>
      </c>
      <c r="J9" s="32">
        <v>91238.399999999994</v>
      </c>
      <c r="K9" s="32">
        <f t="shared" si="0"/>
        <v>87588864</v>
      </c>
      <c r="L9" s="32">
        <f t="shared" si="1"/>
        <v>218972160</v>
      </c>
      <c r="M9" s="97">
        <v>2.5</v>
      </c>
      <c r="S9" s="109"/>
    </row>
    <row r="10" spans="1:19" ht="36" x14ac:dyDescent="0.25">
      <c r="A10" s="42" t="s">
        <v>146</v>
      </c>
      <c r="B10" s="50">
        <f t="shared" si="2"/>
        <v>5131</v>
      </c>
      <c r="C10" s="97" t="s">
        <v>11</v>
      </c>
      <c r="D10" s="97" t="s">
        <v>25</v>
      </c>
      <c r="E10" s="44" t="s">
        <v>150</v>
      </c>
      <c r="F10" s="44" t="s">
        <v>150</v>
      </c>
      <c r="G10" s="97">
        <v>80</v>
      </c>
      <c r="H10" s="67" t="s">
        <v>231</v>
      </c>
      <c r="I10" s="54" t="s">
        <v>15</v>
      </c>
      <c r="J10" s="32">
        <v>111196.8</v>
      </c>
      <c r="K10" s="32">
        <f t="shared" si="0"/>
        <v>106748928</v>
      </c>
      <c r="L10" s="32">
        <f t="shared" si="1"/>
        <v>213497856</v>
      </c>
      <c r="M10" s="97">
        <v>2</v>
      </c>
      <c r="S10" s="110"/>
    </row>
    <row r="11" spans="1:19" ht="36" x14ac:dyDescent="0.25">
      <c r="A11" s="42" t="s">
        <v>146</v>
      </c>
      <c r="B11" s="50">
        <f t="shared" si="2"/>
        <v>5132</v>
      </c>
      <c r="C11" s="97" t="s">
        <v>11</v>
      </c>
      <c r="D11" s="97" t="s">
        <v>33</v>
      </c>
      <c r="E11" s="44" t="s">
        <v>150</v>
      </c>
      <c r="F11" s="44" t="s">
        <v>150</v>
      </c>
      <c r="G11" s="97">
        <v>30</v>
      </c>
      <c r="H11" s="67" t="s">
        <v>231</v>
      </c>
      <c r="I11" s="54" t="s">
        <v>15</v>
      </c>
      <c r="J11" s="32">
        <v>229806.72000000003</v>
      </c>
      <c r="K11" s="38">
        <f t="shared" si="0"/>
        <v>82730419.200000003</v>
      </c>
      <c r="L11" s="32">
        <f t="shared" si="1"/>
        <v>206826048</v>
      </c>
      <c r="M11" s="97">
        <v>2.5</v>
      </c>
      <c r="S11" s="110"/>
    </row>
    <row r="12" spans="1:19" ht="31.5" customHeight="1" x14ac:dyDescent="0.25">
      <c r="A12" s="42" t="s">
        <v>146</v>
      </c>
      <c r="B12" s="50">
        <f t="shared" si="2"/>
        <v>5133</v>
      </c>
      <c r="C12" s="97" t="s">
        <v>11</v>
      </c>
      <c r="D12" s="97" t="s">
        <v>33</v>
      </c>
      <c r="E12" s="44" t="s">
        <v>149</v>
      </c>
      <c r="F12" s="44" t="s">
        <v>192</v>
      </c>
      <c r="G12" s="97">
        <v>50</v>
      </c>
      <c r="H12" s="67" t="s">
        <v>231</v>
      </c>
      <c r="I12" s="54" t="s">
        <v>151</v>
      </c>
      <c r="J12" s="32">
        <v>188559.36000000002</v>
      </c>
      <c r="K12" s="32">
        <f t="shared" si="0"/>
        <v>113135616</v>
      </c>
      <c r="L12" s="32">
        <f t="shared" si="1"/>
        <v>226271232</v>
      </c>
      <c r="M12" s="97">
        <v>2</v>
      </c>
      <c r="S12" s="110"/>
    </row>
    <row r="13" spans="1:19" ht="42.75" customHeight="1" x14ac:dyDescent="0.25">
      <c r="A13" s="42" t="s">
        <v>146</v>
      </c>
      <c r="B13" s="50">
        <f t="shared" si="2"/>
        <v>5134</v>
      </c>
      <c r="C13" s="97" t="s">
        <v>11</v>
      </c>
      <c r="D13" s="97" t="s">
        <v>33</v>
      </c>
      <c r="E13" s="44" t="s">
        <v>149</v>
      </c>
      <c r="F13" s="44" t="s">
        <v>149</v>
      </c>
      <c r="G13" s="97">
        <v>50</v>
      </c>
      <c r="H13" s="67" t="s">
        <v>231</v>
      </c>
      <c r="I13" s="54" t="s">
        <v>15</v>
      </c>
      <c r="J13" s="32">
        <v>188559.36000000002</v>
      </c>
      <c r="K13" s="32">
        <f t="shared" si="0"/>
        <v>113135616</v>
      </c>
      <c r="L13" s="32">
        <f t="shared" si="1"/>
        <v>226271232</v>
      </c>
      <c r="M13" s="97">
        <v>2</v>
      </c>
      <c r="S13" s="110"/>
    </row>
    <row r="14" spans="1:19" s="92" customFormat="1" ht="90" customHeight="1" x14ac:dyDescent="0.25">
      <c r="A14" s="42" t="s">
        <v>218</v>
      </c>
      <c r="B14" s="50">
        <f t="shared" si="2"/>
        <v>5135</v>
      </c>
      <c r="C14" s="97" t="s">
        <v>11</v>
      </c>
      <c r="D14" s="97" t="s">
        <v>25</v>
      </c>
      <c r="E14" s="97" t="s">
        <v>26</v>
      </c>
      <c r="F14" s="98" t="s">
        <v>27</v>
      </c>
      <c r="G14" s="97">
        <v>90</v>
      </c>
      <c r="H14" s="67" t="s">
        <v>231</v>
      </c>
      <c r="I14" s="54" t="s">
        <v>15</v>
      </c>
      <c r="J14" s="32">
        <v>81259.200000000012</v>
      </c>
      <c r="K14" s="38">
        <f t="shared" si="0"/>
        <v>87759936.000000015</v>
      </c>
      <c r="L14" s="78">
        <f t="shared" si="1"/>
        <v>219399840.00000003</v>
      </c>
      <c r="M14" s="97">
        <v>2.5</v>
      </c>
    </row>
    <row r="15" spans="1:19" s="92" customFormat="1" ht="90" customHeight="1" x14ac:dyDescent="0.25">
      <c r="A15" s="42" t="s">
        <v>218</v>
      </c>
      <c r="B15" s="50">
        <f t="shared" si="2"/>
        <v>5136</v>
      </c>
      <c r="C15" s="97" t="s">
        <v>11</v>
      </c>
      <c r="D15" s="97" t="s">
        <v>25</v>
      </c>
      <c r="E15" s="97" t="s">
        <v>28</v>
      </c>
      <c r="F15" s="98" t="s">
        <v>27</v>
      </c>
      <c r="G15" s="97">
        <v>80</v>
      </c>
      <c r="H15" s="67" t="s">
        <v>231</v>
      </c>
      <c r="I15" s="54" t="s">
        <v>15</v>
      </c>
      <c r="J15" s="32">
        <v>81259.200000000012</v>
      </c>
      <c r="K15" s="38">
        <f t="shared" si="0"/>
        <v>78008832.000000015</v>
      </c>
      <c r="L15" s="78">
        <f t="shared" si="1"/>
        <v>195022080.00000003</v>
      </c>
      <c r="M15" s="97">
        <v>2.5</v>
      </c>
    </row>
    <row r="16" spans="1:19" s="92" customFormat="1" ht="44.25" customHeight="1" x14ac:dyDescent="0.25">
      <c r="A16" s="42" t="s">
        <v>218</v>
      </c>
      <c r="B16" s="50">
        <f t="shared" si="2"/>
        <v>5137</v>
      </c>
      <c r="C16" s="97" t="s">
        <v>11</v>
      </c>
      <c r="D16" s="97" t="s">
        <v>29</v>
      </c>
      <c r="E16" s="97" t="s">
        <v>30</v>
      </c>
      <c r="F16" s="50" t="s">
        <v>31</v>
      </c>
      <c r="G16" s="97">
        <v>38</v>
      </c>
      <c r="H16" s="67" t="s">
        <v>231</v>
      </c>
      <c r="I16" s="54" t="s">
        <v>15</v>
      </c>
      <c r="J16" s="32">
        <v>167935.68000000002</v>
      </c>
      <c r="K16" s="38">
        <f t="shared" si="0"/>
        <v>76578670.080000013</v>
      </c>
      <c r="L16" s="78">
        <f t="shared" si="1"/>
        <v>229736010.24000004</v>
      </c>
      <c r="M16" s="97">
        <v>3</v>
      </c>
    </row>
    <row r="17" spans="1:14" s="92" customFormat="1" ht="90" customHeight="1" x14ac:dyDescent="0.25">
      <c r="A17" s="42" t="s">
        <v>218</v>
      </c>
      <c r="B17" s="50">
        <f t="shared" si="2"/>
        <v>5138</v>
      </c>
      <c r="C17" s="97" t="s">
        <v>11</v>
      </c>
      <c r="D17" s="97" t="s">
        <v>12</v>
      </c>
      <c r="E17" s="44" t="s">
        <v>24</v>
      </c>
      <c r="F17" s="97" t="s">
        <v>14</v>
      </c>
      <c r="G17" s="97">
        <v>46</v>
      </c>
      <c r="H17" s="67" t="s">
        <v>231</v>
      </c>
      <c r="I17" s="54" t="s">
        <v>15</v>
      </c>
      <c r="J17" s="32">
        <v>270864.00000000006</v>
      </c>
      <c r="K17" s="38">
        <f t="shared" si="0"/>
        <v>149516928.00000003</v>
      </c>
      <c r="L17" s="78">
        <f t="shared" si="1"/>
        <v>224275392.00000006</v>
      </c>
      <c r="M17" s="97">
        <v>1.5</v>
      </c>
    </row>
    <row r="18" spans="1:14" s="92" customFormat="1" ht="42" customHeight="1" x14ac:dyDescent="0.25">
      <c r="A18" s="42" t="s">
        <v>218</v>
      </c>
      <c r="B18" s="50">
        <f t="shared" si="2"/>
        <v>5139</v>
      </c>
      <c r="C18" s="97" t="s">
        <v>11</v>
      </c>
      <c r="D18" s="97" t="s">
        <v>25</v>
      </c>
      <c r="E18" s="97" t="s">
        <v>24</v>
      </c>
      <c r="F18" s="98" t="s">
        <v>27</v>
      </c>
      <c r="G18" s="97">
        <v>90</v>
      </c>
      <c r="H18" s="67" t="s">
        <v>231</v>
      </c>
      <c r="I18" s="54" t="s">
        <v>15</v>
      </c>
      <c r="J18" s="32">
        <v>81259.200000000012</v>
      </c>
      <c r="K18" s="38">
        <f t="shared" si="0"/>
        <v>87759936.000000015</v>
      </c>
      <c r="L18" s="78">
        <f t="shared" si="1"/>
        <v>219399840.00000003</v>
      </c>
      <c r="M18" s="97">
        <v>2.5</v>
      </c>
    </row>
    <row r="19" spans="1:14" s="92" customFormat="1" ht="39" customHeight="1" x14ac:dyDescent="0.25">
      <c r="A19" s="42" t="s">
        <v>218</v>
      </c>
      <c r="B19" s="50">
        <f t="shared" si="2"/>
        <v>5140</v>
      </c>
      <c r="C19" s="97" t="s">
        <v>11</v>
      </c>
      <c r="D19" s="97" t="s">
        <v>25</v>
      </c>
      <c r="E19" s="97" t="s">
        <v>24</v>
      </c>
      <c r="F19" s="98" t="s">
        <v>27</v>
      </c>
      <c r="G19" s="97">
        <v>100</v>
      </c>
      <c r="H19" s="67" t="s">
        <v>231</v>
      </c>
      <c r="I19" s="57" t="s">
        <v>15</v>
      </c>
      <c r="J19" s="32">
        <v>81259.200000000012</v>
      </c>
      <c r="K19" s="38">
        <f t="shared" si="0"/>
        <v>97511040.000000015</v>
      </c>
      <c r="L19" s="78">
        <f t="shared" si="1"/>
        <v>195022080.00000003</v>
      </c>
      <c r="M19" s="97">
        <v>2</v>
      </c>
    </row>
    <row r="20" spans="1:14" s="92" customFormat="1" ht="42" customHeight="1" x14ac:dyDescent="0.25">
      <c r="A20" s="42" t="s">
        <v>218</v>
      </c>
      <c r="B20" s="50">
        <f t="shared" si="2"/>
        <v>5141</v>
      </c>
      <c r="C20" s="97" t="s">
        <v>11</v>
      </c>
      <c r="D20" s="97" t="s">
        <v>25</v>
      </c>
      <c r="E20" s="97" t="s">
        <v>24</v>
      </c>
      <c r="F20" s="98" t="s">
        <v>27</v>
      </c>
      <c r="G20" s="97">
        <v>100</v>
      </c>
      <c r="H20" s="67" t="s">
        <v>231</v>
      </c>
      <c r="I20" s="97" t="s">
        <v>15</v>
      </c>
      <c r="J20" s="32">
        <v>81259.200000000012</v>
      </c>
      <c r="K20" s="38">
        <f t="shared" si="0"/>
        <v>97511040.000000015</v>
      </c>
      <c r="L20" s="78">
        <f t="shared" si="1"/>
        <v>195022080.00000003</v>
      </c>
      <c r="M20" s="97">
        <v>2</v>
      </c>
    </row>
    <row r="21" spans="1:14" s="92" customFormat="1" ht="38.25" customHeight="1" x14ac:dyDescent="0.25">
      <c r="A21" s="42" t="s">
        <v>218</v>
      </c>
      <c r="B21" s="50">
        <f t="shared" si="2"/>
        <v>5142</v>
      </c>
      <c r="C21" s="97" t="s">
        <v>11</v>
      </c>
      <c r="D21" s="97" t="s">
        <v>29</v>
      </c>
      <c r="E21" s="97" t="s">
        <v>24</v>
      </c>
      <c r="F21" s="50" t="s">
        <v>31</v>
      </c>
      <c r="G21" s="97">
        <v>64</v>
      </c>
      <c r="H21" s="67" t="s">
        <v>231</v>
      </c>
      <c r="I21" s="85" t="s">
        <v>15</v>
      </c>
      <c r="J21" s="32">
        <v>167935.68000000002</v>
      </c>
      <c r="K21" s="38">
        <f t="shared" si="0"/>
        <v>128974602.24000001</v>
      </c>
      <c r="L21" s="78">
        <f t="shared" si="1"/>
        <v>193461903.36000001</v>
      </c>
      <c r="M21" s="97">
        <v>1.5</v>
      </c>
    </row>
    <row r="22" spans="1:14" s="92" customFormat="1" ht="43.5" customHeight="1" x14ac:dyDescent="0.25">
      <c r="A22" s="42" t="s">
        <v>218</v>
      </c>
      <c r="B22" s="50">
        <f t="shared" si="2"/>
        <v>5143</v>
      </c>
      <c r="C22" s="97" t="s">
        <v>11</v>
      </c>
      <c r="D22" s="97" t="s">
        <v>29</v>
      </c>
      <c r="E22" s="97" t="s">
        <v>24</v>
      </c>
      <c r="F22" s="98" t="s">
        <v>27</v>
      </c>
      <c r="G22" s="97">
        <v>64</v>
      </c>
      <c r="H22" s="67" t="s">
        <v>231</v>
      </c>
      <c r="I22" s="120" t="s">
        <v>15</v>
      </c>
      <c r="J22" s="32">
        <v>167935.68000000002</v>
      </c>
      <c r="K22" s="38">
        <f t="shared" si="0"/>
        <v>128974602.24000001</v>
      </c>
      <c r="L22" s="78">
        <f t="shared" si="1"/>
        <v>193461903.36000001</v>
      </c>
      <c r="M22" s="97">
        <v>1.5</v>
      </c>
    </row>
    <row r="23" spans="1:14" s="92" customFormat="1" ht="46.5" customHeight="1" x14ac:dyDescent="0.25">
      <c r="A23" s="86" t="s">
        <v>218</v>
      </c>
      <c r="B23" s="50">
        <f t="shared" si="2"/>
        <v>5144</v>
      </c>
      <c r="C23" s="97" t="s">
        <v>11</v>
      </c>
      <c r="D23" s="97" t="s">
        <v>25</v>
      </c>
      <c r="E23" s="97" t="s">
        <v>32</v>
      </c>
      <c r="F23" s="98" t="s">
        <v>27</v>
      </c>
      <c r="G23" s="97">
        <v>80</v>
      </c>
      <c r="H23" s="67" t="s">
        <v>231</v>
      </c>
      <c r="I23" s="97" t="s">
        <v>15</v>
      </c>
      <c r="J23" s="32">
        <v>81259.200000000012</v>
      </c>
      <c r="K23" s="38">
        <f t="shared" si="0"/>
        <v>78008832.000000015</v>
      </c>
      <c r="L23" s="78">
        <f t="shared" si="1"/>
        <v>195022080.00000003</v>
      </c>
      <c r="M23" s="97">
        <v>2.5</v>
      </c>
    </row>
    <row r="24" spans="1:14" s="92" customFormat="1" ht="90" customHeight="1" x14ac:dyDescent="0.25">
      <c r="A24" s="77" t="s">
        <v>109</v>
      </c>
      <c r="B24" s="50">
        <f t="shared" si="2"/>
        <v>5145</v>
      </c>
      <c r="C24" s="97" t="s">
        <v>11</v>
      </c>
      <c r="D24" s="97" t="s">
        <v>29</v>
      </c>
      <c r="E24" s="98" t="s">
        <v>109</v>
      </c>
      <c r="F24" s="97" t="s">
        <v>121</v>
      </c>
      <c r="G24" s="77">
        <v>81</v>
      </c>
      <c r="H24" s="67" t="s">
        <v>231</v>
      </c>
      <c r="I24" s="74" t="s">
        <v>15</v>
      </c>
      <c r="J24" s="32">
        <v>167935.68</v>
      </c>
      <c r="K24" s="87">
        <f t="shared" si="0"/>
        <v>163233480.96000001</v>
      </c>
      <c r="L24" s="88">
        <f t="shared" si="1"/>
        <v>163233480.96000001</v>
      </c>
      <c r="M24" s="98">
        <v>1</v>
      </c>
      <c r="N24" s="93"/>
    </row>
    <row r="25" spans="1:14" s="92" customFormat="1" ht="90" customHeight="1" x14ac:dyDescent="0.25">
      <c r="A25" s="42" t="s">
        <v>109</v>
      </c>
      <c r="B25" s="50">
        <f t="shared" si="2"/>
        <v>5146</v>
      </c>
      <c r="C25" s="97" t="s">
        <v>11</v>
      </c>
      <c r="D25" s="97" t="s">
        <v>25</v>
      </c>
      <c r="E25" s="97" t="s">
        <v>112</v>
      </c>
      <c r="F25" s="97" t="s">
        <v>27</v>
      </c>
      <c r="G25" s="97">
        <v>80</v>
      </c>
      <c r="H25" s="67" t="s">
        <v>231</v>
      </c>
      <c r="I25" s="54" t="s">
        <v>15</v>
      </c>
      <c r="J25" s="32">
        <v>81259.199999999997</v>
      </c>
      <c r="K25" s="87">
        <f t="shared" si="0"/>
        <v>78008832</v>
      </c>
      <c r="L25" s="88">
        <f t="shared" ref="L25:L41" si="3">K25*M25</f>
        <v>195022080</v>
      </c>
      <c r="M25" s="97">
        <v>2.5</v>
      </c>
    </row>
    <row r="26" spans="1:14" s="92" customFormat="1" ht="90" customHeight="1" x14ac:dyDescent="0.25">
      <c r="A26" s="42" t="s">
        <v>109</v>
      </c>
      <c r="B26" s="50">
        <f t="shared" si="2"/>
        <v>5147</v>
      </c>
      <c r="C26" s="97" t="s">
        <v>11</v>
      </c>
      <c r="D26" s="97" t="s">
        <v>25</v>
      </c>
      <c r="E26" s="77" t="s">
        <v>113</v>
      </c>
      <c r="F26" s="98" t="s">
        <v>27</v>
      </c>
      <c r="G26" s="58">
        <v>60</v>
      </c>
      <c r="H26" s="67" t="s">
        <v>231</v>
      </c>
      <c r="I26" s="54" t="s">
        <v>15</v>
      </c>
      <c r="J26" s="32">
        <v>81259.199999999997</v>
      </c>
      <c r="K26" s="87">
        <f t="shared" si="0"/>
        <v>58506624</v>
      </c>
      <c r="L26" s="88">
        <f t="shared" si="3"/>
        <v>175519872</v>
      </c>
      <c r="M26" s="97">
        <v>3</v>
      </c>
      <c r="N26" s="102"/>
    </row>
    <row r="27" spans="1:14" s="92" customFormat="1" ht="90" customHeight="1" x14ac:dyDescent="0.25">
      <c r="A27" s="42" t="s">
        <v>109</v>
      </c>
      <c r="B27" s="50">
        <f t="shared" si="2"/>
        <v>5148</v>
      </c>
      <c r="C27" s="98" t="s">
        <v>11</v>
      </c>
      <c r="D27" s="77" t="s">
        <v>25</v>
      </c>
      <c r="E27" s="77" t="s">
        <v>110</v>
      </c>
      <c r="F27" s="98" t="s">
        <v>27</v>
      </c>
      <c r="G27" s="58">
        <v>90</v>
      </c>
      <c r="H27" s="67" t="s">
        <v>231</v>
      </c>
      <c r="I27" s="98" t="s">
        <v>15</v>
      </c>
      <c r="J27" s="32">
        <v>81259.199999999997</v>
      </c>
      <c r="K27" s="87">
        <f t="shared" si="0"/>
        <v>87759936</v>
      </c>
      <c r="L27" s="78">
        <f t="shared" si="3"/>
        <v>219399840</v>
      </c>
      <c r="M27" s="77">
        <v>2.5</v>
      </c>
    </row>
    <row r="28" spans="1:14" s="92" customFormat="1" ht="90" customHeight="1" x14ac:dyDescent="0.25">
      <c r="A28" s="42" t="s">
        <v>109</v>
      </c>
      <c r="B28" s="50">
        <f t="shared" si="2"/>
        <v>5149</v>
      </c>
      <c r="C28" s="97" t="s">
        <v>11</v>
      </c>
      <c r="D28" s="50" t="s">
        <v>33</v>
      </c>
      <c r="E28" s="50" t="s">
        <v>114</v>
      </c>
      <c r="F28" s="98" t="s">
        <v>31</v>
      </c>
      <c r="G28" s="50">
        <v>50</v>
      </c>
      <c r="H28" s="67" t="s">
        <v>231</v>
      </c>
      <c r="I28" s="98" t="s">
        <v>15</v>
      </c>
      <c r="J28" s="32">
        <v>167935.68</v>
      </c>
      <c r="K28" s="87">
        <f t="shared" si="0"/>
        <v>100761408</v>
      </c>
      <c r="L28" s="78">
        <f t="shared" si="3"/>
        <v>201522816</v>
      </c>
      <c r="M28" s="77">
        <v>2</v>
      </c>
      <c r="N28" s="103"/>
    </row>
    <row r="29" spans="1:14" s="92" customFormat="1" ht="90" customHeight="1" x14ac:dyDescent="0.25">
      <c r="A29" s="42" t="s">
        <v>109</v>
      </c>
      <c r="B29" s="50">
        <f t="shared" si="2"/>
        <v>5150</v>
      </c>
      <c r="C29" s="97" t="s">
        <v>11</v>
      </c>
      <c r="D29" s="50" t="s">
        <v>25</v>
      </c>
      <c r="E29" s="50" t="s">
        <v>111</v>
      </c>
      <c r="F29" s="98" t="s">
        <v>27</v>
      </c>
      <c r="G29" s="50">
        <v>80</v>
      </c>
      <c r="H29" s="67" t="s">
        <v>231</v>
      </c>
      <c r="I29" s="98" t="s">
        <v>15</v>
      </c>
      <c r="J29" s="32">
        <v>81259.199999999997</v>
      </c>
      <c r="K29" s="87">
        <f t="shared" si="0"/>
        <v>78008832</v>
      </c>
      <c r="L29" s="78">
        <f t="shared" si="3"/>
        <v>195022080</v>
      </c>
      <c r="M29" s="77">
        <v>2.5</v>
      </c>
      <c r="N29" s="103"/>
    </row>
    <row r="30" spans="1:14" s="92" customFormat="1" ht="90" customHeight="1" x14ac:dyDescent="0.25">
      <c r="A30" s="42" t="s">
        <v>109</v>
      </c>
      <c r="B30" s="50">
        <f t="shared" si="2"/>
        <v>5151</v>
      </c>
      <c r="C30" s="97" t="s">
        <v>11</v>
      </c>
      <c r="D30" s="50" t="s">
        <v>25</v>
      </c>
      <c r="E30" s="50" t="s">
        <v>111</v>
      </c>
      <c r="F30" s="98" t="s">
        <v>27</v>
      </c>
      <c r="G30" s="50">
        <v>80</v>
      </c>
      <c r="H30" s="67" t="s">
        <v>231</v>
      </c>
      <c r="I30" s="98" t="s">
        <v>15</v>
      </c>
      <c r="J30" s="32">
        <v>81259.199999999997</v>
      </c>
      <c r="K30" s="38">
        <f t="shared" si="0"/>
        <v>78008832</v>
      </c>
      <c r="L30" s="78">
        <f t="shared" si="3"/>
        <v>195022080</v>
      </c>
      <c r="M30" s="77">
        <v>2.5</v>
      </c>
      <c r="N30" s="103"/>
    </row>
    <row r="31" spans="1:14" s="92" customFormat="1" ht="36" x14ac:dyDescent="0.25">
      <c r="A31" s="63" t="s">
        <v>122</v>
      </c>
      <c r="B31" s="50">
        <f t="shared" si="2"/>
        <v>5152</v>
      </c>
      <c r="C31" s="98" t="s">
        <v>11</v>
      </c>
      <c r="D31" s="98" t="s">
        <v>91</v>
      </c>
      <c r="E31" s="98" t="s">
        <v>122</v>
      </c>
      <c r="F31" s="98" t="s">
        <v>163</v>
      </c>
      <c r="G31" s="98">
        <v>25</v>
      </c>
      <c r="H31" s="67" t="s">
        <v>231</v>
      </c>
      <c r="I31" s="66" t="s">
        <v>15</v>
      </c>
      <c r="J31" s="32">
        <v>139946.40000000002</v>
      </c>
      <c r="K31" s="38">
        <f t="shared" si="0"/>
        <v>41983920.000000007</v>
      </c>
      <c r="L31" s="78">
        <f t="shared" si="3"/>
        <v>125951760.00000003</v>
      </c>
      <c r="M31" s="98">
        <v>3</v>
      </c>
    </row>
    <row r="32" spans="1:14" s="92" customFormat="1" ht="36" x14ac:dyDescent="0.25">
      <c r="A32" s="63" t="s">
        <v>122</v>
      </c>
      <c r="B32" s="50">
        <f t="shared" si="2"/>
        <v>5153</v>
      </c>
      <c r="C32" s="98" t="s">
        <v>11</v>
      </c>
      <c r="D32" s="98" t="s">
        <v>91</v>
      </c>
      <c r="E32" s="98" t="s">
        <v>123</v>
      </c>
      <c r="F32" s="98" t="s">
        <v>164</v>
      </c>
      <c r="G32" s="98">
        <v>17</v>
      </c>
      <c r="H32" s="67" t="s">
        <v>231</v>
      </c>
      <c r="I32" s="66" t="s">
        <v>15</v>
      </c>
      <c r="J32" s="32">
        <v>139946.40000000002</v>
      </c>
      <c r="K32" s="62">
        <f t="shared" si="0"/>
        <v>28549065.600000001</v>
      </c>
      <c r="L32" s="79">
        <f t="shared" si="3"/>
        <v>85647196.800000012</v>
      </c>
      <c r="M32" s="98">
        <v>3</v>
      </c>
    </row>
    <row r="33" spans="1:13" s="92" customFormat="1" ht="37.5" customHeight="1" x14ac:dyDescent="0.25">
      <c r="A33" s="63" t="s">
        <v>122</v>
      </c>
      <c r="B33" s="50">
        <f t="shared" si="2"/>
        <v>5154</v>
      </c>
      <c r="C33" s="98" t="s">
        <v>11</v>
      </c>
      <c r="D33" s="98" t="s">
        <v>91</v>
      </c>
      <c r="E33" s="98" t="s">
        <v>124</v>
      </c>
      <c r="F33" s="98" t="s">
        <v>125</v>
      </c>
      <c r="G33" s="98">
        <v>16</v>
      </c>
      <c r="H33" s="67" t="s">
        <v>231</v>
      </c>
      <c r="I33" s="66" t="s">
        <v>15</v>
      </c>
      <c r="J33" s="32">
        <v>139946.40000000002</v>
      </c>
      <c r="K33" s="38">
        <f t="shared" si="0"/>
        <v>26869708.800000004</v>
      </c>
      <c r="L33" s="78">
        <f t="shared" si="3"/>
        <v>80609126.400000006</v>
      </c>
      <c r="M33" s="98">
        <v>3</v>
      </c>
    </row>
    <row r="34" spans="1:13" s="92" customFormat="1" ht="36" x14ac:dyDescent="0.25">
      <c r="A34" s="63" t="s">
        <v>122</v>
      </c>
      <c r="B34" s="50">
        <f t="shared" si="2"/>
        <v>5155</v>
      </c>
      <c r="C34" s="98" t="s">
        <v>11</v>
      </c>
      <c r="D34" s="98" t="s">
        <v>25</v>
      </c>
      <c r="E34" s="98" t="s">
        <v>126</v>
      </c>
      <c r="F34" s="98" t="s">
        <v>159</v>
      </c>
      <c r="G34" s="98">
        <v>100</v>
      </c>
      <c r="H34" s="67" t="s">
        <v>231</v>
      </c>
      <c r="I34" s="66" t="s">
        <v>15</v>
      </c>
      <c r="J34" s="32">
        <v>71280</v>
      </c>
      <c r="K34" s="38">
        <f t="shared" si="0"/>
        <v>85536000</v>
      </c>
      <c r="L34" s="78">
        <f t="shared" si="3"/>
        <v>213840000</v>
      </c>
      <c r="M34" s="98">
        <v>2.5</v>
      </c>
    </row>
    <row r="35" spans="1:13" s="92" customFormat="1" ht="36" x14ac:dyDescent="0.25">
      <c r="A35" s="63" t="s">
        <v>122</v>
      </c>
      <c r="B35" s="50">
        <f t="shared" si="2"/>
        <v>5156</v>
      </c>
      <c r="C35" s="98" t="s">
        <v>11</v>
      </c>
      <c r="D35" s="98" t="s">
        <v>25</v>
      </c>
      <c r="E35" s="98" t="s">
        <v>127</v>
      </c>
      <c r="F35" s="98" t="s">
        <v>165</v>
      </c>
      <c r="G35" s="98">
        <v>80</v>
      </c>
      <c r="H35" s="67" t="s">
        <v>231</v>
      </c>
      <c r="I35" s="66" t="s">
        <v>15</v>
      </c>
      <c r="J35" s="32">
        <v>71280</v>
      </c>
      <c r="K35" s="38">
        <f t="shared" si="0"/>
        <v>68428800</v>
      </c>
      <c r="L35" s="78">
        <f t="shared" si="3"/>
        <v>205286400</v>
      </c>
      <c r="M35" s="98">
        <v>3</v>
      </c>
    </row>
    <row r="36" spans="1:13" s="92" customFormat="1" ht="60" x14ac:dyDescent="0.25">
      <c r="A36" s="63" t="s">
        <v>122</v>
      </c>
      <c r="B36" s="50">
        <f t="shared" si="2"/>
        <v>5157</v>
      </c>
      <c r="C36" s="98" t="s">
        <v>11</v>
      </c>
      <c r="D36" s="98" t="s">
        <v>25</v>
      </c>
      <c r="E36" s="98" t="s">
        <v>123</v>
      </c>
      <c r="F36" s="98" t="s">
        <v>160</v>
      </c>
      <c r="G36" s="98">
        <v>82</v>
      </c>
      <c r="H36" s="67" t="s">
        <v>231</v>
      </c>
      <c r="I36" s="66" t="s">
        <v>15</v>
      </c>
      <c r="J36" s="32">
        <v>71280</v>
      </c>
      <c r="K36" s="38">
        <f t="shared" si="0"/>
        <v>70139520</v>
      </c>
      <c r="L36" s="78">
        <f t="shared" si="3"/>
        <v>210418560</v>
      </c>
      <c r="M36" s="98">
        <v>3</v>
      </c>
    </row>
    <row r="37" spans="1:13" s="92" customFormat="1" ht="36" x14ac:dyDescent="0.25">
      <c r="A37" s="63" t="s">
        <v>122</v>
      </c>
      <c r="B37" s="50">
        <f t="shared" si="2"/>
        <v>5158</v>
      </c>
      <c r="C37" s="70" t="s">
        <v>11</v>
      </c>
      <c r="D37" s="70" t="s">
        <v>25</v>
      </c>
      <c r="E37" s="70" t="s">
        <v>128</v>
      </c>
      <c r="F37" s="70" t="s">
        <v>129</v>
      </c>
      <c r="G37" s="70">
        <v>100</v>
      </c>
      <c r="H37" s="67" t="s">
        <v>231</v>
      </c>
      <c r="I37" s="72" t="s">
        <v>15</v>
      </c>
      <c r="J37" s="32">
        <v>71280</v>
      </c>
      <c r="K37" s="38">
        <f t="shared" si="0"/>
        <v>85536000</v>
      </c>
      <c r="L37" s="78">
        <f t="shared" si="3"/>
        <v>213840000</v>
      </c>
      <c r="M37" s="70">
        <v>2.5</v>
      </c>
    </row>
    <row r="38" spans="1:13" s="92" customFormat="1" ht="36" x14ac:dyDescent="0.25">
      <c r="A38" s="63" t="s">
        <v>122</v>
      </c>
      <c r="B38" s="50">
        <f t="shared" si="2"/>
        <v>5159</v>
      </c>
      <c r="C38" s="98" t="s">
        <v>11</v>
      </c>
      <c r="D38" s="98" t="s">
        <v>25</v>
      </c>
      <c r="E38" s="98" t="s">
        <v>122</v>
      </c>
      <c r="F38" s="98" t="s">
        <v>130</v>
      </c>
      <c r="G38" s="98">
        <v>80</v>
      </c>
      <c r="H38" s="67" t="s">
        <v>231</v>
      </c>
      <c r="I38" s="98" t="s">
        <v>15</v>
      </c>
      <c r="J38" s="32">
        <v>71280</v>
      </c>
      <c r="K38" s="38">
        <f t="shared" si="0"/>
        <v>68428800</v>
      </c>
      <c r="L38" s="78">
        <f t="shared" si="3"/>
        <v>205286400</v>
      </c>
      <c r="M38" s="98">
        <v>3</v>
      </c>
    </row>
    <row r="39" spans="1:13" s="92" customFormat="1" ht="48" x14ac:dyDescent="0.25">
      <c r="A39" s="63" t="s">
        <v>122</v>
      </c>
      <c r="B39" s="50">
        <f t="shared" si="2"/>
        <v>5160</v>
      </c>
      <c r="C39" s="98" t="s">
        <v>11</v>
      </c>
      <c r="D39" s="98" t="s">
        <v>25</v>
      </c>
      <c r="E39" s="98" t="s">
        <v>122</v>
      </c>
      <c r="F39" s="98" t="s">
        <v>177</v>
      </c>
      <c r="G39" s="98">
        <v>90</v>
      </c>
      <c r="H39" s="67" t="s">
        <v>231</v>
      </c>
      <c r="I39" s="98" t="s">
        <v>15</v>
      </c>
      <c r="J39" s="32">
        <v>71280</v>
      </c>
      <c r="K39" s="38">
        <f t="shared" si="0"/>
        <v>76982400</v>
      </c>
      <c r="L39" s="78">
        <f t="shared" si="3"/>
        <v>230947200</v>
      </c>
      <c r="M39" s="98">
        <v>3</v>
      </c>
    </row>
    <row r="40" spans="1:13" s="92" customFormat="1" ht="60" x14ac:dyDescent="0.25">
      <c r="A40" s="63" t="s">
        <v>122</v>
      </c>
      <c r="B40" s="50">
        <f t="shared" si="2"/>
        <v>5161</v>
      </c>
      <c r="C40" s="98" t="s">
        <v>11</v>
      </c>
      <c r="D40" s="98" t="s">
        <v>25</v>
      </c>
      <c r="E40" s="98" t="s">
        <v>122</v>
      </c>
      <c r="F40" s="98" t="s">
        <v>178</v>
      </c>
      <c r="G40" s="98">
        <v>107</v>
      </c>
      <c r="H40" s="67" t="s">
        <v>231</v>
      </c>
      <c r="I40" s="98" t="s">
        <v>15</v>
      </c>
      <c r="J40" s="32">
        <v>71280</v>
      </c>
      <c r="K40" s="38">
        <f t="shared" si="0"/>
        <v>91523520</v>
      </c>
      <c r="L40" s="78">
        <f t="shared" si="3"/>
        <v>228808800</v>
      </c>
      <c r="M40" s="98">
        <v>2.5</v>
      </c>
    </row>
    <row r="41" spans="1:13" s="92" customFormat="1" ht="78.75" customHeight="1" x14ac:dyDescent="0.25">
      <c r="A41" s="50" t="s">
        <v>219</v>
      </c>
      <c r="B41" s="50">
        <f t="shared" si="2"/>
        <v>5162</v>
      </c>
      <c r="C41" s="97" t="s">
        <v>11</v>
      </c>
      <c r="D41" s="98" t="s">
        <v>33</v>
      </c>
      <c r="E41" s="98" t="s">
        <v>138</v>
      </c>
      <c r="F41" s="98" t="s">
        <v>182</v>
      </c>
      <c r="G41" s="98">
        <v>70</v>
      </c>
      <c r="H41" s="67" t="s">
        <v>231</v>
      </c>
      <c r="I41" s="97" t="s">
        <v>15</v>
      </c>
      <c r="J41" s="32">
        <v>147312</v>
      </c>
      <c r="K41" s="38">
        <f t="shared" si="0"/>
        <v>123742080</v>
      </c>
      <c r="L41" s="78">
        <f t="shared" si="3"/>
        <v>185613120</v>
      </c>
      <c r="M41" s="98">
        <v>1.5</v>
      </c>
    </row>
    <row r="42" spans="1:13" s="92" customFormat="1" ht="48" x14ac:dyDescent="0.25">
      <c r="A42" s="77" t="s">
        <v>219</v>
      </c>
      <c r="B42" s="50">
        <f t="shared" si="2"/>
        <v>5163</v>
      </c>
      <c r="C42" s="98" t="s">
        <v>11</v>
      </c>
      <c r="D42" s="104" t="s">
        <v>25</v>
      </c>
      <c r="E42" s="98" t="s">
        <v>141</v>
      </c>
      <c r="F42" s="98" t="s">
        <v>168</v>
      </c>
      <c r="G42" s="98">
        <v>90</v>
      </c>
      <c r="H42" s="67" t="s">
        <v>231</v>
      </c>
      <c r="I42" s="77" t="s">
        <v>15</v>
      </c>
      <c r="J42" s="32">
        <v>71280</v>
      </c>
      <c r="K42" s="59">
        <v>76982400</v>
      </c>
      <c r="L42" s="59">
        <v>192456000</v>
      </c>
      <c r="M42" s="77">
        <v>2.5</v>
      </c>
    </row>
    <row r="43" spans="1:13" s="92" customFormat="1" ht="150" customHeight="1" x14ac:dyDescent="0.25">
      <c r="A43" s="77" t="s">
        <v>219</v>
      </c>
      <c r="B43" s="50">
        <f t="shared" si="2"/>
        <v>5164</v>
      </c>
      <c r="C43" s="70" t="s">
        <v>11</v>
      </c>
      <c r="D43" s="50" t="s">
        <v>33</v>
      </c>
      <c r="E43" s="97" t="s">
        <v>142</v>
      </c>
      <c r="F43" s="98" t="s">
        <v>143</v>
      </c>
      <c r="G43" s="97">
        <v>90</v>
      </c>
      <c r="H43" s="67" t="s">
        <v>231</v>
      </c>
      <c r="I43" s="77" t="s">
        <v>15</v>
      </c>
      <c r="J43" s="32">
        <v>147312</v>
      </c>
      <c r="K43" s="59">
        <f>J43*G43*12</f>
        <v>159096960</v>
      </c>
      <c r="L43" s="59">
        <f>K43*M43</f>
        <v>159096960</v>
      </c>
      <c r="M43" s="77">
        <v>1</v>
      </c>
    </row>
    <row r="44" spans="1:13" s="92" customFormat="1" ht="55.5" customHeight="1" x14ac:dyDescent="0.25">
      <c r="A44" s="77" t="s">
        <v>219</v>
      </c>
      <c r="B44" s="50">
        <f t="shared" si="2"/>
        <v>5165</v>
      </c>
      <c r="C44" s="70" t="s">
        <v>11</v>
      </c>
      <c r="D44" s="125" t="s">
        <v>33</v>
      </c>
      <c r="E44" s="105" t="s">
        <v>144</v>
      </c>
      <c r="F44" s="74" t="s">
        <v>183</v>
      </c>
      <c r="G44" s="106">
        <v>50</v>
      </c>
      <c r="H44" s="67" t="s">
        <v>231</v>
      </c>
      <c r="I44" s="107" t="s">
        <v>15</v>
      </c>
      <c r="J44" s="32">
        <v>147312</v>
      </c>
      <c r="K44" s="59">
        <f>J44*G44*12</f>
        <v>88387200</v>
      </c>
      <c r="L44" s="59">
        <f>K44*M44</f>
        <v>220968000</v>
      </c>
      <c r="M44" s="107">
        <v>2.5</v>
      </c>
    </row>
    <row r="45" spans="1:13" s="92" customFormat="1" ht="39" customHeight="1" x14ac:dyDescent="0.25">
      <c r="A45" s="77" t="s">
        <v>219</v>
      </c>
      <c r="B45" s="50">
        <f t="shared" si="2"/>
        <v>5166</v>
      </c>
      <c r="C45" s="98" t="s">
        <v>11</v>
      </c>
      <c r="D45" s="104" t="s">
        <v>25</v>
      </c>
      <c r="E45" s="97" t="s">
        <v>144</v>
      </c>
      <c r="F45" s="98" t="s">
        <v>184</v>
      </c>
      <c r="G45" s="97">
        <v>110</v>
      </c>
      <c r="H45" s="67" t="s">
        <v>231</v>
      </c>
      <c r="I45" s="77" t="s">
        <v>15</v>
      </c>
      <c r="J45" s="32">
        <v>71280</v>
      </c>
      <c r="K45" s="68">
        <v>94089600</v>
      </c>
      <c r="L45" s="68">
        <v>188179200</v>
      </c>
      <c r="M45" s="77">
        <v>2</v>
      </c>
    </row>
    <row r="46" spans="1:13" s="92" customFormat="1" ht="43.5" customHeight="1" x14ac:dyDescent="0.25">
      <c r="A46" s="77" t="s">
        <v>219</v>
      </c>
      <c r="B46" s="50">
        <f t="shared" si="2"/>
        <v>5167</v>
      </c>
      <c r="C46" s="98" t="s">
        <v>11</v>
      </c>
      <c r="D46" s="104" t="s">
        <v>25</v>
      </c>
      <c r="E46" s="97" t="s">
        <v>145</v>
      </c>
      <c r="F46" s="98" t="s">
        <v>176</v>
      </c>
      <c r="G46" s="97">
        <v>98</v>
      </c>
      <c r="H46" s="67" t="s">
        <v>231</v>
      </c>
      <c r="I46" s="77" t="s">
        <v>15</v>
      </c>
      <c r="J46" s="32">
        <v>71280</v>
      </c>
      <c r="K46" s="68">
        <v>83825280</v>
      </c>
      <c r="L46" s="68">
        <v>209563200</v>
      </c>
      <c r="M46" s="77">
        <v>2.5</v>
      </c>
    </row>
    <row r="47" spans="1:13" s="92" customFormat="1" ht="45.75" customHeight="1" x14ac:dyDescent="0.25">
      <c r="A47" s="77" t="s">
        <v>219</v>
      </c>
      <c r="B47" s="50">
        <f t="shared" si="2"/>
        <v>5168</v>
      </c>
      <c r="C47" s="98" t="s">
        <v>11</v>
      </c>
      <c r="D47" s="104" t="s">
        <v>25</v>
      </c>
      <c r="E47" s="97" t="s">
        <v>142</v>
      </c>
      <c r="F47" s="98" t="s">
        <v>189</v>
      </c>
      <c r="G47" s="97">
        <v>100</v>
      </c>
      <c r="H47" s="67" t="s">
        <v>231</v>
      </c>
      <c r="I47" s="77" t="s">
        <v>15</v>
      </c>
      <c r="J47" s="32">
        <v>71280</v>
      </c>
      <c r="K47" s="68">
        <v>85536000</v>
      </c>
      <c r="L47" s="68">
        <v>213840000</v>
      </c>
      <c r="M47" s="77">
        <v>2.5</v>
      </c>
    </row>
    <row r="48" spans="1:13" s="92" customFormat="1" ht="22.5" customHeight="1" x14ac:dyDescent="0.25">
      <c r="A48" s="97" t="s">
        <v>220</v>
      </c>
      <c r="B48" s="50">
        <f t="shared" si="2"/>
        <v>5169</v>
      </c>
      <c r="C48" s="97" t="s">
        <v>11</v>
      </c>
      <c r="D48" s="97" t="s">
        <v>29</v>
      </c>
      <c r="E48" s="98" t="s">
        <v>35</v>
      </c>
      <c r="F48" s="97" t="s">
        <v>36</v>
      </c>
      <c r="G48" s="97">
        <v>67</v>
      </c>
      <c r="H48" s="67" t="s">
        <v>231</v>
      </c>
      <c r="I48" s="97" t="s">
        <v>15</v>
      </c>
      <c r="J48" s="32">
        <v>147312</v>
      </c>
      <c r="K48" s="62">
        <f t="shared" ref="K48:K66" si="4">J48*G48*12</f>
        <v>118438848</v>
      </c>
      <c r="L48" s="79">
        <f t="shared" ref="L48:L66" si="5">K48*M48</f>
        <v>177658272</v>
      </c>
      <c r="M48" s="97">
        <v>1.5</v>
      </c>
    </row>
    <row r="49" spans="1:13" s="92" customFormat="1" ht="27.75" customHeight="1" x14ac:dyDescent="0.25">
      <c r="A49" s="97" t="s">
        <v>220</v>
      </c>
      <c r="B49" s="50">
        <f t="shared" si="2"/>
        <v>5170</v>
      </c>
      <c r="C49" s="97" t="s">
        <v>11</v>
      </c>
      <c r="D49" s="97" t="s">
        <v>29</v>
      </c>
      <c r="E49" s="97" t="s">
        <v>38</v>
      </c>
      <c r="F49" s="97" t="s">
        <v>39</v>
      </c>
      <c r="G49" s="97">
        <v>75</v>
      </c>
      <c r="H49" s="67" t="s">
        <v>231</v>
      </c>
      <c r="I49" s="97" t="s">
        <v>15</v>
      </c>
      <c r="J49" s="32">
        <v>147312</v>
      </c>
      <c r="K49" s="62">
        <f t="shared" si="4"/>
        <v>132580800</v>
      </c>
      <c r="L49" s="79">
        <f t="shared" si="5"/>
        <v>198871200</v>
      </c>
      <c r="M49" s="97">
        <v>1.5</v>
      </c>
    </row>
    <row r="50" spans="1:13" s="92" customFormat="1" ht="21.75" customHeight="1" x14ac:dyDescent="0.25">
      <c r="A50" s="97" t="s">
        <v>220</v>
      </c>
      <c r="B50" s="50">
        <f t="shared" si="2"/>
        <v>5171</v>
      </c>
      <c r="C50" s="97" t="s">
        <v>11</v>
      </c>
      <c r="D50" s="97" t="s">
        <v>29</v>
      </c>
      <c r="E50" s="97" t="s">
        <v>40</v>
      </c>
      <c r="F50" s="97" t="s">
        <v>167</v>
      </c>
      <c r="G50" s="97">
        <v>75</v>
      </c>
      <c r="H50" s="67" t="s">
        <v>231</v>
      </c>
      <c r="I50" s="97" t="s">
        <v>15</v>
      </c>
      <c r="J50" s="32">
        <v>147312</v>
      </c>
      <c r="K50" s="62">
        <f t="shared" si="4"/>
        <v>132580800</v>
      </c>
      <c r="L50" s="79">
        <f t="shared" si="5"/>
        <v>198871200</v>
      </c>
      <c r="M50" s="97">
        <v>1.5</v>
      </c>
    </row>
    <row r="51" spans="1:13" s="92" customFormat="1" ht="90" customHeight="1" x14ac:dyDescent="0.25">
      <c r="A51" s="97" t="s">
        <v>220</v>
      </c>
      <c r="B51" s="50">
        <f t="shared" si="2"/>
        <v>5172</v>
      </c>
      <c r="C51" s="97" t="s">
        <v>11</v>
      </c>
      <c r="D51" s="97" t="s">
        <v>25</v>
      </c>
      <c r="E51" s="97" t="s">
        <v>37</v>
      </c>
      <c r="F51" s="97" t="s">
        <v>194</v>
      </c>
      <c r="G51" s="97">
        <v>100</v>
      </c>
      <c r="H51" s="67" t="s">
        <v>231</v>
      </c>
      <c r="I51" s="97" t="s">
        <v>15</v>
      </c>
      <c r="J51" s="32">
        <v>71280</v>
      </c>
      <c r="K51" s="62">
        <f t="shared" si="4"/>
        <v>85536000</v>
      </c>
      <c r="L51" s="79">
        <f t="shared" si="5"/>
        <v>171072000</v>
      </c>
      <c r="M51" s="97">
        <v>2</v>
      </c>
    </row>
    <row r="52" spans="1:13" s="92" customFormat="1" ht="90" customHeight="1" x14ac:dyDescent="0.25">
      <c r="A52" s="97" t="s">
        <v>220</v>
      </c>
      <c r="B52" s="50">
        <f t="shared" si="2"/>
        <v>5173</v>
      </c>
      <c r="C52" s="97" t="s">
        <v>11</v>
      </c>
      <c r="D52" s="97" t="s">
        <v>25</v>
      </c>
      <c r="E52" s="97" t="s">
        <v>38</v>
      </c>
      <c r="F52" s="97" t="s">
        <v>161</v>
      </c>
      <c r="G52" s="97">
        <v>80</v>
      </c>
      <c r="H52" s="67" t="s">
        <v>231</v>
      </c>
      <c r="I52" s="97" t="s">
        <v>15</v>
      </c>
      <c r="J52" s="32">
        <v>71280</v>
      </c>
      <c r="K52" s="62">
        <f t="shared" si="4"/>
        <v>68428800</v>
      </c>
      <c r="L52" s="79">
        <f t="shared" si="5"/>
        <v>205286400</v>
      </c>
      <c r="M52" s="97">
        <v>3</v>
      </c>
    </row>
    <row r="53" spans="1:13" s="92" customFormat="1" ht="90" customHeight="1" x14ac:dyDescent="0.25">
      <c r="A53" s="97" t="s">
        <v>220</v>
      </c>
      <c r="B53" s="50">
        <f t="shared" si="2"/>
        <v>5174</v>
      </c>
      <c r="C53" s="97" t="s">
        <v>11</v>
      </c>
      <c r="D53" s="97" t="s">
        <v>25</v>
      </c>
      <c r="E53" s="97" t="s">
        <v>37</v>
      </c>
      <c r="F53" s="97" t="s">
        <v>37</v>
      </c>
      <c r="G53" s="97">
        <v>100</v>
      </c>
      <c r="H53" s="67" t="s">
        <v>231</v>
      </c>
      <c r="I53" s="97" t="s">
        <v>15</v>
      </c>
      <c r="J53" s="32">
        <v>71280</v>
      </c>
      <c r="K53" s="62">
        <f t="shared" si="4"/>
        <v>85536000</v>
      </c>
      <c r="L53" s="79">
        <f t="shared" si="5"/>
        <v>171072000</v>
      </c>
      <c r="M53" s="97">
        <v>2</v>
      </c>
    </row>
    <row r="54" spans="1:13" s="92" customFormat="1" ht="90" customHeight="1" x14ac:dyDescent="0.25">
      <c r="A54" s="97" t="s">
        <v>220</v>
      </c>
      <c r="B54" s="50">
        <f t="shared" si="2"/>
        <v>5175</v>
      </c>
      <c r="C54" s="98" t="s">
        <v>11</v>
      </c>
      <c r="D54" s="98" t="s">
        <v>25</v>
      </c>
      <c r="E54" s="97" t="s">
        <v>38</v>
      </c>
      <c r="F54" s="98" t="s">
        <v>38</v>
      </c>
      <c r="G54" s="98">
        <v>65</v>
      </c>
      <c r="H54" s="67" t="s">
        <v>231</v>
      </c>
      <c r="I54" s="98" t="s">
        <v>15</v>
      </c>
      <c r="J54" s="32">
        <v>71280</v>
      </c>
      <c r="K54" s="62">
        <f t="shared" si="4"/>
        <v>55598400</v>
      </c>
      <c r="L54" s="79">
        <f t="shared" si="5"/>
        <v>166795200</v>
      </c>
      <c r="M54" s="98">
        <v>3</v>
      </c>
    </row>
    <row r="55" spans="1:13" s="92" customFormat="1" ht="60.75" customHeight="1" x14ac:dyDescent="0.25">
      <c r="A55" s="97" t="s">
        <v>220</v>
      </c>
      <c r="B55" s="50">
        <f t="shared" si="2"/>
        <v>5176</v>
      </c>
      <c r="C55" s="98" t="s">
        <v>11</v>
      </c>
      <c r="D55" s="98" t="s">
        <v>25</v>
      </c>
      <c r="E55" s="97" t="s">
        <v>108</v>
      </c>
      <c r="F55" s="97" t="s">
        <v>108</v>
      </c>
      <c r="G55" s="98">
        <v>82</v>
      </c>
      <c r="H55" s="67" t="s">
        <v>231</v>
      </c>
      <c r="I55" s="98" t="s">
        <v>15</v>
      </c>
      <c r="J55" s="32">
        <v>71280</v>
      </c>
      <c r="K55" s="62">
        <f t="shared" si="4"/>
        <v>70139520</v>
      </c>
      <c r="L55" s="79">
        <f t="shared" si="5"/>
        <v>175348800</v>
      </c>
      <c r="M55" s="98">
        <v>2.5</v>
      </c>
    </row>
    <row r="56" spans="1:13" ht="24" customHeight="1" x14ac:dyDescent="0.25">
      <c r="A56" s="50" t="s">
        <v>221</v>
      </c>
      <c r="B56" s="50">
        <f t="shared" si="2"/>
        <v>5177</v>
      </c>
      <c r="C56" s="97" t="s">
        <v>11</v>
      </c>
      <c r="D56" s="97" t="s">
        <v>41</v>
      </c>
      <c r="E56" s="39" t="s">
        <v>42</v>
      </c>
      <c r="F56" s="41" t="s">
        <v>172</v>
      </c>
      <c r="G56" s="18">
        <v>60</v>
      </c>
      <c r="H56" s="67" t="s">
        <v>231</v>
      </c>
      <c r="I56" s="97" t="s">
        <v>15</v>
      </c>
      <c r="J56" s="32">
        <v>270864.00000000006</v>
      </c>
      <c r="K56" s="38">
        <f t="shared" si="4"/>
        <v>195022080.00000006</v>
      </c>
      <c r="L56" s="78">
        <f t="shared" si="5"/>
        <v>195022080.00000006</v>
      </c>
      <c r="M56" s="97">
        <v>1</v>
      </c>
    </row>
    <row r="57" spans="1:13" ht="36" x14ac:dyDescent="0.25">
      <c r="A57" s="50" t="s">
        <v>221</v>
      </c>
      <c r="B57" s="50">
        <f t="shared" si="2"/>
        <v>5178</v>
      </c>
      <c r="C57" s="97" t="s">
        <v>11</v>
      </c>
      <c r="D57" s="97" t="s">
        <v>29</v>
      </c>
      <c r="E57" s="39" t="s">
        <v>42</v>
      </c>
      <c r="F57" s="41" t="s">
        <v>43</v>
      </c>
      <c r="G57" s="18">
        <v>58</v>
      </c>
      <c r="H57" s="67" t="s">
        <v>231</v>
      </c>
      <c r="I57" s="97" t="s">
        <v>15</v>
      </c>
      <c r="J57" s="32">
        <v>167935.68000000002</v>
      </c>
      <c r="K57" s="38">
        <f t="shared" si="4"/>
        <v>116883233.28000002</v>
      </c>
      <c r="L57" s="78">
        <f t="shared" si="5"/>
        <v>175324849.92000002</v>
      </c>
      <c r="M57" s="97">
        <v>1.5</v>
      </c>
    </row>
    <row r="58" spans="1:13" ht="36" x14ac:dyDescent="0.25">
      <c r="A58" s="50" t="s">
        <v>221</v>
      </c>
      <c r="B58" s="50">
        <f t="shared" si="2"/>
        <v>5179</v>
      </c>
      <c r="C58" s="97" t="s">
        <v>11</v>
      </c>
      <c r="D58" s="97" t="s">
        <v>29</v>
      </c>
      <c r="E58" s="39" t="s">
        <v>44</v>
      </c>
      <c r="F58" s="44" t="s">
        <v>193</v>
      </c>
      <c r="G58" s="18">
        <v>60</v>
      </c>
      <c r="H58" s="67" t="s">
        <v>231</v>
      </c>
      <c r="I58" s="97" t="s">
        <v>15</v>
      </c>
      <c r="J58" s="32">
        <v>167935.68000000002</v>
      </c>
      <c r="K58" s="38">
        <f t="shared" si="4"/>
        <v>120913689.60000001</v>
      </c>
      <c r="L58" s="78">
        <f t="shared" si="5"/>
        <v>181370534.40000001</v>
      </c>
      <c r="M58" s="97">
        <v>1.5</v>
      </c>
    </row>
    <row r="59" spans="1:13" ht="24" customHeight="1" x14ac:dyDescent="0.25">
      <c r="A59" s="50" t="s">
        <v>221</v>
      </c>
      <c r="B59" s="50">
        <f t="shared" si="2"/>
        <v>5180</v>
      </c>
      <c r="C59" s="97" t="s">
        <v>11</v>
      </c>
      <c r="D59" s="97" t="s">
        <v>45</v>
      </c>
      <c r="E59" s="39" t="s">
        <v>48</v>
      </c>
      <c r="F59" s="41" t="s">
        <v>48</v>
      </c>
      <c r="G59" s="18">
        <v>89</v>
      </c>
      <c r="H59" s="67" t="s">
        <v>231</v>
      </c>
      <c r="I59" s="97" t="s">
        <v>15</v>
      </c>
      <c r="J59" s="32">
        <v>81259.200000000012</v>
      </c>
      <c r="K59" s="38">
        <f t="shared" si="4"/>
        <v>86784825.600000009</v>
      </c>
      <c r="L59" s="78">
        <f t="shared" si="5"/>
        <v>216962064.00000003</v>
      </c>
      <c r="M59" s="97">
        <v>2.5</v>
      </c>
    </row>
    <row r="60" spans="1:13" ht="36" customHeight="1" x14ac:dyDescent="0.25">
      <c r="A60" s="50" t="s">
        <v>221</v>
      </c>
      <c r="B60" s="50">
        <f t="shared" si="2"/>
        <v>5181</v>
      </c>
      <c r="C60" s="97" t="s">
        <v>11</v>
      </c>
      <c r="D60" s="97" t="s">
        <v>45</v>
      </c>
      <c r="E60" s="39" t="s">
        <v>49</v>
      </c>
      <c r="F60" s="41" t="s">
        <v>49</v>
      </c>
      <c r="G60" s="18">
        <v>80</v>
      </c>
      <c r="H60" s="67" t="s">
        <v>231</v>
      </c>
      <c r="I60" s="97" t="s">
        <v>15</v>
      </c>
      <c r="J60" s="32">
        <v>91238.400000000009</v>
      </c>
      <c r="K60" s="38">
        <f t="shared" si="4"/>
        <v>87588864.000000015</v>
      </c>
      <c r="L60" s="78">
        <f t="shared" si="5"/>
        <v>218972160.00000003</v>
      </c>
      <c r="M60" s="97">
        <v>2.5</v>
      </c>
    </row>
    <row r="61" spans="1:13" ht="30" customHeight="1" x14ac:dyDescent="0.25">
      <c r="A61" s="50" t="s">
        <v>221</v>
      </c>
      <c r="B61" s="50">
        <f t="shared" si="2"/>
        <v>5182</v>
      </c>
      <c r="C61" s="97" t="s">
        <v>11</v>
      </c>
      <c r="D61" s="97" t="s">
        <v>45</v>
      </c>
      <c r="E61" s="39" t="s">
        <v>50</v>
      </c>
      <c r="F61" s="41" t="s">
        <v>50</v>
      </c>
      <c r="G61" s="18">
        <v>87</v>
      </c>
      <c r="H61" s="67" t="s">
        <v>231</v>
      </c>
      <c r="I61" s="97" t="s">
        <v>15</v>
      </c>
      <c r="J61" s="32">
        <v>81259.200000000012</v>
      </c>
      <c r="K61" s="38">
        <f t="shared" si="4"/>
        <v>84834604.800000012</v>
      </c>
      <c r="L61" s="78">
        <f t="shared" si="5"/>
        <v>212086512.00000003</v>
      </c>
      <c r="M61" s="97">
        <v>2.5</v>
      </c>
    </row>
    <row r="62" spans="1:13" ht="48" customHeight="1" x14ac:dyDescent="0.25">
      <c r="A62" s="50" t="s">
        <v>221</v>
      </c>
      <c r="B62" s="50">
        <f t="shared" si="2"/>
        <v>5183</v>
      </c>
      <c r="C62" s="97" t="s">
        <v>11</v>
      </c>
      <c r="D62" s="97" t="s">
        <v>45</v>
      </c>
      <c r="E62" s="39" t="s">
        <v>51</v>
      </c>
      <c r="F62" s="41" t="s">
        <v>52</v>
      </c>
      <c r="G62" s="18">
        <v>89</v>
      </c>
      <c r="H62" s="67" t="s">
        <v>231</v>
      </c>
      <c r="I62" s="97" t="s">
        <v>15</v>
      </c>
      <c r="J62" s="32">
        <v>81259.200000000012</v>
      </c>
      <c r="K62" s="38">
        <f t="shared" si="4"/>
        <v>86784825.600000009</v>
      </c>
      <c r="L62" s="78">
        <f t="shared" si="5"/>
        <v>216962064.00000003</v>
      </c>
      <c r="M62" s="97">
        <v>2.5</v>
      </c>
    </row>
    <row r="63" spans="1:13" s="111" customFormat="1" ht="90" customHeight="1" x14ac:dyDescent="0.25">
      <c r="A63" s="50" t="s">
        <v>221</v>
      </c>
      <c r="B63" s="77">
        <f t="shared" si="2"/>
        <v>5184</v>
      </c>
      <c r="C63" s="98" t="s">
        <v>11</v>
      </c>
      <c r="D63" s="104" t="s">
        <v>25</v>
      </c>
      <c r="E63" s="104" t="s">
        <v>56</v>
      </c>
      <c r="F63" s="82" t="s">
        <v>190</v>
      </c>
      <c r="G63" s="104">
        <v>80</v>
      </c>
      <c r="H63" s="67" t="s">
        <v>231</v>
      </c>
      <c r="I63" s="77" t="s">
        <v>15</v>
      </c>
      <c r="J63" s="68">
        <v>81259.200000000012</v>
      </c>
      <c r="K63" s="59">
        <f t="shared" si="4"/>
        <v>78008832.000000015</v>
      </c>
      <c r="L63" s="108">
        <f t="shared" si="5"/>
        <v>195022080.00000003</v>
      </c>
      <c r="M63" s="83">
        <v>2.5</v>
      </c>
    </row>
    <row r="64" spans="1:13" ht="104.25" customHeight="1" x14ac:dyDescent="0.25">
      <c r="A64" s="123" t="s">
        <v>222</v>
      </c>
      <c r="B64" s="50">
        <f t="shared" si="2"/>
        <v>5185</v>
      </c>
      <c r="C64" s="122" t="s">
        <v>11</v>
      </c>
      <c r="D64" s="122" t="s">
        <v>41</v>
      </c>
      <c r="E64" s="122" t="s">
        <v>59</v>
      </c>
      <c r="F64" s="122" t="s">
        <v>14</v>
      </c>
      <c r="G64" s="25">
        <v>40</v>
      </c>
      <c r="H64" s="67" t="s">
        <v>231</v>
      </c>
      <c r="I64" s="47" t="s">
        <v>15</v>
      </c>
      <c r="J64" s="32">
        <v>270864.00000000006</v>
      </c>
      <c r="K64" s="38">
        <f t="shared" si="4"/>
        <v>130014720.00000003</v>
      </c>
      <c r="L64" s="78">
        <f t="shared" si="5"/>
        <v>195022080.00000006</v>
      </c>
      <c r="M64" s="47">
        <v>1.5</v>
      </c>
    </row>
    <row r="65" spans="1:13" ht="87" customHeight="1" x14ac:dyDescent="0.25">
      <c r="A65" s="50" t="s">
        <v>222</v>
      </c>
      <c r="B65" s="50">
        <f t="shared" si="2"/>
        <v>5186</v>
      </c>
      <c r="C65" s="122" t="s">
        <v>11</v>
      </c>
      <c r="D65" s="97" t="s">
        <v>29</v>
      </c>
      <c r="E65" s="97" t="s">
        <v>59</v>
      </c>
      <c r="F65" s="97" t="s">
        <v>191</v>
      </c>
      <c r="G65" s="96">
        <v>90</v>
      </c>
      <c r="H65" s="67" t="s">
        <v>231</v>
      </c>
      <c r="I65" s="97" t="s">
        <v>15</v>
      </c>
      <c r="J65" s="32">
        <v>167935.68000000002</v>
      </c>
      <c r="K65" s="38">
        <f t="shared" si="4"/>
        <v>181370534.40000001</v>
      </c>
      <c r="L65" s="78">
        <f t="shared" si="5"/>
        <v>181370534.40000001</v>
      </c>
      <c r="M65" s="97">
        <v>1</v>
      </c>
    </row>
    <row r="66" spans="1:13" s="92" customFormat="1" ht="120" customHeight="1" x14ac:dyDescent="0.25">
      <c r="A66" s="50" t="s">
        <v>222</v>
      </c>
      <c r="B66" s="50">
        <f t="shared" si="2"/>
        <v>5187</v>
      </c>
      <c r="C66" s="97" t="s">
        <v>11</v>
      </c>
      <c r="D66" s="75" t="s">
        <v>25</v>
      </c>
      <c r="E66" s="75" t="s">
        <v>60</v>
      </c>
      <c r="F66" s="75" t="s">
        <v>155</v>
      </c>
      <c r="G66" s="75">
        <v>100</v>
      </c>
      <c r="H66" s="67" t="s">
        <v>231</v>
      </c>
      <c r="I66" s="84" t="s">
        <v>15</v>
      </c>
      <c r="J66" s="32">
        <v>81259.200000000012</v>
      </c>
      <c r="K66" s="62">
        <f t="shared" si="4"/>
        <v>97511040.000000015</v>
      </c>
      <c r="L66" s="79">
        <f t="shared" si="5"/>
        <v>195022080.00000003</v>
      </c>
      <c r="M66" s="75">
        <v>2</v>
      </c>
    </row>
    <row r="67" spans="1:13" ht="29.25" customHeight="1" x14ac:dyDescent="0.25">
      <c r="A67" s="50" t="s">
        <v>74</v>
      </c>
      <c r="B67" s="50">
        <f t="shared" si="2"/>
        <v>5188</v>
      </c>
      <c r="C67" s="122" t="s">
        <v>11</v>
      </c>
      <c r="D67" s="97" t="s">
        <v>41</v>
      </c>
      <c r="E67" s="97" t="s">
        <v>115</v>
      </c>
      <c r="F67" s="97" t="s">
        <v>14</v>
      </c>
      <c r="G67" s="96">
        <v>58</v>
      </c>
      <c r="H67" s="67" t="s">
        <v>231</v>
      </c>
      <c r="I67" s="97" t="s">
        <v>15</v>
      </c>
      <c r="J67" s="32">
        <v>270864</v>
      </c>
      <c r="K67" s="38">
        <v>188521344</v>
      </c>
      <c r="L67" s="38">
        <v>188521344</v>
      </c>
      <c r="M67" s="97">
        <v>1</v>
      </c>
    </row>
    <row r="68" spans="1:13" ht="36" x14ac:dyDescent="0.25">
      <c r="A68" s="50" t="s">
        <v>74</v>
      </c>
      <c r="B68" s="50">
        <f t="shared" si="2"/>
        <v>5189</v>
      </c>
      <c r="C68" s="122" t="s">
        <v>11</v>
      </c>
      <c r="D68" s="97" t="s">
        <v>29</v>
      </c>
      <c r="E68" s="97" t="s">
        <v>116</v>
      </c>
      <c r="F68" s="97" t="s">
        <v>118</v>
      </c>
      <c r="G68" s="96">
        <v>52</v>
      </c>
      <c r="H68" s="67" t="s">
        <v>231</v>
      </c>
      <c r="I68" s="97" t="s">
        <v>15</v>
      </c>
      <c r="J68" s="32">
        <v>188559.36000000002</v>
      </c>
      <c r="K68" s="38">
        <v>117661040.64000002</v>
      </c>
      <c r="L68" s="38">
        <v>176491560.96000004</v>
      </c>
      <c r="M68" s="97">
        <v>1.5</v>
      </c>
    </row>
    <row r="69" spans="1:13" s="92" customFormat="1" ht="48" x14ac:dyDescent="0.25">
      <c r="A69" s="50" t="s">
        <v>74</v>
      </c>
      <c r="B69" s="50">
        <f t="shared" ref="B69:B115" si="6">B68+1</f>
        <v>5190</v>
      </c>
      <c r="C69" s="97" t="s">
        <v>11</v>
      </c>
      <c r="D69" s="97" t="s">
        <v>25</v>
      </c>
      <c r="E69" s="97" t="s">
        <v>115</v>
      </c>
      <c r="F69" s="97" t="s">
        <v>181</v>
      </c>
      <c r="G69" s="97">
        <v>72</v>
      </c>
      <c r="H69" s="67" t="s">
        <v>231</v>
      </c>
      <c r="I69" s="54" t="s">
        <v>15</v>
      </c>
      <c r="J69" s="32">
        <v>81259.199999999997</v>
      </c>
      <c r="K69" s="32">
        <v>70207948.799999997</v>
      </c>
      <c r="L69" s="32">
        <v>210623846.39999998</v>
      </c>
      <c r="M69" s="97">
        <v>3</v>
      </c>
    </row>
    <row r="70" spans="1:13" s="92" customFormat="1" ht="48" x14ac:dyDescent="0.25">
      <c r="A70" s="50" t="s">
        <v>74</v>
      </c>
      <c r="B70" s="50">
        <f t="shared" si="6"/>
        <v>5191</v>
      </c>
      <c r="C70" s="97" t="s">
        <v>11</v>
      </c>
      <c r="D70" s="97" t="s">
        <v>25</v>
      </c>
      <c r="E70" s="97" t="s">
        <v>115</v>
      </c>
      <c r="F70" s="97" t="s">
        <v>179</v>
      </c>
      <c r="G70" s="97">
        <v>80</v>
      </c>
      <c r="H70" s="67" t="s">
        <v>231</v>
      </c>
      <c r="I70" s="54" t="s">
        <v>15</v>
      </c>
      <c r="J70" s="32">
        <v>81259.199999999997</v>
      </c>
      <c r="K70" s="32">
        <v>78008832</v>
      </c>
      <c r="L70" s="78">
        <f t="shared" ref="L70" si="7">K70*M70</f>
        <v>195022080</v>
      </c>
      <c r="M70" s="97">
        <v>2.5</v>
      </c>
    </row>
    <row r="71" spans="1:13" ht="36" x14ac:dyDescent="0.25">
      <c r="A71" s="50" t="s">
        <v>223</v>
      </c>
      <c r="B71" s="50">
        <f t="shared" si="6"/>
        <v>5192</v>
      </c>
      <c r="C71" s="122" t="s">
        <v>11</v>
      </c>
      <c r="D71" s="97" t="s">
        <v>29</v>
      </c>
      <c r="E71" s="97" t="s">
        <v>65</v>
      </c>
      <c r="F71" s="97" t="s">
        <v>66</v>
      </c>
      <c r="G71" s="96">
        <v>50</v>
      </c>
      <c r="H71" s="67" t="s">
        <v>231</v>
      </c>
      <c r="I71" s="97" t="s">
        <v>15</v>
      </c>
      <c r="J71" s="32">
        <v>271054.07999999996</v>
      </c>
      <c r="K71" s="38">
        <f t="shared" ref="K71:K87" si="8">J71*G71*12</f>
        <v>162632447.99999997</v>
      </c>
      <c r="L71" s="78">
        <f t="shared" ref="L71:L87" si="9">K71*M71</f>
        <v>162632447.99999997</v>
      </c>
      <c r="M71" s="97">
        <v>1</v>
      </c>
    </row>
    <row r="72" spans="1:13" ht="132" customHeight="1" x14ac:dyDescent="0.25">
      <c r="A72" s="50" t="s">
        <v>223</v>
      </c>
      <c r="B72" s="50">
        <f t="shared" si="6"/>
        <v>5193</v>
      </c>
      <c r="C72" s="122" t="s">
        <v>11</v>
      </c>
      <c r="D72" s="97" t="s">
        <v>29</v>
      </c>
      <c r="E72" s="97" t="s">
        <v>67</v>
      </c>
      <c r="F72" s="97" t="s">
        <v>180</v>
      </c>
      <c r="G72" s="96">
        <v>42</v>
      </c>
      <c r="H72" s="67" t="s">
        <v>231</v>
      </c>
      <c r="I72" s="97" t="s">
        <v>15</v>
      </c>
      <c r="J72" s="32">
        <v>271054.07999999996</v>
      </c>
      <c r="K72" s="38">
        <f t="shared" si="8"/>
        <v>136611256.31999996</v>
      </c>
      <c r="L72" s="78">
        <f t="shared" si="9"/>
        <v>204916884.47999996</v>
      </c>
      <c r="M72" s="97">
        <v>1.5</v>
      </c>
    </row>
    <row r="73" spans="1:13" s="92" customFormat="1" ht="36" x14ac:dyDescent="0.25">
      <c r="A73" s="50" t="s">
        <v>223</v>
      </c>
      <c r="B73" s="50">
        <f t="shared" si="6"/>
        <v>5194</v>
      </c>
      <c r="C73" s="122" t="s">
        <v>11</v>
      </c>
      <c r="D73" s="97" t="s">
        <v>29</v>
      </c>
      <c r="E73" s="97" t="s">
        <v>68</v>
      </c>
      <c r="F73" s="97" t="s">
        <v>173</v>
      </c>
      <c r="G73" s="77">
        <v>36</v>
      </c>
      <c r="H73" s="67" t="s">
        <v>231</v>
      </c>
      <c r="I73" s="97" t="s">
        <v>15</v>
      </c>
      <c r="J73" s="32">
        <v>271054.07999999996</v>
      </c>
      <c r="K73" s="62">
        <f t="shared" si="8"/>
        <v>117095362.55999999</v>
      </c>
      <c r="L73" s="79">
        <f t="shared" si="9"/>
        <v>175643043.83999997</v>
      </c>
      <c r="M73" s="97">
        <v>1.5</v>
      </c>
    </row>
    <row r="74" spans="1:13" s="92" customFormat="1" ht="177" customHeight="1" x14ac:dyDescent="0.25">
      <c r="A74" s="50" t="s">
        <v>223</v>
      </c>
      <c r="B74" s="50">
        <f t="shared" si="6"/>
        <v>5195</v>
      </c>
      <c r="C74" s="97" t="s">
        <v>11</v>
      </c>
      <c r="D74" s="97" t="s">
        <v>25</v>
      </c>
      <c r="E74" s="97" t="s">
        <v>65</v>
      </c>
      <c r="F74" s="97" t="s">
        <v>185</v>
      </c>
      <c r="G74" s="97">
        <v>80</v>
      </c>
      <c r="H74" s="67" t="s">
        <v>231</v>
      </c>
      <c r="I74" s="54" t="s">
        <v>15</v>
      </c>
      <c r="J74" s="32">
        <v>131155.19999999998</v>
      </c>
      <c r="K74" s="62">
        <f t="shared" si="8"/>
        <v>125908991.99999997</v>
      </c>
      <c r="L74" s="79">
        <f t="shared" si="9"/>
        <v>188863487.99999994</v>
      </c>
      <c r="M74" s="97">
        <v>1.5</v>
      </c>
    </row>
    <row r="75" spans="1:13" s="92" customFormat="1" ht="90" customHeight="1" x14ac:dyDescent="0.25">
      <c r="A75" s="50" t="s">
        <v>223</v>
      </c>
      <c r="B75" s="50">
        <f t="shared" si="6"/>
        <v>5196</v>
      </c>
      <c r="C75" s="97" t="s">
        <v>11</v>
      </c>
      <c r="D75" s="97" t="s">
        <v>25</v>
      </c>
      <c r="E75" s="97" t="s">
        <v>65</v>
      </c>
      <c r="F75" s="97" t="s">
        <v>186</v>
      </c>
      <c r="G75" s="97">
        <v>80</v>
      </c>
      <c r="H75" s="67" t="s">
        <v>231</v>
      </c>
      <c r="I75" s="54" t="s">
        <v>15</v>
      </c>
      <c r="J75" s="32">
        <v>131155.19999999998</v>
      </c>
      <c r="K75" s="62">
        <f t="shared" si="8"/>
        <v>125908991.99999997</v>
      </c>
      <c r="L75" s="79">
        <f t="shared" si="9"/>
        <v>188863487.99999994</v>
      </c>
      <c r="M75" s="97">
        <v>1.5</v>
      </c>
    </row>
    <row r="76" spans="1:13" s="111" customFormat="1" ht="90" customHeight="1" x14ac:dyDescent="0.25">
      <c r="A76" s="50" t="s">
        <v>223</v>
      </c>
      <c r="B76" s="50">
        <f t="shared" si="6"/>
        <v>5197</v>
      </c>
      <c r="C76" s="98" t="s">
        <v>11</v>
      </c>
      <c r="D76" s="98" t="s">
        <v>25</v>
      </c>
      <c r="E76" s="98" t="s">
        <v>68</v>
      </c>
      <c r="F76" s="98" t="s">
        <v>166</v>
      </c>
      <c r="G76" s="98">
        <v>90</v>
      </c>
      <c r="H76" s="67" t="s">
        <v>231</v>
      </c>
      <c r="I76" s="66" t="s">
        <v>15</v>
      </c>
      <c r="J76" s="32">
        <v>131155.19999999998</v>
      </c>
      <c r="K76" s="59">
        <f t="shared" si="8"/>
        <v>141647615.99999997</v>
      </c>
      <c r="L76" s="108">
        <f t="shared" si="9"/>
        <v>141647615.99999997</v>
      </c>
      <c r="M76" s="45">
        <v>1</v>
      </c>
    </row>
    <row r="77" spans="1:13" s="111" customFormat="1" ht="108" customHeight="1" x14ac:dyDescent="0.25">
      <c r="A77" s="50" t="s">
        <v>223</v>
      </c>
      <c r="B77" s="50">
        <f t="shared" si="6"/>
        <v>5198</v>
      </c>
      <c r="C77" s="98" t="s">
        <v>11</v>
      </c>
      <c r="D77" s="98" t="s">
        <v>25</v>
      </c>
      <c r="E77" s="98" t="s">
        <v>65</v>
      </c>
      <c r="F77" s="98" t="s">
        <v>169</v>
      </c>
      <c r="G77" s="98">
        <v>80</v>
      </c>
      <c r="H77" s="67" t="s">
        <v>231</v>
      </c>
      <c r="I77" s="66" t="s">
        <v>15</v>
      </c>
      <c r="J77" s="32">
        <v>131155.19999999998</v>
      </c>
      <c r="K77" s="59">
        <f t="shared" si="8"/>
        <v>125908991.99999997</v>
      </c>
      <c r="L77" s="108">
        <f t="shared" si="9"/>
        <v>188863487.99999994</v>
      </c>
      <c r="M77" s="98">
        <v>1.5</v>
      </c>
    </row>
    <row r="78" spans="1:13" ht="75" customHeight="1" x14ac:dyDescent="0.25">
      <c r="A78" s="50" t="s">
        <v>223</v>
      </c>
      <c r="B78" s="50">
        <f t="shared" si="6"/>
        <v>5199</v>
      </c>
      <c r="C78" s="97" t="s">
        <v>11</v>
      </c>
      <c r="D78" s="97" t="s">
        <v>25</v>
      </c>
      <c r="E78" s="97" t="s">
        <v>67</v>
      </c>
      <c r="F78" s="98" t="s">
        <v>162</v>
      </c>
      <c r="G78" s="97">
        <v>80</v>
      </c>
      <c r="H78" s="67" t="s">
        <v>231</v>
      </c>
      <c r="I78" s="54" t="s">
        <v>15</v>
      </c>
      <c r="J78" s="32">
        <v>131155.19999999998</v>
      </c>
      <c r="K78" s="38">
        <f t="shared" si="8"/>
        <v>125908991.99999997</v>
      </c>
      <c r="L78" s="78">
        <f t="shared" si="9"/>
        <v>188863487.99999994</v>
      </c>
      <c r="M78" s="97">
        <v>1.5</v>
      </c>
    </row>
    <row r="79" spans="1:13" ht="25.5" customHeight="1" x14ac:dyDescent="0.25">
      <c r="A79" s="50" t="s">
        <v>226</v>
      </c>
      <c r="B79" s="50">
        <f t="shared" si="6"/>
        <v>5200</v>
      </c>
      <c r="C79" s="122" t="s">
        <v>11</v>
      </c>
      <c r="D79" s="97" t="s">
        <v>29</v>
      </c>
      <c r="E79" s="97" t="s">
        <v>69</v>
      </c>
      <c r="F79" s="50" t="s">
        <v>34</v>
      </c>
      <c r="G79" s="96">
        <v>45</v>
      </c>
      <c r="H79" s="67" t="s">
        <v>231</v>
      </c>
      <c r="I79" s="97" t="s">
        <v>15</v>
      </c>
      <c r="J79" s="32">
        <v>229806.72</v>
      </c>
      <c r="K79" s="38">
        <f t="shared" si="8"/>
        <v>124095628.80000001</v>
      </c>
      <c r="L79" s="78">
        <f t="shared" si="9"/>
        <v>186143443.20000002</v>
      </c>
      <c r="M79" s="97">
        <v>1.5</v>
      </c>
    </row>
    <row r="80" spans="1:13" ht="30" customHeight="1" x14ac:dyDescent="0.25">
      <c r="A80" s="50" t="s">
        <v>226</v>
      </c>
      <c r="B80" s="50">
        <f t="shared" si="6"/>
        <v>5201</v>
      </c>
      <c r="C80" s="122" t="s">
        <v>11</v>
      </c>
      <c r="D80" s="97" t="s">
        <v>45</v>
      </c>
      <c r="E80" s="97" t="s">
        <v>70</v>
      </c>
      <c r="F80" s="50" t="s">
        <v>31</v>
      </c>
      <c r="G80" s="96">
        <v>80</v>
      </c>
      <c r="H80" s="67" t="s">
        <v>231</v>
      </c>
      <c r="I80" s="97" t="s">
        <v>15</v>
      </c>
      <c r="J80" s="32">
        <v>131155.19999999998</v>
      </c>
      <c r="K80" s="38">
        <f t="shared" si="8"/>
        <v>125908991.99999997</v>
      </c>
      <c r="L80" s="78">
        <f t="shared" si="9"/>
        <v>188863487.99999994</v>
      </c>
      <c r="M80" s="97">
        <v>1.5</v>
      </c>
    </row>
    <row r="81" spans="1:13" ht="30" customHeight="1" x14ac:dyDescent="0.25">
      <c r="A81" s="50" t="s">
        <v>226</v>
      </c>
      <c r="B81" s="50">
        <f t="shared" si="6"/>
        <v>5202</v>
      </c>
      <c r="C81" s="122" t="s">
        <v>11</v>
      </c>
      <c r="D81" s="97" t="s">
        <v>45</v>
      </c>
      <c r="E81" s="97" t="s">
        <v>71</v>
      </c>
      <c r="F81" s="50" t="s">
        <v>34</v>
      </c>
      <c r="G81" s="96">
        <v>80</v>
      </c>
      <c r="H81" s="67" t="s">
        <v>231</v>
      </c>
      <c r="I81" s="97" t="s">
        <v>15</v>
      </c>
      <c r="J81" s="32">
        <v>131155.19999999998</v>
      </c>
      <c r="K81" s="38">
        <f t="shared" si="8"/>
        <v>125908991.99999997</v>
      </c>
      <c r="L81" s="78">
        <f t="shared" si="9"/>
        <v>188863487.99999994</v>
      </c>
      <c r="M81" s="97">
        <v>1.5</v>
      </c>
    </row>
    <row r="82" spans="1:13" ht="30" customHeight="1" x14ac:dyDescent="0.25">
      <c r="A82" s="50" t="s">
        <v>226</v>
      </c>
      <c r="B82" s="50">
        <f t="shared" si="6"/>
        <v>5203</v>
      </c>
      <c r="C82" s="122" t="s">
        <v>11</v>
      </c>
      <c r="D82" s="97" t="s">
        <v>45</v>
      </c>
      <c r="E82" s="97" t="s">
        <v>69</v>
      </c>
      <c r="F82" s="50" t="s">
        <v>34</v>
      </c>
      <c r="G82" s="96">
        <v>80</v>
      </c>
      <c r="H82" s="67" t="s">
        <v>231</v>
      </c>
      <c r="I82" s="97" t="s">
        <v>15</v>
      </c>
      <c r="J82" s="32">
        <v>111196.8</v>
      </c>
      <c r="K82" s="38">
        <f t="shared" si="8"/>
        <v>106748928</v>
      </c>
      <c r="L82" s="78">
        <f t="shared" si="9"/>
        <v>213497856</v>
      </c>
      <c r="M82" s="97">
        <v>2</v>
      </c>
    </row>
    <row r="83" spans="1:13" ht="30" customHeight="1" x14ac:dyDescent="0.25">
      <c r="A83" s="50" t="s">
        <v>226</v>
      </c>
      <c r="B83" s="50">
        <f t="shared" si="6"/>
        <v>5204</v>
      </c>
      <c r="C83" s="122" t="s">
        <v>11</v>
      </c>
      <c r="D83" s="97" t="s">
        <v>45</v>
      </c>
      <c r="E83" s="97" t="s">
        <v>69</v>
      </c>
      <c r="F83" s="50" t="s">
        <v>34</v>
      </c>
      <c r="G83" s="96">
        <v>80</v>
      </c>
      <c r="H83" s="67" t="s">
        <v>231</v>
      </c>
      <c r="I83" s="97" t="s">
        <v>15</v>
      </c>
      <c r="J83" s="32">
        <v>111196.8</v>
      </c>
      <c r="K83" s="38">
        <f t="shared" si="8"/>
        <v>106748928</v>
      </c>
      <c r="L83" s="78">
        <f t="shared" si="9"/>
        <v>213497856</v>
      </c>
      <c r="M83" s="97">
        <v>2</v>
      </c>
    </row>
    <row r="84" spans="1:13" s="92" customFormat="1" ht="30" customHeight="1" x14ac:dyDescent="0.25">
      <c r="A84" s="50" t="s">
        <v>226</v>
      </c>
      <c r="B84" s="50">
        <f t="shared" si="6"/>
        <v>5205</v>
      </c>
      <c r="C84" s="122" t="s">
        <v>11</v>
      </c>
      <c r="D84" s="97" t="s">
        <v>12</v>
      </c>
      <c r="E84" s="97" t="s">
        <v>69</v>
      </c>
      <c r="F84" s="50" t="s">
        <v>14</v>
      </c>
      <c r="G84" s="50">
        <v>37</v>
      </c>
      <c r="H84" s="67" t="s">
        <v>231</v>
      </c>
      <c r="I84" s="97" t="s">
        <v>15</v>
      </c>
      <c r="J84" s="32">
        <v>370656</v>
      </c>
      <c r="K84" s="62">
        <f t="shared" si="8"/>
        <v>164571264</v>
      </c>
      <c r="L84" s="79">
        <f t="shared" si="9"/>
        <v>164571264</v>
      </c>
      <c r="M84" s="97">
        <v>1</v>
      </c>
    </row>
    <row r="85" spans="1:13" s="92" customFormat="1" ht="42.75" customHeight="1" x14ac:dyDescent="0.25">
      <c r="A85" s="50" t="s">
        <v>226</v>
      </c>
      <c r="B85" s="50">
        <f t="shared" si="6"/>
        <v>5206</v>
      </c>
      <c r="C85" s="97" t="s">
        <v>11</v>
      </c>
      <c r="D85" s="97" t="s">
        <v>25</v>
      </c>
      <c r="E85" s="97" t="s">
        <v>69</v>
      </c>
      <c r="F85" s="97" t="s">
        <v>69</v>
      </c>
      <c r="G85" s="97">
        <v>53</v>
      </c>
      <c r="H85" s="67" t="s">
        <v>231</v>
      </c>
      <c r="I85" s="85" t="s">
        <v>15</v>
      </c>
      <c r="J85" s="32">
        <v>111196.8</v>
      </c>
      <c r="K85" s="62">
        <f t="shared" si="8"/>
        <v>70721164.800000012</v>
      </c>
      <c r="L85" s="79">
        <f t="shared" si="9"/>
        <v>212163494.40000004</v>
      </c>
      <c r="M85" s="47">
        <v>3</v>
      </c>
    </row>
    <row r="86" spans="1:13" s="92" customFormat="1" ht="39" customHeight="1" x14ac:dyDescent="0.25">
      <c r="A86" s="50" t="s">
        <v>226</v>
      </c>
      <c r="B86" s="50">
        <f t="shared" si="6"/>
        <v>5207</v>
      </c>
      <c r="C86" s="97" t="s">
        <v>11</v>
      </c>
      <c r="D86" s="77" t="s">
        <v>33</v>
      </c>
      <c r="E86" s="98" t="s">
        <v>70</v>
      </c>
      <c r="F86" s="98" t="s">
        <v>70</v>
      </c>
      <c r="G86" s="77">
        <v>30</v>
      </c>
      <c r="H86" s="67" t="s">
        <v>231</v>
      </c>
      <c r="I86" s="77" t="s">
        <v>15</v>
      </c>
      <c r="J86" s="32">
        <v>271054.07999999996</v>
      </c>
      <c r="K86" s="62">
        <f t="shared" si="8"/>
        <v>97579468.799999982</v>
      </c>
      <c r="L86" s="79">
        <f t="shared" si="9"/>
        <v>195158937.59999996</v>
      </c>
      <c r="M86" s="77">
        <v>2</v>
      </c>
    </row>
    <row r="87" spans="1:13" ht="63" customHeight="1" x14ac:dyDescent="0.25">
      <c r="A87" s="50" t="s">
        <v>224</v>
      </c>
      <c r="B87" s="50">
        <f t="shared" si="6"/>
        <v>5208</v>
      </c>
      <c r="C87" s="97" t="s">
        <v>11</v>
      </c>
      <c r="D87" s="97" t="s">
        <v>78</v>
      </c>
      <c r="E87" s="39" t="s">
        <v>79</v>
      </c>
      <c r="F87" s="97" t="s">
        <v>174</v>
      </c>
      <c r="G87" s="40">
        <v>70</v>
      </c>
      <c r="H87" s="67" t="s">
        <v>231</v>
      </c>
      <c r="I87" s="97" t="s">
        <v>15</v>
      </c>
      <c r="J87" s="32">
        <v>147312</v>
      </c>
      <c r="K87" s="38">
        <f t="shared" si="8"/>
        <v>123742080</v>
      </c>
      <c r="L87" s="78">
        <f t="shared" si="9"/>
        <v>185613120</v>
      </c>
      <c r="M87" s="97">
        <v>1.5</v>
      </c>
    </row>
    <row r="88" spans="1:13" ht="72" customHeight="1" x14ac:dyDescent="0.25">
      <c r="A88" s="50" t="s">
        <v>224</v>
      </c>
      <c r="B88" s="50">
        <f t="shared" si="6"/>
        <v>5209</v>
      </c>
      <c r="C88" s="97" t="s">
        <v>11</v>
      </c>
      <c r="D88" s="97" t="s">
        <v>41</v>
      </c>
      <c r="E88" s="39" t="s">
        <v>80</v>
      </c>
      <c r="F88" s="97" t="s">
        <v>81</v>
      </c>
      <c r="G88" s="40">
        <v>70</v>
      </c>
      <c r="H88" s="67" t="s">
        <v>231</v>
      </c>
      <c r="I88" s="97" t="s">
        <v>15</v>
      </c>
      <c r="J88" s="32">
        <v>237600</v>
      </c>
      <c r="K88" s="38">
        <f t="shared" ref="K88:K110" si="10">J88*G88*12</f>
        <v>199584000</v>
      </c>
      <c r="L88" s="78">
        <f t="shared" ref="L88:L110" si="11">K88*M88</f>
        <v>199584000</v>
      </c>
      <c r="M88" s="97">
        <v>1</v>
      </c>
    </row>
    <row r="89" spans="1:13" ht="60" customHeight="1" x14ac:dyDescent="0.25">
      <c r="A89" s="50" t="s">
        <v>224</v>
      </c>
      <c r="B89" s="50">
        <f t="shared" si="6"/>
        <v>5210</v>
      </c>
      <c r="C89" s="97" t="s">
        <v>11</v>
      </c>
      <c r="D89" s="97" t="s">
        <v>41</v>
      </c>
      <c r="E89" s="39" t="s">
        <v>82</v>
      </c>
      <c r="F89" s="97" t="s">
        <v>157</v>
      </c>
      <c r="G89" s="40">
        <v>65</v>
      </c>
      <c r="H89" s="67" t="s">
        <v>231</v>
      </c>
      <c r="I89" s="97" t="s">
        <v>15</v>
      </c>
      <c r="J89" s="32">
        <v>237600</v>
      </c>
      <c r="K89" s="38">
        <f t="shared" si="10"/>
        <v>185328000</v>
      </c>
      <c r="L89" s="78">
        <f t="shared" si="11"/>
        <v>185328000</v>
      </c>
      <c r="M89" s="97">
        <v>1</v>
      </c>
    </row>
    <row r="90" spans="1:13" ht="72" customHeight="1" x14ac:dyDescent="0.25">
      <c r="A90" s="50" t="s">
        <v>224</v>
      </c>
      <c r="B90" s="50">
        <f t="shared" si="6"/>
        <v>5211</v>
      </c>
      <c r="C90" s="97" t="s">
        <v>11</v>
      </c>
      <c r="D90" s="97" t="s">
        <v>41</v>
      </c>
      <c r="E90" s="39" t="s">
        <v>83</v>
      </c>
      <c r="F90" s="97" t="s">
        <v>170</v>
      </c>
      <c r="G90" s="40">
        <v>70</v>
      </c>
      <c r="H90" s="67" t="s">
        <v>231</v>
      </c>
      <c r="I90" s="97" t="s">
        <v>15</v>
      </c>
      <c r="J90" s="32">
        <v>237600</v>
      </c>
      <c r="K90" s="38">
        <f t="shared" si="10"/>
        <v>199584000</v>
      </c>
      <c r="L90" s="78">
        <f t="shared" si="11"/>
        <v>199584000</v>
      </c>
      <c r="M90" s="97">
        <v>1</v>
      </c>
    </row>
    <row r="91" spans="1:13" ht="36" customHeight="1" x14ac:dyDescent="0.25">
      <c r="A91" s="50" t="s">
        <v>224</v>
      </c>
      <c r="B91" s="50">
        <f t="shared" si="6"/>
        <v>5212</v>
      </c>
      <c r="C91" s="97" t="s">
        <v>11</v>
      </c>
      <c r="D91" s="97" t="s">
        <v>45</v>
      </c>
      <c r="E91" s="65" t="s">
        <v>84</v>
      </c>
      <c r="F91" s="97" t="s">
        <v>84</v>
      </c>
      <c r="G91" s="40">
        <v>80</v>
      </c>
      <c r="H91" s="67" t="s">
        <v>231</v>
      </c>
      <c r="I91" s="97" t="s">
        <v>15</v>
      </c>
      <c r="J91" s="32">
        <v>71280</v>
      </c>
      <c r="K91" s="38">
        <f t="shared" si="10"/>
        <v>68428800</v>
      </c>
      <c r="L91" s="78">
        <f t="shared" si="11"/>
        <v>205286400</v>
      </c>
      <c r="M91" s="97">
        <v>3</v>
      </c>
    </row>
    <row r="92" spans="1:13" ht="84" customHeight="1" x14ac:dyDescent="0.25">
      <c r="A92" s="50" t="s">
        <v>224</v>
      </c>
      <c r="B92" s="50">
        <f t="shared" si="6"/>
        <v>5213</v>
      </c>
      <c r="C92" s="98" t="s">
        <v>11</v>
      </c>
      <c r="D92" s="98" t="s">
        <v>45</v>
      </c>
      <c r="E92" s="65" t="s">
        <v>88</v>
      </c>
      <c r="F92" s="77" t="s">
        <v>156</v>
      </c>
      <c r="G92" s="58">
        <v>100</v>
      </c>
      <c r="H92" s="67" t="s">
        <v>231</v>
      </c>
      <c r="I92" s="98" t="s">
        <v>15</v>
      </c>
      <c r="J92" s="32">
        <v>71280</v>
      </c>
      <c r="K92" s="38">
        <f t="shared" si="10"/>
        <v>85536000</v>
      </c>
      <c r="L92" s="78">
        <f t="shared" si="11"/>
        <v>213840000</v>
      </c>
      <c r="M92" s="98">
        <v>2.5</v>
      </c>
    </row>
    <row r="93" spans="1:13" ht="84" customHeight="1" x14ac:dyDescent="0.25">
      <c r="A93" s="50" t="s">
        <v>224</v>
      </c>
      <c r="B93" s="50">
        <f t="shared" si="6"/>
        <v>5214</v>
      </c>
      <c r="C93" s="97" t="s">
        <v>11</v>
      </c>
      <c r="D93" s="97" t="s">
        <v>41</v>
      </c>
      <c r="E93" s="39" t="s">
        <v>87</v>
      </c>
      <c r="F93" s="41" t="s">
        <v>187</v>
      </c>
      <c r="G93" s="40">
        <v>65</v>
      </c>
      <c r="H93" s="67" t="s">
        <v>231</v>
      </c>
      <c r="I93" s="97" t="s">
        <v>15</v>
      </c>
      <c r="J93" s="32">
        <v>237600</v>
      </c>
      <c r="K93" s="38">
        <f t="shared" si="10"/>
        <v>185328000</v>
      </c>
      <c r="L93" s="78">
        <f t="shared" si="11"/>
        <v>185328000</v>
      </c>
      <c r="M93" s="97">
        <v>1</v>
      </c>
    </row>
    <row r="94" spans="1:13" ht="36" x14ac:dyDescent="0.25">
      <c r="A94" s="50" t="s">
        <v>224</v>
      </c>
      <c r="B94" s="50">
        <f t="shared" si="6"/>
        <v>5215</v>
      </c>
      <c r="C94" s="97" t="s">
        <v>11</v>
      </c>
      <c r="D94" s="97" t="s">
        <v>33</v>
      </c>
      <c r="E94" s="39" t="s">
        <v>89</v>
      </c>
      <c r="F94" s="41" t="s">
        <v>90</v>
      </c>
      <c r="G94" s="40">
        <v>55</v>
      </c>
      <c r="H94" s="67" t="s">
        <v>231</v>
      </c>
      <c r="I94" s="97" t="s">
        <v>15</v>
      </c>
      <c r="J94" s="32">
        <v>147312</v>
      </c>
      <c r="K94" s="38">
        <f t="shared" si="10"/>
        <v>97225920</v>
      </c>
      <c r="L94" s="78">
        <f t="shared" si="11"/>
        <v>194451840</v>
      </c>
      <c r="M94" s="97">
        <v>2</v>
      </c>
    </row>
    <row r="95" spans="1:13" ht="36" customHeight="1" x14ac:dyDescent="0.25">
      <c r="A95" s="50" t="s">
        <v>224</v>
      </c>
      <c r="B95" s="50">
        <f t="shared" si="6"/>
        <v>5216</v>
      </c>
      <c r="C95" s="97" t="s">
        <v>11</v>
      </c>
      <c r="D95" s="39" t="s">
        <v>91</v>
      </c>
      <c r="E95" s="41" t="s">
        <v>92</v>
      </c>
      <c r="F95" s="41" t="s">
        <v>14</v>
      </c>
      <c r="G95" s="43">
        <v>15</v>
      </c>
      <c r="H95" s="67" t="s">
        <v>231</v>
      </c>
      <c r="I95" s="54" t="s">
        <v>15</v>
      </c>
      <c r="J95" s="32">
        <v>139946.4</v>
      </c>
      <c r="K95" s="38">
        <f t="shared" si="10"/>
        <v>25190352</v>
      </c>
      <c r="L95" s="78">
        <f t="shared" si="11"/>
        <v>75571056</v>
      </c>
      <c r="M95" s="97">
        <v>3</v>
      </c>
    </row>
    <row r="96" spans="1:13" ht="60" customHeight="1" x14ac:dyDescent="0.25">
      <c r="A96" s="50" t="s">
        <v>224</v>
      </c>
      <c r="B96" s="50">
        <f t="shared" si="6"/>
        <v>5217</v>
      </c>
      <c r="C96" s="97" t="s">
        <v>11</v>
      </c>
      <c r="D96" s="39" t="s">
        <v>25</v>
      </c>
      <c r="E96" s="41" t="s">
        <v>89</v>
      </c>
      <c r="F96" s="41" t="s">
        <v>89</v>
      </c>
      <c r="G96" s="43">
        <v>80</v>
      </c>
      <c r="H96" s="67" t="s">
        <v>231</v>
      </c>
      <c r="I96" s="54" t="s">
        <v>15</v>
      </c>
      <c r="J96" s="32">
        <v>71280</v>
      </c>
      <c r="K96" s="38">
        <f t="shared" si="10"/>
        <v>68428800</v>
      </c>
      <c r="L96" s="78">
        <f t="shared" si="11"/>
        <v>205286400</v>
      </c>
      <c r="M96" s="97">
        <v>3</v>
      </c>
    </row>
    <row r="97" spans="1:13" ht="36" customHeight="1" x14ac:dyDescent="0.25">
      <c r="A97" s="50" t="s">
        <v>224</v>
      </c>
      <c r="B97" s="50">
        <f t="shared" si="6"/>
        <v>5218</v>
      </c>
      <c r="C97" s="97" t="s">
        <v>11</v>
      </c>
      <c r="D97" s="39" t="s">
        <v>25</v>
      </c>
      <c r="E97" s="41" t="s">
        <v>93</v>
      </c>
      <c r="F97" s="41" t="s">
        <v>93</v>
      </c>
      <c r="G97" s="43">
        <v>80</v>
      </c>
      <c r="H97" s="67" t="s">
        <v>231</v>
      </c>
      <c r="I97" s="54" t="s">
        <v>15</v>
      </c>
      <c r="J97" s="32">
        <v>71280</v>
      </c>
      <c r="K97" s="38">
        <f t="shared" si="10"/>
        <v>68428800</v>
      </c>
      <c r="L97" s="78">
        <f t="shared" si="11"/>
        <v>205286400</v>
      </c>
      <c r="M97" s="97">
        <v>3</v>
      </c>
    </row>
    <row r="98" spans="1:13" ht="48" customHeight="1" x14ac:dyDescent="0.25">
      <c r="A98" s="50" t="s">
        <v>224</v>
      </c>
      <c r="B98" s="50">
        <f t="shared" si="6"/>
        <v>5219</v>
      </c>
      <c r="C98" s="97" t="s">
        <v>11</v>
      </c>
      <c r="D98" s="39" t="s">
        <v>25</v>
      </c>
      <c r="E98" s="41" t="s">
        <v>94</v>
      </c>
      <c r="F98" s="41" t="s">
        <v>94</v>
      </c>
      <c r="G98" s="43">
        <v>110</v>
      </c>
      <c r="H98" s="67" t="s">
        <v>231</v>
      </c>
      <c r="I98" s="54" t="s">
        <v>15</v>
      </c>
      <c r="J98" s="32">
        <v>71280</v>
      </c>
      <c r="K98" s="38">
        <f t="shared" si="10"/>
        <v>94089600</v>
      </c>
      <c r="L98" s="78">
        <f t="shared" si="11"/>
        <v>188179200</v>
      </c>
      <c r="M98" s="97">
        <v>2</v>
      </c>
    </row>
    <row r="99" spans="1:13" ht="36" customHeight="1" x14ac:dyDescent="0.25">
      <c r="A99" s="50" t="s">
        <v>224</v>
      </c>
      <c r="B99" s="50">
        <f t="shared" si="6"/>
        <v>5220</v>
      </c>
      <c r="C99" s="97" t="s">
        <v>11</v>
      </c>
      <c r="D99" s="39" t="s">
        <v>25</v>
      </c>
      <c r="E99" s="41" t="s">
        <v>95</v>
      </c>
      <c r="F99" s="41" t="s">
        <v>95</v>
      </c>
      <c r="G99" s="43">
        <v>80</v>
      </c>
      <c r="H99" s="67" t="s">
        <v>231</v>
      </c>
      <c r="I99" s="54" t="s">
        <v>15</v>
      </c>
      <c r="J99" s="32">
        <v>71280</v>
      </c>
      <c r="K99" s="38">
        <f t="shared" si="10"/>
        <v>68428800</v>
      </c>
      <c r="L99" s="78">
        <f t="shared" si="11"/>
        <v>205286400</v>
      </c>
      <c r="M99" s="97">
        <v>3</v>
      </c>
    </row>
    <row r="100" spans="1:13" ht="48" customHeight="1" x14ac:dyDescent="0.25">
      <c r="A100" s="50" t="s">
        <v>224</v>
      </c>
      <c r="B100" s="50">
        <f t="shared" si="6"/>
        <v>5221</v>
      </c>
      <c r="C100" s="97" t="s">
        <v>11</v>
      </c>
      <c r="D100" s="39" t="s">
        <v>25</v>
      </c>
      <c r="E100" s="41" t="s">
        <v>96</v>
      </c>
      <c r="F100" s="41" t="s">
        <v>96</v>
      </c>
      <c r="G100" s="43">
        <v>110</v>
      </c>
      <c r="H100" s="67" t="s">
        <v>231</v>
      </c>
      <c r="I100" s="54" t="s">
        <v>15</v>
      </c>
      <c r="J100" s="32">
        <v>71280</v>
      </c>
      <c r="K100" s="38">
        <f t="shared" si="10"/>
        <v>94089600</v>
      </c>
      <c r="L100" s="78">
        <f t="shared" si="11"/>
        <v>188179200</v>
      </c>
      <c r="M100" s="97">
        <v>2</v>
      </c>
    </row>
    <row r="101" spans="1:13" ht="48" customHeight="1" x14ac:dyDescent="0.25">
      <c r="A101" s="50" t="s">
        <v>224</v>
      </c>
      <c r="B101" s="50">
        <f t="shared" si="6"/>
        <v>5222</v>
      </c>
      <c r="C101" s="97" t="s">
        <v>11</v>
      </c>
      <c r="D101" s="39" t="s">
        <v>25</v>
      </c>
      <c r="E101" s="41" t="s">
        <v>97</v>
      </c>
      <c r="F101" s="41" t="s">
        <v>97</v>
      </c>
      <c r="G101" s="43">
        <v>80</v>
      </c>
      <c r="H101" s="67" t="s">
        <v>231</v>
      </c>
      <c r="I101" s="54" t="s">
        <v>15</v>
      </c>
      <c r="J101" s="32">
        <v>71280</v>
      </c>
      <c r="K101" s="38">
        <f t="shared" si="10"/>
        <v>68428800</v>
      </c>
      <c r="L101" s="78">
        <f t="shared" si="11"/>
        <v>205286400</v>
      </c>
      <c r="M101" s="97">
        <v>3</v>
      </c>
    </row>
    <row r="102" spans="1:13" ht="48" customHeight="1" x14ac:dyDescent="0.25">
      <c r="A102" s="50" t="s">
        <v>224</v>
      </c>
      <c r="B102" s="50">
        <f t="shared" si="6"/>
        <v>5223</v>
      </c>
      <c r="C102" s="50" t="s">
        <v>11</v>
      </c>
      <c r="D102" s="65" t="s">
        <v>25</v>
      </c>
      <c r="E102" s="97" t="s">
        <v>80</v>
      </c>
      <c r="F102" s="97" t="s">
        <v>188</v>
      </c>
      <c r="G102" s="40">
        <v>75</v>
      </c>
      <c r="H102" s="67" t="s">
        <v>231</v>
      </c>
      <c r="I102" s="66" t="s">
        <v>15</v>
      </c>
      <c r="J102" s="32">
        <v>71280</v>
      </c>
      <c r="K102" s="38">
        <f t="shared" si="10"/>
        <v>64152000</v>
      </c>
      <c r="L102" s="78">
        <f t="shared" si="11"/>
        <v>192456000</v>
      </c>
      <c r="M102" s="45">
        <v>3</v>
      </c>
    </row>
    <row r="103" spans="1:13" ht="36" customHeight="1" x14ac:dyDescent="0.25">
      <c r="A103" s="50" t="s">
        <v>224</v>
      </c>
      <c r="B103" s="50">
        <f t="shared" si="6"/>
        <v>5224</v>
      </c>
      <c r="C103" s="50" t="s">
        <v>11</v>
      </c>
      <c r="D103" s="126" t="s">
        <v>25</v>
      </c>
      <c r="E103" s="50" t="s">
        <v>98</v>
      </c>
      <c r="F103" s="97" t="s">
        <v>98</v>
      </c>
      <c r="G103" s="46">
        <v>80</v>
      </c>
      <c r="H103" s="67" t="s">
        <v>20</v>
      </c>
      <c r="I103" s="66" t="s">
        <v>15</v>
      </c>
      <c r="J103" s="32">
        <v>71280</v>
      </c>
      <c r="K103" s="38">
        <f t="shared" si="10"/>
        <v>68428800</v>
      </c>
      <c r="L103" s="78">
        <f t="shared" si="11"/>
        <v>205286400</v>
      </c>
      <c r="M103" s="45">
        <v>3</v>
      </c>
    </row>
    <row r="104" spans="1:13" s="92" customFormat="1" ht="90" customHeight="1" x14ac:dyDescent="0.25">
      <c r="A104" s="42" t="s">
        <v>228</v>
      </c>
      <c r="B104" s="50">
        <f t="shared" si="6"/>
        <v>5225</v>
      </c>
      <c r="C104" s="97" t="s">
        <v>11</v>
      </c>
      <c r="D104" s="97" t="s">
        <v>25</v>
      </c>
      <c r="E104" s="97" t="s">
        <v>72</v>
      </c>
      <c r="F104" s="98" t="s">
        <v>243</v>
      </c>
      <c r="G104" s="98">
        <v>80</v>
      </c>
      <c r="H104" s="67" t="s">
        <v>231</v>
      </c>
      <c r="I104" s="54" t="s">
        <v>15</v>
      </c>
      <c r="J104" s="32">
        <v>81259.200000000012</v>
      </c>
      <c r="K104" s="62">
        <f t="shared" si="10"/>
        <v>78008832.000000015</v>
      </c>
      <c r="L104" s="79">
        <f t="shared" si="11"/>
        <v>195022080.00000003</v>
      </c>
      <c r="M104" s="97">
        <v>2.5</v>
      </c>
    </row>
    <row r="105" spans="1:13" s="92" customFormat="1" ht="90" customHeight="1" x14ac:dyDescent="0.25">
      <c r="A105" s="63" t="s">
        <v>228</v>
      </c>
      <c r="B105" s="50">
        <f t="shared" si="6"/>
        <v>5226</v>
      </c>
      <c r="C105" s="98" t="s">
        <v>11</v>
      </c>
      <c r="D105" s="98" t="s">
        <v>25</v>
      </c>
      <c r="E105" s="98" t="s">
        <v>73</v>
      </c>
      <c r="F105" s="98" t="s">
        <v>175</v>
      </c>
      <c r="G105" s="98">
        <v>75</v>
      </c>
      <c r="H105" s="67" t="s">
        <v>231</v>
      </c>
      <c r="I105" s="66" t="s">
        <v>15</v>
      </c>
      <c r="J105" s="32">
        <v>81259.200000000012</v>
      </c>
      <c r="K105" s="62">
        <f t="shared" si="10"/>
        <v>73133280.000000015</v>
      </c>
      <c r="L105" s="79">
        <f t="shared" si="11"/>
        <v>219399840.00000006</v>
      </c>
      <c r="M105" s="98">
        <v>3</v>
      </c>
    </row>
    <row r="106" spans="1:13" s="92" customFormat="1" ht="90" customHeight="1" x14ac:dyDescent="0.25">
      <c r="A106" s="63" t="s">
        <v>228</v>
      </c>
      <c r="B106" s="50">
        <f t="shared" si="6"/>
        <v>5227</v>
      </c>
      <c r="C106" s="97" t="s">
        <v>11</v>
      </c>
      <c r="D106" s="97" t="s">
        <v>25</v>
      </c>
      <c r="E106" s="97" t="s">
        <v>74</v>
      </c>
      <c r="F106" s="77" t="s">
        <v>74</v>
      </c>
      <c r="G106" s="97">
        <v>84</v>
      </c>
      <c r="H106" s="67" t="s">
        <v>231</v>
      </c>
      <c r="I106" s="54" t="s">
        <v>15</v>
      </c>
      <c r="J106" s="32">
        <v>81259.200000000012</v>
      </c>
      <c r="K106" s="62">
        <f t="shared" si="10"/>
        <v>81909273.600000009</v>
      </c>
      <c r="L106" s="79">
        <f t="shared" si="11"/>
        <v>204773184.00000003</v>
      </c>
      <c r="M106" s="97">
        <v>2.5</v>
      </c>
    </row>
    <row r="107" spans="1:13" ht="45" customHeight="1" x14ac:dyDescent="0.25">
      <c r="A107" s="97" t="s">
        <v>227</v>
      </c>
      <c r="B107" s="50">
        <f t="shared" si="6"/>
        <v>5228</v>
      </c>
      <c r="C107" s="97" t="s">
        <v>11</v>
      </c>
      <c r="D107" s="97" t="s">
        <v>41</v>
      </c>
      <c r="E107" s="97" t="s">
        <v>75</v>
      </c>
      <c r="F107" s="97" t="s">
        <v>14</v>
      </c>
      <c r="G107" s="96">
        <v>46</v>
      </c>
      <c r="H107" s="67" t="s">
        <v>231</v>
      </c>
      <c r="I107" s="97" t="s">
        <v>15</v>
      </c>
      <c r="J107" s="32">
        <v>304128</v>
      </c>
      <c r="K107" s="38">
        <f t="shared" si="10"/>
        <v>167878656</v>
      </c>
      <c r="L107" s="78">
        <f t="shared" si="11"/>
        <v>167878656</v>
      </c>
      <c r="M107" s="97">
        <v>1</v>
      </c>
    </row>
    <row r="108" spans="1:13" ht="32.25" customHeight="1" x14ac:dyDescent="0.25">
      <c r="A108" s="97" t="s">
        <v>227</v>
      </c>
      <c r="B108" s="50">
        <f t="shared" si="6"/>
        <v>5229</v>
      </c>
      <c r="C108" s="97" t="s">
        <v>11</v>
      </c>
      <c r="D108" s="97" t="s">
        <v>29</v>
      </c>
      <c r="E108" s="97" t="s">
        <v>75</v>
      </c>
      <c r="F108" s="97" t="s">
        <v>76</v>
      </c>
      <c r="G108" s="96">
        <v>52</v>
      </c>
      <c r="H108" s="67" t="s">
        <v>231</v>
      </c>
      <c r="I108" s="97" t="s">
        <v>15</v>
      </c>
      <c r="J108" s="32">
        <v>188559.36000000002</v>
      </c>
      <c r="K108" s="38">
        <f t="shared" si="10"/>
        <v>117661040.64000002</v>
      </c>
      <c r="L108" s="78">
        <f t="shared" si="11"/>
        <v>176491560.96000004</v>
      </c>
      <c r="M108" s="97">
        <v>1.5</v>
      </c>
    </row>
    <row r="109" spans="1:13" ht="36.75" customHeight="1" x14ac:dyDescent="0.25">
      <c r="A109" s="97" t="s">
        <v>227</v>
      </c>
      <c r="B109" s="50">
        <f t="shared" si="6"/>
        <v>5230</v>
      </c>
      <c r="C109" s="97" t="s">
        <v>11</v>
      </c>
      <c r="D109" s="97" t="s">
        <v>29</v>
      </c>
      <c r="E109" s="97" t="s">
        <v>75</v>
      </c>
      <c r="F109" s="97" t="s">
        <v>77</v>
      </c>
      <c r="G109" s="96">
        <v>80</v>
      </c>
      <c r="H109" s="67" t="s">
        <v>231</v>
      </c>
      <c r="I109" s="97" t="s">
        <v>15</v>
      </c>
      <c r="J109" s="32">
        <v>188559.36000000002</v>
      </c>
      <c r="K109" s="38">
        <f t="shared" si="10"/>
        <v>181016985.60000002</v>
      </c>
      <c r="L109" s="78">
        <f t="shared" si="11"/>
        <v>181016985.60000002</v>
      </c>
      <c r="M109" s="97">
        <v>1</v>
      </c>
    </row>
    <row r="110" spans="1:13" s="92" customFormat="1" ht="90" customHeight="1" x14ac:dyDescent="0.25">
      <c r="A110" s="97" t="s">
        <v>227</v>
      </c>
      <c r="B110" s="50">
        <f t="shared" si="6"/>
        <v>5231</v>
      </c>
      <c r="C110" s="97" t="s">
        <v>11</v>
      </c>
      <c r="D110" s="97" t="s">
        <v>25</v>
      </c>
      <c r="E110" s="97" t="s">
        <v>75</v>
      </c>
      <c r="F110" s="97" t="s">
        <v>14</v>
      </c>
      <c r="G110" s="97">
        <v>116</v>
      </c>
      <c r="H110" s="67" t="s">
        <v>231</v>
      </c>
      <c r="I110" s="54" t="s">
        <v>15</v>
      </c>
      <c r="J110" s="32">
        <v>91238.400000000009</v>
      </c>
      <c r="K110" s="62">
        <f t="shared" si="10"/>
        <v>127003852.80000001</v>
      </c>
      <c r="L110" s="79">
        <f t="shared" si="11"/>
        <v>190505779.20000002</v>
      </c>
      <c r="M110" s="97">
        <v>1.5</v>
      </c>
    </row>
    <row r="111" spans="1:13" ht="36" customHeight="1" x14ac:dyDescent="0.25">
      <c r="A111" s="77" t="s">
        <v>225</v>
      </c>
      <c r="B111" s="50">
        <f t="shared" si="6"/>
        <v>5232</v>
      </c>
      <c r="C111" s="97" t="s">
        <v>11</v>
      </c>
      <c r="D111" s="97" t="s">
        <v>45</v>
      </c>
      <c r="E111" s="39" t="s">
        <v>46</v>
      </c>
      <c r="F111" s="41" t="s">
        <v>47</v>
      </c>
      <c r="G111" s="18">
        <v>90</v>
      </c>
      <c r="H111" s="67" t="s">
        <v>231</v>
      </c>
      <c r="I111" s="97" t="s">
        <v>15</v>
      </c>
      <c r="J111" s="32">
        <v>81259.200000000012</v>
      </c>
      <c r="K111" s="38">
        <f>J111*G111*12</f>
        <v>87759936.000000015</v>
      </c>
      <c r="L111" s="78">
        <f>K111*M111</f>
        <v>219399840.00000003</v>
      </c>
      <c r="M111" s="97">
        <v>2.5</v>
      </c>
    </row>
    <row r="112" spans="1:13" s="93" customFormat="1" ht="48" customHeight="1" x14ac:dyDescent="0.25">
      <c r="A112" s="77" t="s">
        <v>225</v>
      </c>
      <c r="B112" s="77">
        <f t="shared" si="6"/>
        <v>5233</v>
      </c>
      <c r="C112" s="98" t="s">
        <v>11</v>
      </c>
      <c r="D112" s="98" t="s">
        <v>45</v>
      </c>
      <c r="E112" s="65" t="s">
        <v>53</v>
      </c>
      <c r="F112" s="98" t="s">
        <v>152</v>
      </c>
      <c r="G112" s="127">
        <v>66</v>
      </c>
      <c r="H112" s="67" t="s">
        <v>231</v>
      </c>
      <c r="I112" s="98" t="s">
        <v>15</v>
      </c>
      <c r="J112" s="68">
        <v>81259.200000000012</v>
      </c>
      <c r="K112" s="121">
        <f>J112*G112*12</f>
        <v>64357286.400000013</v>
      </c>
      <c r="L112" s="128">
        <f>K112*M112</f>
        <v>96535929.600000024</v>
      </c>
      <c r="M112" s="98">
        <v>1.5</v>
      </c>
    </row>
    <row r="113" spans="1:13" s="93" customFormat="1" ht="48" customHeight="1" x14ac:dyDescent="0.25">
      <c r="A113" s="77" t="s">
        <v>225</v>
      </c>
      <c r="B113" s="77">
        <f t="shared" si="6"/>
        <v>5234</v>
      </c>
      <c r="C113" s="98" t="s">
        <v>11</v>
      </c>
      <c r="D113" s="98" t="s">
        <v>45</v>
      </c>
      <c r="E113" s="98" t="s">
        <v>153</v>
      </c>
      <c r="F113" s="98" t="s">
        <v>154</v>
      </c>
      <c r="G113" s="127">
        <v>65</v>
      </c>
      <c r="H113" s="67" t="s">
        <v>231</v>
      </c>
      <c r="I113" s="98" t="s">
        <v>15</v>
      </c>
      <c r="J113" s="68">
        <v>81259.200000000012</v>
      </c>
      <c r="K113" s="121">
        <f>J113*G113*12</f>
        <v>63382176.000000015</v>
      </c>
      <c r="L113" s="128">
        <f>K113*M113</f>
        <v>95073264.00000003</v>
      </c>
      <c r="M113" s="98">
        <v>1.5</v>
      </c>
    </row>
    <row r="114" spans="1:13" ht="60" customHeight="1" x14ac:dyDescent="0.25">
      <c r="A114" s="77" t="s">
        <v>229</v>
      </c>
      <c r="B114" s="50">
        <f t="shared" si="6"/>
        <v>5235</v>
      </c>
      <c r="C114" s="97" t="s">
        <v>11</v>
      </c>
      <c r="D114" s="97" t="s">
        <v>45</v>
      </c>
      <c r="E114" s="39" t="s">
        <v>54</v>
      </c>
      <c r="F114" s="98" t="s">
        <v>242</v>
      </c>
      <c r="G114" s="18">
        <v>90</v>
      </c>
      <c r="H114" s="67" t="s">
        <v>231</v>
      </c>
      <c r="I114" s="97" t="s">
        <v>15</v>
      </c>
      <c r="J114" s="32">
        <v>81259.200000000012</v>
      </c>
      <c r="K114" s="38">
        <f>J114*G114*12</f>
        <v>87759936.000000015</v>
      </c>
      <c r="L114" s="78">
        <f>K114*M114</f>
        <v>219399840.00000003</v>
      </c>
      <c r="M114" s="97">
        <v>2.5</v>
      </c>
    </row>
    <row r="115" spans="1:13" ht="48" customHeight="1" x14ac:dyDescent="0.25">
      <c r="A115" s="77" t="s">
        <v>225</v>
      </c>
      <c r="B115" s="50">
        <f t="shared" si="6"/>
        <v>5236</v>
      </c>
      <c r="C115" s="97" t="s">
        <v>11</v>
      </c>
      <c r="D115" s="97" t="s">
        <v>45</v>
      </c>
      <c r="E115" s="39" t="s">
        <v>55</v>
      </c>
      <c r="F115" s="41" t="s">
        <v>158</v>
      </c>
      <c r="G115" s="18">
        <v>90</v>
      </c>
      <c r="H115" s="67" t="s">
        <v>231</v>
      </c>
      <c r="I115" s="97" t="s">
        <v>15</v>
      </c>
      <c r="J115" s="32">
        <v>81259.200000000012</v>
      </c>
      <c r="K115" s="38">
        <f>J115*G115*12</f>
        <v>87759936.000000015</v>
      </c>
      <c r="L115" s="78">
        <f>K115*M115</f>
        <v>219399840.00000003</v>
      </c>
      <c r="M115" s="97">
        <v>2.5</v>
      </c>
    </row>
    <row r="116" spans="1:13" x14ac:dyDescent="0.25">
      <c r="B116" s="80"/>
    </row>
    <row r="117" spans="1:13" x14ac:dyDescent="0.25">
      <c r="B117" s="80"/>
      <c r="K117" s="112"/>
    </row>
    <row r="118" spans="1:13" x14ac:dyDescent="0.25">
      <c r="B118" s="80"/>
    </row>
  </sheetData>
  <mergeCells count="1">
    <mergeCell ref="A1:M1"/>
  </mergeCells>
  <pageMargins left="0.7" right="0.7" top="0.75" bottom="0.75" header="0.3" footer="0.3"/>
  <pageSetup paperSize="14" scale="4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36" zoomScaleNormal="136" workbookViewId="0">
      <selection activeCell="H3" sqref="H3"/>
    </sheetView>
  </sheetViews>
  <sheetFormatPr baseColWidth="10" defaultRowHeight="15" x14ac:dyDescent="0.25"/>
  <cols>
    <col min="1" max="1" width="14.85546875" customWidth="1"/>
    <col min="2" max="2" width="12.5703125" customWidth="1"/>
    <col min="3" max="3" width="13.85546875" customWidth="1"/>
    <col min="4" max="4" width="8.7109375" customWidth="1"/>
    <col min="5" max="5" width="13.85546875" customWidth="1"/>
    <col min="6" max="6" width="20.28515625" customWidth="1"/>
    <col min="7" max="7" width="12.85546875" customWidth="1"/>
    <col min="9" max="9" width="6.140625" customWidth="1"/>
    <col min="11" max="11" width="13.42578125" customWidth="1"/>
    <col min="12" max="12" width="18.28515625" customWidth="1"/>
    <col min="13" max="13" width="13.5703125" customWidth="1"/>
  </cols>
  <sheetData>
    <row r="1" spans="1:16" ht="37.5" customHeight="1" x14ac:dyDescent="0.25">
      <c r="A1" s="132" t="s">
        <v>230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6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232</v>
      </c>
      <c r="G2" s="1" t="s">
        <v>241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8" t="s">
        <v>10</v>
      </c>
    </row>
    <row r="3" spans="1:16" s="7" customFormat="1" ht="36" x14ac:dyDescent="0.25">
      <c r="A3" s="129" t="s">
        <v>217</v>
      </c>
      <c r="B3" s="97">
        <f>PROGRAMAS!B115+1</f>
        <v>5237</v>
      </c>
      <c r="C3" s="97" t="s">
        <v>16</v>
      </c>
      <c r="D3" s="97" t="s">
        <v>17</v>
      </c>
      <c r="E3" s="97" t="s">
        <v>18</v>
      </c>
      <c r="F3" s="2" t="s">
        <v>19</v>
      </c>
      <c r="G3" s="4">
        <v>78</v>
      </c>
      <c r="H3" s="5" t="s">
        <v>231</v>
      </c>
      <c r="I3" s="3" t="s">
        <v>15</v>
      </c>
      <c r="J3" s="6">
        <f>((8.6*28%)+8.6)*15840</f>
        <v>174366.71999999997</v>
      </c>
      <c r="K3" s="6">
        <f>J3*G3*12</f>
        <v>163207249.91999999</v>
      </c>
      <c r="L3" s="6">
        <f>K3*M3</f>
        <v>163207249.91999999</v>
      </c>
      <c r="M3" s="85">
        <v>1</v>
      </c>
    </row>
    <row r="4" spans="1:16" s="7" customFormat="1" ht="75.75" customHeight="1" x14ac:dyDescent="0.25">
      <c r="A4" s="86" t="s">
        <v>217</v>
      </c>
      <c r="B4" s="97">
        <f>B3+1</f>
        <v>5238</v>
      </c>
      <c r="C4" s="97" t="s">
        <v>16</v>
      </c>
      <c r="D4" s="97" t="s">
        <v>17</v>
      </c>
      <c r="E4" s="97" t="s">
        <v>13</v>
      </c>
      <c r="F4" s="97" t="s">
        <v>21</v>
      </c>
      <c r="G4" s="124">
        <v>89</v>
      </c>
      <c r="H4" s="67" t="s">
        <v>231</v>
      </c>
      <c r="I4" s="86" t="s">
        <v>15</v>
      </c>
      <c r="J4" s="68">
        <f>((8.6*28%)+8.6)*15840</f>
        <v>174366.71999999997</v>
      </c>
      <c r="K4" s="68">
        <f>J4*G4*12</f>
        <v>186223656.95999998</v>
      </c>
      <c r="L4" s="68">
        <f t="shared" ref="L4:L34" si="0">K4*M4</f>
        <v>186223656.95999998</v>
      </c>
      <c r="M4" s="124">
        <v>1</v>
      </c>
    </row>
    <row r="5" spans="1:16" s="73" customFormat="1" ht="75.75" customHeight="1" x14ac:dyDescent="0.25">
      <c r="A5" s="97" t="s">
        <v>109</v>
      </c>
      <c r="B5" s="97">
        <f t="shared" ref="B5:B34" si="1">B4+1</f>
        <v>5239</v>
      </c>
      <c r="C5" s="97" t="s">
        <v>16</v>
      </c>
      <c r="D5" s="97" t="s">
        <v>17</v>
      </c>
      <c r="E5" s="97" t="s">
        <v>120</v>
      </c>
      <c r="F5" s="97" t="s">
        <v>31</v>
      </c>
      <c r="G5" s="97">
        <v>50</v>
      </c>
      <c r="H5" s="67" t="s">
        <v>231</v>
      </c>
      <c r="I5" s="97" t="s">
        <v>15</v>
      </c>
      <c r="J5" s="68">
        <f>((8.6*28%)+8.6)*15840</f>
        <v>174366.71999999997</v>
      </c>
      <c r="K5" s="68">
        <f t="shared" ref="K5:K34" si="2">J5*G5*12</f>
        <v>104620031.99999997</v>
      </c>
      <c r="L5" s="68">
        <f t="shared" si="0"/>
        <v>209240063.99999994</v>
      </c>
      <c r="M5" s="97">
        <v>2</v>
      </c>
      <c r="N5" s="99"/>
      <c r="O5" s="99"/>
    </row>
    <row r="6" spans="1:16" s="73" customFormat="1" ht="52.5" customHeight="1" x14ac:dyDescent="0.25">
      <c r="A6" s="97" t="s">
        <v>109</v>
      </c>
      <c r="B6" s="97">
        <f t="shared" si="1"/>
        <v>5240</v>
      </c>
      <c r="C6" s="97" t="s">
        <v>16</v>
      </c>
      <c r="D6" s="97" t="s">
        <v>17</v>
      </c>
      <c r="E6" s="97" t="s">
        <v>109</v>
      </c>
      <c r="F6" s="97" t="s">
        <v>198</v>
      </c>
      <c r="G6" s="97">
        <v>73</v>
      </c>
      <c r="H6" s="67" t="s">
        <v>231</v>
      </c>
      <c r="I6" s="97" t="s">
        <v>15</v>
      </c>
      <c r="J6" s="68">
        <f>((8.6*14%)+8.6)*15840</f>
        <v>155295.36000000002</v>
      </c>
      <c r="K6" s="68">
        <f t="shared" si="2"/>
        <v>136038735.36000001</v>
      </c>
      <c r="L6" s="68">
        <f t="shared" si="0"/>
        <v>204058103.04000002</v>
      </c>
      <c r="M6" s="97">
        <v>1.5</v>
      </c>
      <c r="N6" s="99"/>
      <c r="O6" s="99"/>
    </row>
    <row r="7" spans="1:16" s="73" customFormat="1" ht="33" customHeight="1" x14ac:dyDescent="0.25">
      <c r="A7" s="97" t="s">
        <v>109</v>
      </c>
      <c r="B7" s="97">
        <f t="shared" si="1"/>
        <v>5241</v>
      </c>
      <c r="C7" s="97" t="s">
        <v>16</v>
      </c>
      <c r="D7" s="97" t="s">
        <v>101</v>
      </c>
      <c r="E7" s="97" t="s">
        <v>110</v>
      </c>
      <c r="F7" s="97" t="s">
        <v>31</v>
      </c>
      <c r="G7" s="97">
        <v>80</v>
      </c>
      <c r="H7" s="67" t="s">
        <v>231</v>
      </c>
      <c r="I7" s="97" t="s">
        <v>15</v>
      </c>
      <c r="J7" s="68">
        <f>((8.6*14%)+8.6)*15840</f>
        <v>155295.36000000002</v>
      </c>
      <c r="K7" s="68">
        <f t="shared" si="2"/>
        <v>149083545.60000002</v>
      </c>
      <c r="L7" s="68">
        <f t="shared" si="0"/>
        <v>223625318.40000004</v>
      </c>
      <c r="M7" s="97">
        <v>1.5</v>
      </c>
      <c r="N7" s="99"/>
      <c r="O7" s="99"/>
    </row>
    <row r="8" spans="1:16" s="95" customFormat="1" ht="36" x14ac:dyDescent="0.25">
      <c r="A8" s="42" t="s">
        <v>122</v>
      </c>
      <c r="B8" s="97">
        <f t="shared" si="1"/>
        <v>5242</v>
      </c>
      <c r="C8" s="97" t="s">
        <v>16</v>
      </c>
      <c r="D8" s="97" t="s">
        <v>17</v>
      </c>
      <c r="E8" s="97" t="s">
        <v>127</v>
      </c>
      <c r="F8" s="97" t="s">
        <v>199</v>
      </c>
      <c r="G8" s="54">
        <v>98</v>
      </c>
      <c r="H8" s="67" t="s">
        <v>231</v>
      </c>
      <c r="I8" s="42" t="s">
        <v>15</v>
      </c>
      <c r="J8" s="68">
        <f>((8.6*0%)+8.6)*15840</f>
        <v>136224</v>
      </c>
      <c r="K8" s="68">
        <f t="shared" si="2"/>
        <v>160199424</v>
      </c>
      <c r="L8" s="68">
        <f t="shared" si="0"/>
        <v>160199424</v>
      </c>
      <c r="M8" s="54">
        <v>1</v>
      </c>
    </row>
    <row r="9" spans="1:16" s="95" customFormat="1" ht="36" x14ac:dyDescent="0.25">
      <c r="A9" s="42" t="s">
        <v>122</v>
      </c>
      <c r="B9" s="97">
        <f t="shared" si="1"/>
        <v>5243</v>
      </c>
      <c r="C9" s="97" t="s">
        <v>16</v>
      </c>
      <c r="D9" s="97" t="s">
        <v>17</v>
      </c>
      <c r="E9" s="97" t="s">
        <v>124</v>
      </c>
      <c r="F9" s="98" t="s">
        <v>200</v>
      </c>
      <c r="G9" s="66">
        <v>108</v>
      </c>
      <c r="H9" s="67" t="s">
        <v>231</v>
      </c>
      <c r="I9" s="42" t="s">
        <v>15</v>
      </c>
      <c r="J9" s="68">
        <f>((8.6*0%)+8.6)*15840</f>
        <v>136224</v>
      </c>
      <c r="K9" s="68">
        <f t="shared" si="2"/>
        <v>176546304</v>
      </c>
      <c r="L9" s="68">
        <f t="shared" si="0"/>
        <v>176546304</v>
      </c>
      <c r="M9" s="54">
        <v>1</v>
      </c>
    </row>
    <row r="10" spans="1:16" s="99" customFormat="1" ht="39.75" customHeight="1" x14ac:dyDescent="0.25">
      <c r="A10" s="42" t="s">
        <v>122</v>
      </c>
      <c r="B10" s="97">
        <f t="shared" si="1"/>
        <v>5244</v>
      </c>
      <c r="C10" s="97" t="s">
        <v>16</v>
      </c>
      <c r="D10" s="50" t="s">
        <v>17</v>
      </c>
      <c r="E10" s="97" t="s">
        <v>131</v>
      </c>
      <c r="F10" s="97" t="s">
        <v>132</v>
      </c>
      <c r="G10" s="50">
        <v>15</v>
      </c>
      <c r="H10" s="67" t="s">
        <v>231</v>
      </c>
      <c r="I10" s="50" t="s">
        <v>15</v>
      </c>
      <c r="J10" s="68">
        <f>((8.6*100%)+8.6)*15840</f>
        <v>272448</v>
      </c>
      <c r="K10" s="68">
        <f t="shared" si="2"/>
        <v>49040640</v>
      </c>
      <c r="L10" s="68">
        <f t="shared" si="0"/>
        <v>147121920</v>
      </c>
      <c r="M10" s="50">
        <v>3</v>
      </c>
    </row>
    <row r="11" spans="1:16" s="81" customFormat="1" ht="36.75" customHeight="1" x14ac:dyDescent="0.2">
      <c r="A11" s="42" t="s">
        <v>122</v>
      </c>
      <c r="B11" s="97">
        <f t="shared" si="1"/>
        <v>5245</v>
      </c>
      <c r="C11" s="97" t="s">
        <v>16</v>
      </c>
      <c r="D11" s="97" t="s">
        <v>17</v>
      </c>
      <c r="E11" s="97" t="s">
        <v>122</v>
      </c>
      <c r="F11" s="97" t="s">
        <v>133</v>
      </c>
      <c r="G11" s="97">
        <v>75</v>
      </c>
      <c r="H11" s="67" t="s">
        <v>231</v>
      </c>
      <c r="I11" s="97" t="s">
        <v>15</v>
      </c>
      <c r="J11" s="68">
        <f>((8.6*0%)+8.6)*15840</f>
        <v>136224</v>
      </c>
      <c r="K11" s="68">
        <f t="shared" si="2"/>
        <v>122601600</v>
      </c>
      <c r="L11" s="68">
        <f t="shared" si="0"/>
        <v>183902400</v>
      </c>
      <c r="M11" s="97">
        <v>1.5</v>
      </c>
    </row>
    <row r="12" spans="1:16" s="101" customFormat="1" ht="36.75" customHeight="1" x14ac:dyDescent="0.2">
      <c r="A12" s="122" t="s">
        <v>219</v>
      </c>
      <c r="B12" s="97">
        <f t="shared" si="1"/>
        <v>5246</v>
      </c>
      <c r="C12" s="122" t="s">
        <v>16</v>
      </c>
      <c r="D12" s="122" t="s">
        <v>17</v>
      </c>
      <c r="E12" s="122" t="s">
        <v>144</v>
      </c>
      <c r="F12" s="122" t="s">
        <v>201</v>
      </c>
      <c r="G12" s="47">
        <v>50</v>
      </c>
      <c r="H12" s="67" t="s">
        <v>231</v>
      </c>
      <c r="I12" s="97" t="s">
        <v>15</v>
      </c>
      <c r="J12" s="68">
        <f t="shared" ref="J12:J13" si="3">((8.6*0%)+8.6)*15840</f>
        <v>136224</v>
      </c>
      <c r="K12" s="68">
        <f t="shared" si="2"/>
        <v>81734400</v>
      </c>
      <c r="L12" s="68">
        <f t="shared" si="0"/>
        <v>204336000</v>
      </c>
      <c r="M12" s="97">
        <v>2.5</v>
      </c>
    </row>
    <row r="13" spans="1:16" s="99" customFormat="1" ht="56.25" customHeight="1" x14ac:dyDescent="0.25">
      <c r="A13" s="77" t="s">
        <v>219</v>
      </c>
      <c r="B13" s="97">
        <f t="shared" si="1"/>
        <v>5247</v>
      </c>
      <c r="C13" s="98" t="s">
        <v>16</v>
      </c>
      <c r="D13" s="104" t="s">
        <v>17</v>
      </c>
      <c r="E13" s="98" t="s">
        <v>139</v>
      </c>
      <c r="F13" s="98" t="s">
        <v>202</v>
      </c>
      <c r="G13" s="98">
        <v>70</v>
      </c>
      <c r="H13" s="67" t="s">
        <v>231</v>
      </c>
      <c r="I13" s="97" t="s">
        <v>15</v>
      </c>
      <c r="J13" s="68">
        <f t="shared" si="3"/>
        <v>136224</v>
      </c>
      <c r="K13" s="68">
        <f t="shared" si="2"/>
        <v>114428160</v>
      </c>
      <c r="L13" s="68">
        <f t="shared" si="0"/>
        <v>228856320</v>
      </c>
      <c r="M13" s="77">
        <v>2</v>
      </c>
    </row>
    <row r="14" spans="1:16" ht="63.75" customHeight="1" x14ac:dyDescent="0.25">
      <c r="A14" s="123" t="s">
        <v>221</v>
      </c>
      <c r="B14" s="97">
        <f t="shared" si="1"/>
        <v>5248</v>
      </c>
      <c r="C14" s="122" t="s">
        <v>16</v>
      </c>
      <c r="D14" s="122" t="s">
        <v>17</v>
      </c>
      <c r="E14" s="122" t="s">
        <v>56</v>
      </c>
      <c r="F14" s="98" t="s">
        <v>197</v>
      </c>
      <c r="G14" s="25">
        <v>71</v>
      </c>
      <c r="H14" s="67" t="s">
        <v>231</v>
      </c>
      <c r="I14" s="100" t="s">
        <v>15</v>
      </c>
      <c r="J14" s="68">
        <f>((8.6*14%)+8.6)*15840</f>
        <v>155295.36000000002</v>
      </c>
      <c r="K14" s="68">
        <f t="shared" si="2"/>
        <v>132311646.72</v>
      </c>
      <c r="L14" s="68">
        <f t="shared" si="0"/>
        <v>198467470.07999998</v>
      </c>
      <c r="M14" s="19">
        <v>1.5</v>
      </c>
      <c r="N14" s="17"/>
      <c r="O14" s="17"/>
      <c r="P14" s="17"/>
    </row>
    <row r="15" spans="1:16" ht="36" x14ac:dyDescent="0.25">
      <c r="A15" s="63" t="s">
        <v>221</v>
      </c>
      <c r="B15" s="97">
        <f t="shared" si="1"/>
        <v>5249</v>
      </c>
      <c r="C15" s="98" t="s">
        <v>16</v>
      </c>
      <c r="D15" s="98" t="s">
        <v>17</v>
      </c>
      <c r="E15" s="65" t="s">
        <v>44</v>
      </c>
      <c r="F15" s="97" t="s">
        <v>57</v>
      </c>
      <c r="G15" s="66">
        <v>89</v>
      </c>
      <c r="H15" s="67" t="s">
        <v>231</v>
      </c>
      <c r="I15" s="63" t="s">
        <v>15</v>
      </c>
      <c r="J15" s="68">
        <f t="shared" ref="J15" si="4">((8.6*14%)+8.6)*15840</f>
        <v>155295.36000000002</v>
      </c>
      <c r="K15" s="68">
        <f t="shared" si="2"/>
        <v>165855444.48000002</v>
      </c>
      <c r="L15" s="68">
        <f t="shared" si="0"/>
        <v>165855444.48000002</v>
      </c>
      <c r="M15" s="54">
        <v>1</v>
      </c>
      <c r="N15" s="17"/>
      <c r="O15" s="17"/>
      <c r="P15" s="17"/>
    </row>
    <row r="16" spans="1:16" ht="36" x14ac:dyDescent="0.25">
      <c r="A16" s="50" t="s">
        <v>223</v>
      </c>
      <c r="B16" s="97">
        <f t="shared" si="1"/>
        <v>5250</v>
      </c>
      <c r="C16" s="97" t="s">
        <v>16</v>
      </c>
      <c r="D16" s="97" t="s">
        <v>17</v>
      </c>
      <c r="E16" s="97" t="s">
        <v>65</v>
      </c>
      <c r="F16" s="97" t="s">
        <v>203</v>
      </c>
      <c r="G16" s="33">
        <v>73</v>
      </c>
      <c r="H16" s="67" t="s">
        <v>231</v>
      </c>
      <c r="I16" s="35" t="s">
        <v>15</v>
      </c>
      <c r="J16" s="68">
        <f>((8.6*84%)+8.6)*15840</f>
        <v>250652.15999999997</v>
      </c>
      <c r="K16" s="68">
        <f t="shared" si="2"/>
        <v>219571292.16</v>
      </c>
      <c r="L16" s="68">
        <f t="shared" si="0"/>
        <v>219571292.16</v>
      </c>
      <c r="M16" s="33">
        <v>1</v>
      </c>
      <c r="N16" s="31"/>
      <c r="O16" s="31"/>
    </row>
    <row r="17" spans="1:15" ht="36" x14ac:dyDescent="0.25">
      <c r="A17" s="63" t="s">
        <v>226</v>
      </c>
      <c r="B17" s="97">
        <f t="shared" si="1"/>
        <v>5251</v>
      </c>
      <c r="C17" s="98" t="s">
        <v>16</v>
      </c>
      <c r="D17" s="98" t="s">
        <v>17</v>
      </c>
      <c r="E17" s="98" t="s">
        <v>69</v>
      </c>
      <c r="F17" s="97" t="s">
        <v>14</v>
      </c>
      <c r="G17" s="66">
        <v>70</v>
      </c>
      <c r="H17" s="67" t="s">
        <v>231</v>
      </c>
      <c r="I17" s="63" t="s">
        <v>15</v>
      </c>
      <c r="J17" s="68">
        <f>((8.6*56%)+8.6)*15840</f>
        <v>212509.44</v>
      </c>
      <c r="K17" s="68">
        <f t="shared" si="2"/>
        <v>178507929.60000002</v>
      </c>
      <c r="L17" s="68">
        <f t="shared" si="0"/>
        <v>178507929.60000002</v>
      </c>
      <c r="M17" s="54">
        <v>1</v>
      </c>
      <c r="N17" s="36"/>
      <c r="O17" s="36"/>
    </row>
    <row r="18" spans="1:15" ht="36" x14ac:dyDescent="0.25">
      <c r="A18" s="63" t="s">
        <v>226</v>
      </c>
      <c r="B18" s="97">
        <f t="shared" si="1"/>
        <v>5252</v>
      </c>
      <c r="C18" s="98" t="s">
        <v>16</v>
      </c>
      <c r="D18" s="98" t="s">
        <v>17</v>
      </c>
      <c r="E18" s="98" t="s">
        <v>69</v>
      </c>
      <c r="F18" s="97" t="s">
        <v>14</v>
      </c>
      <c r="G18" s="66">
        <v>81</v>
      </c>
      <c r="H18" s="67" t="s">
        <v>231</v>
      </c>
      <c r="I18" s="63" t="s">
        <v>15</v>
      </c>
      <c r="J18" s="68">
        <f>((8.6*56%)+8.6)*15840</f>
        <v>212509.44</v>
      </c>
      <c r="K18" s="68">
        <f t="shared" si="2"/>
        <v>206559175.68000001</v>
      </c>
      <c r="L18" s="68">
        <f t="shared" si="0"/>
        <v>206559175.68000001</v>
      </c>
      <c r="M18" s="54">
        <v>1</v>
      </c>
      <c r="N18" s="36"/>
      <c r="O18" s="36"/>
    </row>
    <row r="19" spans="1:15" ht="32.25" customHeight="1" x14ac:dyDescent="0.25">
      <c r="A19" s="50" t="s">
        <v>224</v>
      </c>
      <c r="B19" s="97">
        <f t="shared" si="1"/>
        <v>5253</v>
      </c>
      <c r="C19" s="97" t="s">
        <v>16</v>
      </c>
      <c r="D19" s="97" t="s">
        <v>17</v>
      </c>
      <c r="E19" s="97" t="s">
        <v>99</v>
      </c>
      <c r="F19" s="97" t="s">
        <v>204</v>
      </c>
      <c r="G19" s="50">
        <v>95</v>
      </c>
      <c r="H19" s="67" t="s">
        <v>231</v>
      </c>
      <c r="I19" s="49" t="s">
        <v>15</v>
      </c>
      <c r="J19" s="68">
        <f>((8.6*0%)+8.6)*15840</f>
        <v>136224</v>
      </c>
      <c r="K19" s="68">
        <f t="shared" si="2"/>
        <v>155295360</v>
      </c>
      <c r="L19" s="68">
        <f t="shared" si="0"/>
        <v>232943040</v>
      </c>
      <c r="M19" s="50">
        <v>1.5</v>
      </c>
    </row>
    <row r="20" spans="1:15" ht="32.25" customHeight="1" x14ac:dyDescent="0.25">
      <c r="A20" s="50" t="s">
        <v>224</v>
      </c>
      <c r="B20" s="97">
        <f t="shared" si="1"/>
        <v>5254</v>
      </c>
      <c r="C20" s="97" t="s">
        <v>16</v>
      </c>
      <c r="D20" s="97" t="s">
        <v>17</v>
      </c>
      <c r="E20" s="97" t="s">
        <v>98</v>
      </c>
      <c r="F20" s="97" t="s">
        <v>100</v>
      </c>
      <c r="G20" s="50">
        <v>75</v>
      </c>
      <c r="H20" s="67" t="s">
        <v>231</v>
      </c>
      <c r="I20" s="49" t="s">
        <v>15</v>
      </c>
      <c r="J20" s="68">
        <f t="shared" ref="J20:J32" si="5">((8.6*0%)+8.6)*15840</f>
        <v>136224</v>
      </c>
      <c r="K20" s="68">
        <f t="shared" si="2"/>
        <v>122601600</v>
      </c>
      <c r="L20" s="68">
        <f t="shared" si="0"/>
        <v>183902400</v>
      </c>
      <c r="M20" s="50">
        <v>1.5</v>
      </c>
    </row>
    <row r="21" spans="1:15" ht="36" x14ac:dyDescent="0.25">
      <c r="A21" s="50" t="s">
        <v>224</v>
      </c>
      <c r="B21" s="97">
        <f t="shared" si="1"/>
        <v>5255</v>
      </c>
      <c r="C21" s="97" t="s">
        <v>16</v>
      </c>
      <c r="D21" s="97" t="s">
        <v>17</v>
      </c>
      <c r="E21" s="97" t="s">
        <v>89</v>
      </c>
      <c r="F21" s="97" t="s">
        <v>90</v>
      </c>
      <c r="G21" s="50">
        <v>50</v>
      </c>
      <c r="H21" s="67" t="s">
        <v>231</v>
      </c>
      <c r="I21" s="49" t="s">
        <v>15</v>
      </c>
      <c r="J21" s="68">
        <f t="shared" si="5"/>
        <v>136224</v>
      </c>
      <c r="K21" s="68">
        <f t="shared" si="2"/>
        <v>81734400</v>
      </c>
      <c r="L21" s="68">
        <f t="shared" si="0"/>
        <v>204336000</v>
      </c>
      <c r="M21" s="50">
        <v>2.5</v>
      </c>
    </row>
    <row r="22" spans="1:15" ht="36" x14ac:dyDescent="0.25">
      <c r="A22" s="50" t="s">
        <v>224</v>
      </c>
      <c r="B22" s="97">
        <f t="shared" si="1"/>
        <v>5256</v>
      </c>
      <c r="C22" s="97" t="s">
        <v>16</v>
      </c>
      <c r="D22" s="97" t="s">
        <v>17</v>
      </c>
      <c r="E22" s="97" t="s">
        <v>96</v>
      </c>
      <c r="F22" s="97" t="s">
        <v>96</v>
      </c>
      <c r="G22" s="50">
        <v>50</v>
      </c>
      <c r="H22" s="67" t="s">
        <v>231</v>
      </c>
      <c r="I22" s="49" t="s">
        <v>15</v>
      </c>
      <c r="J22" s="68">
        <f t="shared" si="5"/>
        <v>136224</v>
      </c>
      <c r="K22" s="68">
        <f t="shared" si="2"/>
        <v>81734400</v>
      </c>
      <c r="L22" s="68">
        <f t="shared" si="0"/>
        <v>204336000</v>
      </c>
      <c r="M22" s="50">
        <v>2.5</v>
      </c>
    </row>
    <row r="23" spans="1:15" ht="36" x14ac:dyDescent="0.25">
      <c r="A23" s="50" t="s">
        <v>224</v>
      </c>
      <c r="B23" s="97">
        <f t="shared" si="1"/>
        <v>5257</v>
      </c>
      <c r="C23" s="97" t="s">
        <v>16</v>
      </c>
      <c r="D23" s="97" t="s">
        <v>101</v>
      </c>
      <c r="E23" s="97" t="s">
        <v>85</v>
      </c>
      <c r="F23" s="97" t="s">
        <v>102</v>
      </c>
      <c r="G23" s="50">
        <v>50</v>
      </c>
      <c r="H23" s="67" t="s">
        <v>231</v>
      </c>
      <c r="I23" s="49" t="s">
        <v>15</v>
      </c>
      <c r="J23" s="68">
        <f t="shared" si="5"/>
        <v>136224</v>
      </c>
      <c r="K23" s="68">
        <f t="shared" si="2"/>
        <v>81734400</v>
      </c>
      <c r="L23" s="68">
        <f t="shared" si="0"/>
        <v>204336000</v>
      </c>
      <c r="M23" s="50">
        <v>2.5</v>
      </c>
    </row>
    <row r="24" spans="1:15" ht="36" x14ac:dyDescent="0.25">
      <c r="A24" s="50" t="s">
        <v>224</v>
      </c>
      <c r="B24" s="97">
        <f t="shared" si="1"/>
        <v>5258</v>
      </c>
      <c r="C24" s="98" t="s">
        <v>16</v>
      </c>
      <c r="D24" s="98" t="s">
        <v>17</v>
      </c>
      <c r="E24" s="65" t="s">
        <v>103</v>
      </c>
      <c r="F24" s="97" t="s">
        <v>104</v>
      </c>
      <c r="G24" s="53">
        <v>52</v>
      </c>
      <c r="H24" s="67" t="s">
        <v>231</v>
      </c>
      <c r="I24" s="51" t="s">
        <v>15</v>
      </c>
      <c r="J24" s="68">
        <f t="shared" si="5"/>
        <v>136224</v>
      </c>
      <c r="K24" s="68">
        <f t="shared" si="2"/>
        <v>85003776</v>
      </c>
      <c r="L24" s="68">
        <f t="shared" si="0"/>
        <v>212509440</v>
      </c>
      <c r="M24" s="54">
        <v>2.5</v>
      </c>
    </row>
    <row r="25" spans="1:15" ht="48" x14ac:dyDescent="0.25">
      <c r="A25" s="50" t="s">
        <v>224</v>
      </c>
      <c r="B25" s="97">
        <f t="shared" si="1"/>
        <v>5259</v>
      </c>
      <c r="C25" s="98" t="s">
        <v>16</v>
      </c>
      <c r="D25" s="98" t="s">
        <v>17</v>
      </c>
      <c r="E25" s="65" t="s">
        <v>86</v>
      </c>
      <c r="F25" s="97" t="s">
        <v>205</v>
      </c>
      <c r="G25" s="53">
        <v>100</v>
      </c>
      <c r="H25" s="67" t="s">
        <v>231</v>
      </c>
      <c r="I25" s="51" t="s">
        <v>15</v>
      </c>
      <c r="J25" s="68">
        <f t="shared" si="5"/>
        <v>136224</v>
      </c>
      <c r="K25" s="68">
        <f t="shared" si="2"/>
        <v>163468800</v>
      </c>
      <c r="L25" s="68">
        <f t="shared" si="0"/>
        <v>163468800</v>
      </c>
      <c r="M25" s="54">
        <v>1</v>
      </c>
    </row>
    <row r="26" spans="1:15" ht="36" x14ac:dyDescent="0.25">
      <c r="A26" s="50" t="s">
        <v>224</v>
      </c>
      <c r="B26" s="97">
        <f t="shared" si="1"/>
        <v>5260</v>
      </c>
      <c r="C26" s="98" t="s">
        <v>16</v>
      </c>
      <c r="D26" s="98" t="s">
        <v>17</v>
      </c>
      <c r="E26" s="65" t="s">
        <v>103</v>
      </c>
      <c r="F26" s="97" t="s">
        <v>206</v>
      </c>
      <c r="G26" s="53">
        <v>100</v>
      </c>
      <c r="H26" s="67" t="s">
        <v>231</v>
      </c>
      <c r="I26" s="51" t="s">
        <v>15</v>
      </c>
      <c r="J26" s="68">
        <f t="shared" si="5"/>
        <v>136224</v>
      </c>
      <c r="K26" s="68">
        <f t="shared" si="2"/>
        <v>163468800</v>
      </c>
      <c r="L26" s="68">
        <f t="shared" si="0"/>
        <v>163468800</v>
      </c>
      <c r="M26" s="54">
        <v>1</v>
      </c>
    </row>
    <row r="27" spans="1:15" ht="36" x14ac:dyDescent="0.25">
      <c r="A27" s="50" t="s">
        <v>224</v>
      </c>
      <c r="B27" s="97">
        <f t="shared" si="1"/>
        <v>5261</v>
      </c>
      <c r="C27" s="98" t="s">
        <v>16</v>
      </c>
      <c r="D27" s="98" t="s">
        <v>17</v>
      </c>
      <c r="E27" s="65" t="s">
        <v>82</v>
      </c>
      <c r="F27" s="97" t="s">
        <v>207</v>
      </c>
      <c r="G27" s="53">
        <v>100</v>
      </c>
      <c r="H27" s="67" t="s">
        <v>231</v>
      </c>
      <c r="I27" s="51" t="s">
        <v>15</v>
      </c>
      <c r="J27" s="68">
        <f t="shared" si="5"/>
        <v>136224</v>
      </c>
      <c r="K27" s="68">
        <f t="shared" si="2"/>
        <v>163468800</v>
      </c>
      <c r="L27" s="68">
        <f t="shared" si="0"/>
        <v>163468800</v>
      </c>
      <c r="M27" s="54">
        <v>1</v>
      </c>
    </row>
    <row r="28" spans="1:15" ht="36" x14ac:dyDescent="0.25">
      <c r="A28" s="50" t="s">
        <v>224</v>
      </c>
      <c r="B28" s="97">
        <f t="shared" si="1"/>
        <v>5262</v>
      </c>
      <c r="C28" s="98" t="s">
        <v>16</v>
      </c>
      <c r="D28" s="98" t="s">
        <v>17</v>
      </c>
      <c r="E28" s="65" t="s">
        <v>95</v>
      </c>
      <c r="F28" s="97" t="s">
        <v>208</v>
      </c>
      <c r="G28" s="53">
        <v>100</v>
      </c>
      <c r="H28" s="67" t="s">
        <v>231</v>
      </c>
      <c r="I28" s="51" t="s">
        <v>15</v>
      </c>
      <c r="J28" s="68">
        <f t="shared" si="5"/>
        <v>136224</v>
      </c>
      <c r="K28" s="68">
        <f t="shared" si="2"/>
        <v>163468800</v>
      </c>
      <c r="L28" s="68">
        <f t="shared" si="0"/>
        <v>163468800</v>
      </c>
      <c r="M28" s="54">
        <v>1</v>
      </c>
    </row>
    <row r="29" spans="1:15" ht="36" x14ac:dyDescent="0.25">
      <c r="A29" s="50" t="s">
        <v>224</v>
      </c>
      <c r="B29" s="97">
        <f t="shared" si="1"/>
        <v>5263</v>
      </c>
      <c r="C29" s="98" t="s">
        <v>16</v>
      </c>
      <c r="D29" s="98" t="s">
        <v>17</v>
      </c>
      <c r="E29" s="65" t="s">
        <v>105</v>
      </c>
      <c r="F29" s="98" t="s">
        <v>209</v>
      </c>
      <c r="G29" s="53">
        <v>100</v>
      </c>
      <c r="H29" s="67" t="s">
        <v>231</v>
      </c>
      <c r="I29" s="51" t="s">
        <v>15</v>
      </c>
      <c r="J29" s="68">
        <f t="shared" si="5"/>
        <v>136224</v>
      </c>
      <c r="K29" s="68">
        <f t="shared" si="2"/>
        <v>163468800</v>
      </c>
      <c r="L29" s="68">
        <f t="shared" si="0"/>
        <v>163468800</v>
      </c>
      <c r="M29" s="54">
        <v>1</v>
      </c>
    </row>
    <row r="30" spans="1:15" ht="36" x14ac:dyDescent="0.25">
      <c r="A30" s="50" t="s">
        <v>224</v>
      </c>
      <c r="B30" s="97">
        <f t="shared" si="1"/>
        <v>5264</v>
      </c>
      <c r="C30" s="70" t="s">
        <v>16</v>
      </c>
      <c r="D30" s="70" t="s">
        <v>17</v>
      </c>
      <c r="E30" s="71" t="s">
        <v>79</v>
      </c>
      <c r="F30" s="98" t="s">
        <v>210</v>
      </c>
      <c r="G30" s="56">
        <v>97</v>
      </c>
      <c r="H30" s="67" t="s">
        <v>231</v>
      </c>
      <c r="I30" s="55" t="s">
        <v>15</v>
      </c>
      <c r="J30" s="68">
        <f>((8.6*0%)+8.6)*15840</f>
        <v>136224</v>
      </c>
      <c r="K30" s="68">
        <f t="shared" si="2"/>
        <v>158564736</v>
      </c>
      <c r="L30" s="68">
        <f t="shared" si="0"/>
        <v>158564736</v>
      </c>
      <c r="M30" s="57">
        <v>1</v>
      </c>
    </row>
    <row r="31" spans="1:15" ht="36" x14ac:dyDescent="0.25">
      <c r="A31" s="50" t="s">
        <v>224</v>
      </c>
      <c r="B31" s="97">
        <f t="shared" si="1"/>
        <v>5265</v>
      </c>
      <c r="C31" s="98" t="s">
        <v>16</v>
      </c>
      <c r="D31" s="98" t="s">
        <v>101</v>
      </c>
      <c r="E31" s="65" t="s">
        <v>83</v>
      </c>
      <c r="F31" s="98" t="s">
        <v>211</v>
      </c>
      <c r="G31" s="58">
        <v>67</v>
      </c>
      <c r="H31" s="67" t="s">
        <v>231</v>
      </c>
      <c r="I31" s="52" t="s">
        <v>15</v>
      </c>
      <c r="J31" s="68">
        <f t="shared" si="5"/>
        <v>136224</v>
      </c>
      <c r="K31" s="68">
        <f t="shared" si="2"/>
        <v>109524096</v>
      </c>
      <c r="L31" s="68">
        <f t="shared" si="0"/>
        <v>219048192</v>
      </c>
      <c r="M31" s="52">
        <v>2</v>
      </c>
    </row>
    <row r="32" spans="1:15" ht="36" x14ac:dyDescent="0.25">
      <c r="A32" s="50" t="s">
        <v>224</v>
      </c>
      <c r="B32" s="97">
        <f t="shared" si="1"/>
        <v>5266</v>
      </c>
      <c r="C32" s="98" t="s">
        <v>16</v>
      </c>
      <c r="D32" s="98" t="s">
        <v>101</v>
      </c>
      <c r="E32" s="65" t="s">
        <v>106</v>
      </c>
      <c r="F32" s="97" t="s">
        <v>212</v>
      </c>
      <c r="G32" s="58">
        <v>80</v>
      </c>
      <c r="H32" s="67" t="s">
        <v>231</v>
      </c>
      <c r="I32" s="52" t="s">
        <v>15</v>
      </c>
      <c r="J32" s="68">
        <f t="shared" si="5"/>
        <v>136224</v>
      </c>
      <c r="K32" s="68">
        <f t="shared" si="2"/>
        <v>130775040</v>
      </c>
      <c r="L32" s="68">
        <f t="shared" si="0"/>
        <v>196162560</v>
      </c>
      <c r="M32" s="48">
        <v>1.5</v>
      </c>
    </row>
    <row r="33" spans="1:15" ht="36" x14ac:dyDescent="0.25">
      <c r="A33" s="63" t="s">
        <v>227</v>
      </c>
      <c r="B33" s="97">
        <f t="shared" si="1"/>
        <v>5267</v>
      </c>
      <c r="C33" s="98" t="s">
        <v>16</v>
      </c>
      <c r="D33" s="98" t="s">
        <v>17</v>
      </c>
      <c r="E33" s="98" t="s">
        <v>75</v>
      </c>
      <c r="F33" s="98" t="s">
        <v>14</v>
      </c>
      <c r="G33" s="61">
        <v>81</v>
      </c>
      <c r="H33" s="67" t="s">
        <v>231</v>
      </c>
      <c r="I33" s="113" t="s">
        <v>15</v>
      </c>
      <c r="J33" s="68">
        <f>((8.6*28%)+8.6)*15840</f>
        <v>174366.71999999997</v>
      </c>
      <c r="K33" s="68">
        <f t="shared" si="2"/>
        <v>169484451.83999997</v>
      </c>
      <c r="L33" s="68">
        <f t="shared" si="0"/>
        <v>169484451.83999997</v>
      </c>
      <c r="M33" s="114">
        <v>1</v>
      </c>
      <c r="N33" s="37"/>
      <c r="O33" s="37"/>
    </row>
    <row r="34" spans="1:15" ht="24.75" customHeight="1" x14ac:dyDescent="0.25">
      <c r="A34" s="63" t="s">
        <v>227</v>
      </c>
      <c r="B34" s="97">
        <f t="shared" si="1"/>
        <v>5268</v>
      </c>
      <c r="C34" s="98" t="s">
        <v>16</v>
      </c>
      <c r="D34" s="98" t="s">
        <v>17</v>
      </c>
      <c r="E34" s="98" t="s">
        <v>75</v>
      </c>
      <c r="F34" s="97" t="s">
        <v>14</v>
      </c>
      <c r="G34" s="66">
        <v>81</v>
      </c>
      <c r="H34" s="67" t="s">
        <v>231</v>
      </c>
      <c r="I34" s="63" t="s">
        <v>15</v>
      </c>
      <c r="J34" s="68">
        <f>((8.6*28%)+8.6)*15840</f>
        <v>174366.71999999997</v>
      </c>
      <c r="K34" s="68">
        <f t="shared" si="2"/>
        <v>169484451.83999997</v>
      </c>
      <c r="L34" s="68">
        <f t="shared" si="0"/>
        <v>169484451.83999997</v>
      </c>
      <c r="M34" s="115">
        <v>1</v>
      </c>
      <c r="N34" s="37"/>
      <c r="O34" s="37"/>
    </row>
  </sheetData>
  <autoFilter ref="A2:M34"/>
  <mergeCells count="1">
    <mergeCell ref="A1:M1"/>
  </mergeCells>
  <pageMargins left="0.7" right="0.7" top="0.75" bottom="0.75" header="0.3" footer="0.3"/>
  <pageSetup paperSize="14" scale="4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="84" zoomScaleNormal="84" workbookViewId="0">
      <selection activeCell="B57" sqref="B57:G58"/>
    </sheetView>
  </sheetViews>
  <sheetFormatPr baseColWidth="10" defaultRowHeight="15" x14ac:dyDescent="0.25"/>
  <cols>
    <col min="1" max="1" width="22.28515625" customWidth="1"/>
    <col min="2" max="2" width="13.85546875" customWidth="1"/>
    <col min="3" max="3" width="13.7109375" customWidth="1"/>
    <col min="4" max="4" width="12.42578125" customWidth="1"/>
    <col min="5" max="5" width="16" customWidth="1"/>
    <col min="6" max="6" width="26.85546875" customWidth="1"/>
    <col min="7" max="7" width="13.85546875" customWidth="1"/>
    <col min="8" max="8" width="24.5703125" customWidth="1"/>
    <col min="9" max="9" width="8.7109375" customWidth="1"/>
    <col min="11" max="11" width="15" customWidth="1"/>
    <col min="12" max="12" width="17.7109375" customWidth="1"/>
    <col min="13" max="13" width="12.7109375" customWidth="1"/>
  </cols>
  <sheetData>
    <row r="1" spans="1:19" ht="34.5" customHeight="1" x14ac:dyDescent="0.25">
      <c r="A1" s="132" t="s">
        <v>233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9" ht="42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234</v>
      </c>
      <c r="G2" s="8" t="s">
        <v>235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</row>
    <row r="3" spans="1:19" ht="24" x14ac:dyDescent="0.25">
      <c r="A3" s="25" t="s">
        <v>217</v>
      </c>
      <c r="B3" s="50">
        <f>DIAGNÓSTICOS!B34+1</f>
        <v>5269</v>
      </c>
      <c r="C3" s="97" t="s">
        <v>11</v>
      </c>
      <c r="D3" s="97" t="s">
        <v>22</v>
      </c>
      <c r="E3" s="97" t="s">
        <v>13</v>
      </c>
      <c r="F3" s="10" t="s">
        <v>14</v>
      </c>
      <c r="G3" s="9">
        <v>45</v>
      </c>
      <c r="H3" s="67" t="s">
        <v>231</v>
      </c>
      <c r="I3" s="11" t="s">
        <v>15</v>
      </c>
      <c r="J3" s="12">
        <v>246628.80000000002</v>
      </c>
      <c r="K3" s="12">
        <f>J3*G3*12</f>
        <v>133179552</v>
      </c>
      <c r="L3" s="12">
        <f>K3*M3</f>
        <v>199769328</v>
      </c>
      <c r="M3" s="9">
        <v>1.5</v>
      </c>
    </row>
    <row r="4" spans="1:19" ht="24" x14ac:dyDescent="0.25">
      <c r="A4" s="96" t="s">
        <v>217</v>
      </c>
      <c r="B4" s="50">
        <f>B3</f>
        <v>5269</v>
      </c>
      <c r="C4" s="97" t="s">
        <v>11</v>
      </c>
      <c r="D4" s="97" t="s">
        <v>23</v>
      </c>
      <c r="E4" s="97" t="s">
        <v>13</v>
      </c>
      <c r="F4" s="97" t="s">
        <v>14</v>
      </c>
      <c r="G4" s="96">
        <v>25</v>
      </c>
      <c r="H4" s="117" t="s">
        <v>231</v>
      </c>
      <c r="I4" s="131" t="s">
        <v>15</v>
      </c>
      <c r="J4" s="38">
        <v>188559.36000000002</v>
      </c>
      <c r="K4" s="38">
        <f t="shared" ref="K4:K60" si="0">J4*G4*12</f>
        <v>56567808</v>
      </c>
      <c r="L4" s="38">
        <f t="shared" ref="L4:L60" si="1">K4*M4</f>
        <v>84851712</v>
      </c>
      <c r="M4" s="96">
        <v>1.5</v>
      </c>
    </row>
    <row r="5" spans="1:19" ht="24" x14ac:dyDescent="0.25">
      <c r="A5" s="113" t="s">
        <v>218</v>
      </c>
      <c r="B5" s="123">
        <f t="shared" ref="B5:B36" si="2">B3+1</f>
        <v>5270</v>
      </c>
      <c r="C5" s="74" t="s">
        <v>11</v>
      </c>
      <c r="D5" s="74" t="s">
        <v>22</v>
      </c>
      <c r="E5" s="74" t="s">
        <v>24</v>
      </c>
      <c r="F5" s="74" t="s">
        <v>34</v>
      </c>
      <c r="G5" s="61">
        <v>57</v>
      </c>
      <c r="H5" s="67" t="s">
        <v>231</v>
      </c>
      <c r="I5" s="113" t="s">
        <v>15</v>
      </c>
      <c r="J5" s="6">
        <v>226670.4</v>
      </c>
      <c r="K5" s="130">
        <f t="shared" si="0"/>
        <v>155042553.59999999</v>
      </c>
      <c r="L5" s="130">
        <f t="shared" si="1"/>
        <v>232563830.39999998</v>
      </c>
      <c r="M5" s="61">
        <v>1.5</v>
      </c>
      <c r="N5" s="7"/>
      <c r="O5" s="7"/>
      <c r="P5" s="7"/>
      <c r="Q5" s="7"/>
      <c r="R5" s="7"/>
      <c r="S5" s="7"/>
    </row>
    <row r="6" spans="1:19" ht="24" x14ac:dyDescent="0.25">
      <c r="A6" s="63" t="s">
        <v>218</v>
      </c>
      <c r="B6" s="50">
        <f t="shared" si="2"/>
        <v>5270</v>
      </c>
      <c r="C6" s="98" t="s">
        <v>11</v>
      </c>
      <c r="D6" s="98" t="s">
        <v>23</v>
      </c>
      <c r="E6" s="98" t="s">
        <v>24</v>
      </c>
      <c r="F6" s="14" t="s">
        <v>34</v>
      </c>
      <c r="G6" s="15">
        <v>30</v>
      </c>
      <c r="H6" s="67" t="s">
        <v>231</v>
      </c>
      <c r="I6" s="13" t="s">
        <v>15</v>
      </c>
      <c r="J6" s="6">
        <v>167935.68</v>
      </c>
      <c r="K6" s="38">
        <f t="shared" si="0"/>
        <v>60456844.799999997</v>
      </c>
      <c r="L6" s="38">
        <f t="shared" si="1"/>
        <v>90685267.199999988</v>
      </c>
      <c r="M6" s="15">
        <v>1.5</v>
      </c>
      <c r="N6" s="7"/>
      <c r="O6" s="7"/>
      <c r="P6" s="7"/>
      <c r="Q6" s="7"/>
      <c r="R6" s="7"/>
      <c r="S6" s="7"/>
    </row>
    <row r="7" spans="1:19" s="99" customFormat="1" ht="24" x14ac:dyDescent="0.25">
      <c r="A7" s="50" t="s">
        <v>122</v>
      </c>
      <c r="B7" s="50">
        <f t="shared" si="2"/>
        <v>5271</v>
      </c>
      <c r="C7" s="97" t="s">
        <v>11</v>
      </c>
      <c r="D7" s="97" t="s">
        <v>22</v>
      </c>
      <c r="E7" s="97" t="s">
        <v>122</v>
      </c>
      <c r="F7" s="97" t="s">
        <v>134</v>
      </c>
      <c r="G7" s="50">
        <v>56</v>
      </c>
      <c r="H7" s="67" t="s">
        <v>231</v>
      </c>
      <c r="I7" s="49" t="s">
        <v>15</v>
      </c>
      <c r="J7" s="62">
        <v>206712</v>
      </c>
      <c r="K7" s="38">
        <f t="shared" si="0"/>
        <v>138910464</v>
      </c>
      <c r="L7" s="38">
        <f t="shared" si="1"/>
        <v>208365696</v>
      </c>
      <c r="M7" s="50">
        <v>1.5</v>
      </c>
    </row>
    <row r="8" spans="1:19" s="99" customFormat="1" ht="24" x14ac:dyDescent="0.25">
      <c r="A8" s="50" t="s">
        <v>122</v>
      </c>
      <c r="B8" s="50">
        <f t="shared" si="2"/>
        <v>5271</v>
      </c>
      <c r="C8" s="97" t="s">
        <v>11</v>
      </c>
      <c r="D8" s="97" t="s">
        <v>23</v>
      </c>
      <c r="E8" s="97" t="s">
        <v>122</v>
      </c>
      <c r="F8" s="97" t="s">
        <v>134</v>
      </c>
      <c r="G8" s="50">
        <v>28</v>
      </c>
      <c r="H8" s="67" t="s">
        <v>231</v>
      </c>
      <c r="I8" s="49" t="s">
        <v>15</v>
      </c>
      <c r="J8" s="62">
        <v>147312</v>
      </c>
      <c r="K8" s="38">
        <f t="shared" si="0"/>
        <v>49496832</v>
      </c>
      <c r="L8" s="38">
        <f t="shared" si="1"/>
        <v>74245248</v>
      </c>
      <c r="M8" s="50">
        <v>1.5</v>
      </c>
    </row>
    <row r="9" spans="1:19" s="99" customFormat="1" ht="24" x14ac:dyDescent="0.25">
      <c r="A9" s="50" t="s">
        <v>122</v>
      </c>
      <c r="B9" s="50">
        <f t="shared" si="2"/>
        <v>5272</v>
      </c>
      <c r="C9" s="97" t="s">
        <v>11</v>
      </c>
      <c r="D9" s="97" t="s">
        <v>22</v>
      </c>
      <c r="E9" s="97" t="s">
        <v>126</v>
      </c>
      <c r="F9" s="97" t="s">
        <v>237</v>
      </c>
      <c r="G9" s="50">
        <v>58</v>
      </c>
      <c r="H9" s="67" t="s">
        <v>231</v>
      </c>
      <c r="I9" s="49" t="s">
        <v>15</v>
      </c>
      <c r="J9" s="62">
        <v>206712</v>
      </c>
      <c r="K9" s="38">
        <f t="shared" si="0"/>
        <v>143871552</v>
      </c>
      <c r="L9" s="38">
        <f t="shared" si="1"/>
        <v>215807328</v>
      </c>
      <c r="M9" s="50">
        <v>1.5</v>
      </c>
    </row>
    <row r="10" spans="1:19" s="99" customFormat="1" ht="24" x14ac:dyDescent="0.25">
      <c r="A10" s="50" t="s">
        <v>122</v>
      </c>
      <c r="B10" s="50">
        <f t="shared" si="2"/>
        <v>5272</v>
      </c>
      <c r="C10" s="97" t="s">
        <v>11</v>
      </c>
      <c r="D10" s="97" t="s">
        <v>23</v>
      </c>
      <c r="E10" s="97" t="s">
        <v>126</v>
      </c>
      <c r="F10" s="97" t="s">
        <v>237</v>
      </c>
      <c r="G10" s="50">
        <v>30</v>
      </c>
      <c r="H10" s="67" t="s">
        <v>231</v>
      </c>
      <c r="I10" s="49" t="s">
        <v>15</v>
      </c>
      <c r="J10" s="62">
        <v>147312</v>
      </c>
      <c r="K10" s="38">
        <f t="shared" si="0"/>
        <v>53032320</v>
      </c>
      <c r="L10" s="38">
        <f t="shared" si="1"/>
        <v>79548480</v>
      </c>
      <c r="M10" s="50">
        <v>1.5</v>
      </c>
    </row>
    <row r="11" spans="1:19" s="99" customFormat="1" ht="24" x14ac:dyDescent="0.25">
      <c r="A11" s="50" t="s">
        <v>122</v>
      </c>
      <c r="B11" s="50">
        <f t="shared" si="2"/>
        <v>5273</v>
      </c>
      <c r="C11" s="97" t="s">
        <v>11</v>
      </c>
      <c r="D11" s="97" t="s">
        <v>22</v>
      </c>
      <c r="E11" s="97" t="s">
        <v>135</v>
      </c>
      <c r="F11" s="97" t="s">
        <v>236</v>
      </c>
      <c r="G11" s="50">
        <v>64</v>
      </c>
      <c r="H11" s="67" t="s">
        <v>231</v>
      </c>
      <c r="I11" s="49" t="s">
        <v>15</v>
      </c>
      <c r="J11" s="62">
        <v>206712</v>
      </c>
      <c r="K11" s="38">
        <f t="shared" si="0"/>
        <v>158754816</v>
      </c>
      <c r="L11" s="38">
        <f t="shared" si="1"/>
        <v>158754816</v>
      </c>
      <c r="M11" s="50">
        <v>1</v>
      </c>
    </row>
    <row r="12" spans="1:19" s="99" customFormat="1" ht="24" x14ac:dyDescent="0.25">
      <c r="A12" s="50" t="s">
        <v>122</v>
      </c>
      <c r="B12" s="50">
        <f t="shared" si="2"/>
        <v>5273</v>
      </c>
      <c r="C12" s="97" t="s">
        <v>11</v>
      </c>
      <c r="D12" s="97" t="s">
        <v>23</v>
      </c>
      <c r="E12" s="97" t="s">
        <v>135</v>
      </c>
      <c r="F12" s="97" t="s">
        <v>238</v>
      </c>
      <c r="G12" s="50">
        <v>35</v>
      </c>
      <c r="H12" s="67" t="s">
        <v>231</v>
      </c>
      <c r="I12" s="49" t="s">
        <v>15</v>
      </c>
      <c r="J12" s="62">
        <v>147312</v>
      </c>
      <c r="K12" s="38">
        <f t="shared" si="0"/>
        <v>61871040</v>
      </c>
      <c r="L12" s="38">
        <f t="shared" si="1"/>
        <v>61871040</v>
      </c>
      <c r="M12" s="50">
        <v>1</v>
      </c>
    </row>
    <row r="13" spans="1:19" s="99" customFormat="1" ht="24" x14ac:dyDescent="0.25">
      <c r="A13" s="50" t="s">
        <v>122</v>
      </c>
      <c r="B13" s="50">
        <f t="shared" si="2"/>
        <v>5274</v>
      </c>
      <c r="C13" s="98" t="s">
        <v>11</v>
      </c>
      <c r="D13" s="98" t="s">
        <v>22</v>
      </c>
      <c r="E13" s="98" t="s">
        <v>122</v>
      </c>
      <c r="F13" s="98" t="s">
        <v>136</v>
      </c>
      <c r="G13" s="66">
        <v>86</v>
      </c>
      <c r="H13" s="67" t="s">
        <v>231</v>
      </c>
      <c r="I13" s="63" t="s">
        <v>15</v>
      </c>
      <c r="J13" s="68">
        <v>206712</v>
      </c>
      <c r="K13" s="38">
        <f t="shared" si="0"/>
        <v>213326784</v>
      </c>
      <c r="L13" s="38">
        <f t="shared" si="1"/>
        <v>213326784</v>
      </c>
      <c r="M13" s="66">
        <v>1</v>
      </c>
    </row>
    <row r="14" spans="1:19" s="99" customFormat="1" ht="24" x14ac:dyDescent="0.25">
      <c r="A14" s="50" t="s">
        <v>122</v>
      </c>
      <c r="B14" s="50">
        <f t="shared" si="2"/>
        <v>5274</v>
      </c>
      <c r="C14" s="98" t="s">
        <v>11</v>
      </c>
      <c r="D14" s="98" t="s">
        <v>23</v>
      </c>
      <c r="E14" s="98" t="s">
        <v>122</v>
      </c>
      <c r="F14" s="98" t="s">
        <v>136</v>
      </c>
      <c r="G14" s="66">
        <v>43</v>
      </c>
      <c r="H14" s="67" t="s">
        <v>231</v>
      </c>
      <c r="I14" s="63" t="s">
        <v>15</v>
      </c>
      <c r="J14" s="68">
        <v>147312</v>
      </c>
      <c r="K14" s="38">
        <f t="shared" si="0"/>
        <v>76012992</v>
      </c>
      <c r="L14" s="38">
        <f t="shared" si="1"/>
        <v>76012992</v>
      </c>
      <c r="M14" s="66">
        <v>1</v>
      </c>
    </row>
    <row r="15" spans="1:19" s="99" customFormat="1" ht="36" x14ac:dyDescent="0.25">
      <c r="A15" s="50" t="s">
        <v>122</v>
      </c>
      <c r="B15" s="50">
        <f t="shared" si="2"/>
        <v>5275</v>
      </c>
      <c r="C15" s="98" t="s">
        <v>11</v>
      </c>
      <c r="D15" s="98" t="s">
        <v>22</v>
      </c>
      <c r="E15" s="98" t="s">
        <v>123</v>
      </c>
      <c r="F15" s="98" t="s">
        <v>137</v>
      </c>
      <c r="G15" s="66">
        <v>85</v>
      </c>
      <c r="H15" s="67" t="s">
        <v>231</v>
      </c>
      <c r="I15" s="63" t="s">
        <v>15</v>
      </c>
      <c r="J15" s="68">
        <v>206712</v>
      </c>
      <c r="K15" s="38">
        <f t="shared" si="0"/>
        <v>210846240</v>
      </c>
      <c r="L15" s="38">
        <f t="shared" si="1"/>
        <v>210846240</v>
      </c>
      <c r="M15" s="66">
        <v>1</v>
      </c>
    </row>
    <row r="16" spans="1:19" s="99" customFormat="1" ht="36" x14ac:dyDescent="0.25">
      <c r="A16" s="50" t="s">
        <v>122</v>
      </c>
      <c r="B16" s="50">
        <f t="shared" si="2"/>
        <v>5275</v>
      </c>
      <c r="C16" s="98" t="s">
        <v>11</v>
      </c>
      <c r="D16" s="98" t="s">
        <v>23</v>
      </c>
      <c r="E16" s="98" t="s">
        <v>123</v>
      </c>
      <c r="F16" s="98" t="s">
        <v>137</v>
      </c>
      <c r="G16" s="66">
        <v>43</v>
      </c>
      <c r="H16" s="67" t="s">
        <v>231</v>
      </c>
      <c r="I16" s="63" t="s">
        <v>15</v>
      </c>
      <c r="J16" s="68">
        <v>147312</v>
      </c>
      <c r="K16" s="38">
        <f t="shared" si="0"/>
        <v>76012992</v>
      </c>
      <c r="L16" s="38">
        <f t="shared" si="1"/>
        <v>76012992</v>
      </c>
      <c r="M16" s="66">
        <v>1</v>
      </c>
    </row>
    <row r="17" spans="1:20" s="99" customFormat="1" ht="24" x14ac:dyDescent="0.25">
      <c r="A17" s="50" t="s">
        <v>122</v>
      </c>
      <c r="B17" s="50">
        <f t="shared" si="2"/>
        <v>5276</v>
      </c>
      <c r="C17" s="98" t="s">
        <v>11</v>
      </c>
      <c r="D17" s="98" t="s">
        <v>22</v>
      </c>
      <c r="E17" s="98" t="s">
        <v>127</v>
      </c>
      <c r="F17" s="98" t="s">
        <v>239</v>
      </c>
      <c r="G17" s="66">
        <v>90</v>
      </c>
      <c r="H17" s="67" t="s">
        <v>231</v>
      </c>
      <c r="I17" s="63" t="s">
        <v>15</v>
      </c>
      <c r="J17" s="68">
        <v>206712</v>
      </c>
      <c r="K17" s="38">
        <f t="shared" si="0"/>
        <v>223248960</v>
      </c>
      <c r="L17" s="38">
        <f t="shared" si="1"/>
        <v>223248960</v>
      </c>
      <c r="M17" s="66">
        <v>1</v>
      </c>
    </row>
    <row r="18" spans="1:20" s="99" customFormat="1" ht="24" x14ac:dyDescent="0.25">
      <c r="A18" s="50" t="s">
        <v>122</v>
      </c>
      <c r="B18" s="50">
        <f t="shared" si="2"/>
        <v>5276</v>
      </c>
      <c r="C18" s="98" t="s">
        <v>11</v>
      </c>
      <c r="D18" s="98" t="s">
        <v>23</v>
      </c>
      <c r="E18" s="98" t="s">
        <v>127</v>
      </c>
      <c r="F18" s="98" t="s">
        <v>240</v>
      </c>
      <c r="G18" s="66">
        <v>50</v>
      </c>
      <c r="H18" s="67" t="s">
        <v>231</v>
      </c>
      <c r="I18" s="63" t="s">
        <v>15</v>
      </c>
      <c r="J18" s="68">
        <v>147312</v>
      </c>
      <c r="K18" s="38">
        <f t="shared" si="0"/>
        <v>88387200</v>
      </c>
      <c r="L18" s="38">
        <f t="shared" si="1"/>
        <v>88387200</v>
      </c>
      <c r="M18" s="66">
        <v>1</v>
      </c>
    </row>
    <row r="19" spans="1:20" s="99" customFormat="1" ht="48" x14ac:dyDescent="0.25">
      <c r="A19" s="63" t="s">
        <v>219</v>
      </c>
      <c r="B19" s="50">
        <f t="shared" si="2"/>
        <v>5277</v>
      </c>
      <c r="C19" s="98" t="s">
        <v>11</v>
      </c>
      <c r="D19" s="98" t="s">
        <v>22</v>
      </c>
      <c r="E19" s="65" t="s">
        <v>138</v>
      </c>
      <c r="F19" s="41" t="s">
        <v>182</v>
      </c>
      <c r="G19" s="66">
        <v>50</v>
      </c>
      <c r="H19" s="67" t="s">
        <v>231</v>
      </c>
      <c r="I19" s="63" t="s">
        <v>15</v>
      </c>
      <c r="J19" s="68">
        <v>206712</v>
      </c>
      <c r="K19" s="38">
        <f t="shared" si="0"/>
        <v>124027200</v>
      </c>
      <c r="L19" s="38">
        <f t="shared" si="1"/>
        <v>186040800</v>
      </c>
      <c r="M19" s="66">
        <v>1.5</v>
      </c>
    </row>
    <row r="20" spans="1:20" s="99" customFormat="1" ht="48" x14ac:dyDescent="0.25">
      <c r="A20" s="63" t="s">
        <v>219</v>
      </c>
      <c r="B20" s="50">
        <f t="shared" si="2"/>
        <v>5277</v>
      </c>
      <c r="C20" s="98" t="s">
        <v>11</v>
      </c>
      <c r="D20" s="98" t="s">
        <v>23</v>
      </c>
      <c r="E20" s="65" t="s">
        <v>138</v>
      </c>
      <c r="F20" s="41" t="s">
        <v>182</v>
      </c>
      <c r="G20" s="116">
        <v>26</v>
      </c>
      <c r="H20" s="67" t="s">
        <v>231</v>
      </c>
      <c r="I20" s="118" t="s">
        <v>15</v>
      </c>
      <c r="J20" s="68">
        <v>147312</v>
      </c>
      <c r="K20" s="38">
        <f t="shared" si="0"/>
        <v>45961344</v>
      </c>
      <c r="L20" s="38">
        <f t="shared" si="1"/>
        <v>68942016</v>
      </c>
      <c r="M20" s="119">
        <v>1.5</v>
      </c>
    </row>
    <row r="21" spans="1:20" s="99" customFormat="1" ht="24" x14ac:dyDescent="0.25">
      <c r="A21" s="63" t="s">
        <v>220</v>
      </c>
      <c r="B21" s="50">
        <f t="shared" si="2"/>
        <v>5278</v>
      </c>
      <c r="C21" s="98" t="s">
        <v>11</v>
      </c>
      <c r="D21" s="98" t="s">
        <v>22</v>
      </c>
      <c r="E21" s="98" t="s">
        <v>37</v>
      </c>
      <c r="F21" s="98" t="s">
        <v>31</v>
      </c>
      <c r="G21" s="66">
        <v>70</v>
      </c>
      <c r="H21" s="67" t="s">
        <v>231</v>
      </c>
      <c r="I21" s="113" t="s">
        <v>15</v>
      </c>
      <c r="J21" s="16">
        <v>206712</v>
      </c>
      <c r="K21" s="38">
        <f t="shared" si="0"/>
        <v>173638080</v>
      </c>
      <c r="L21" s="38">
        <f t="shared" si="1"/>
        <v>173638080</v>
      </c>
      <c r="M21" s="61">
        <v>1</v>
      </c>
    </row>
    <row r="22" spans="1:20" s="99" customFormat="1" ht="24" x14ac:dyDescent="0.25">
      <c r="A22" s="63" t="s">
        <v>220</v>
      </c>
      <c r="B22" s="50">
        <f t="shared" si="2"/>
        <v>5278</v>
      </c>
      <c r="C22" s="98" t="s">
        <v>11</v>
      </c>
      <c r="D22" s="98" t="s">
        <v>23</v>
      </c>
      <c r="E22" s="98" t="s">
        <v>37</v>
      </c>
      <c r="F22" s="98" t="s">
        <v>31</v>
      </c>
      <c r="G22" s="66">
        <v>46</v>
      </c>
      <c r="H22" s="67" t="s">
        <v>231</v>
      </c>
      <c r="I22" s="63" t="s">
        <v>15</v>
      </c>
      <c r="J22" s="16">
        <v>147312</v>
      </c>
      <c r="K22" s="38">
        <f t="shared" si="0"/>
        <v>81316224</v>
      </c>
      <c r="L22" s="38">
        <f t="shared" si="1"/>
        <v>81316224</v>
      </c>
      <c r="M22" s="66">
        <v>1</v>
      </c>
    </row>
    <row r="23" spans="1:20" s="99" customFormat="1" ht="24" x14ac:dyDescent="0.25">
      <c r="A23" s="63" t="s">
        <v>220</v>
      </c>
      <c r="B23" s="50">
        <f t="shared" si="2"/>
        <v>5279</v>
      </c>
      <c r="C23" s="98" t="s">
        <v>11</v>
      </c>
      <c r="D23" s="98" t="s">
        <v>22</v>
      </c>
      <c r="E23" s="98" t="s">
        <v>35</v>
      </c>
      <c r="F23" s="98" t="s">
        <v>31</v>
      </c>
      <c r="G23" s="66">
        <v>70</v>
      </c>
      <c r="H23" s="67" t="s">
        <v>231</v>
      </c>
      <c r="I23" s="63" t="s">
        <v>15</v>
      </c>
      <c r="J23" s="16">
        <v>206712</v>
      </c>
      <c r="K23" s="38">
        <f t="shared" si="0"/>
        <v>173638080</v>
      </c>
      <c r="L23" s="38">
        <f t="shared" si="1"/>
        <v>173638080</v>
      </c>
      <c r="M23" s="66">
        <v>1</v>
      </c>
    </row>
    <row r="24" spans="1:20" s="99" customFormat="1" ht="24" x14ac:dyDescent="0.25">
      <c r="A24" s="63" t="s">
        <v>220</v>
      </c>
      <c r="B24" s="50">
        <f t="shared" si="2"/>
        <v>5279</v>
      </c>
      <c r="C24" s="98" t="s">
        <v>11</v>
      </c>
      <c r="D24" s="98" t="s">
        <v>23</v>
      </c>
      <c r="E24" s="98" t="s">
        <v>35</v>
      </c>
      <c r="F24" s="98" t="s">
        <v>31</v>
      </c>
      <c r="G24" s="66">
        <v>25</v>
      </c>
      <c r="H24" s="67" t="s">
        <v>231</v>
      </c>
      <c r="I24" s="63" t="s">
        <v>15</v>
      </c>
      <c r="J24" s="16">
        <v>147312</v>
      </c>
      <c r="K24" s="38">
        <f t="shared" si="0"/>
        <v>44193600</v>
      </c>
      <c r="L24" s="38">
        <f t="shared" si="1"/>
        <v>44193600</v>
      </c>
      <c r="M24" s="66">
        <v>1</v>
      </c>
    </row>
    <row r="25" spans="1:20" ht="33" customHeight="1" x14ac:dyDescent="0.25">
      <c r="A25" s="96" t="s">
        <v>221</v>
      </c>
      <c r="B25" s="50">
        <f t="shared" si="2"/>
        <v>5280</v>
      </c>
      <c r="C25" s="97" t="s">
        <v>11</v>
      </c>
      <c r="D25" s="97" t="s">
        <v>22</v>
      </c>
      <c r="E25" s="97" t="s">
        <v>58</v>
      </c>
      <c r="F25" s="98" t="s">
        <v>196</v>
      </c>
      <c r="G25" s="21">
        <v>59</v>
      </c>
      <c r="H25" s="67" t="s">
        <v>231</v>
      </c>
      <c r="I25" s="23" t="s">
        <v>15</v>
      </c>
      <c r="J25" s="22">
        <v>226670.4</v>
      </c>
      <c r="K25" s="38">
        <f t="shared" si="0"/>
        <v>160482643.19999999</v>
      </c>
      <c r="L25" s="38">
        <f t="shared" si="1"/>
        <v>160482643.19999999</v>
      </c>
      <c r="M25" s="21">
        <v>1</v>
      </c>
      <c r="N25" s="20"/>
      <c r="O25" s="20"/>
      <c r="P25" s="20"/>
      <c r="Q25" s="20"/>
      <c r="R25" s="20"/>
      <c r="S25" s="20"/>
      <c r="T25" s="20"/>
    </row>
    <row r="26" spans="1:20" ht="39" customHeight="1" x14ac:dyDescent="0.25">
      <c r="A26" s="96" t="s">
        <v>221</v>
      </c>
      <c r="B26" s="50">
        <f t="shared" si="2"/>
        <v>5280</v>
      </c>
      <c r="C26" s="97" t="s">
        <v>11</v>
      </c>
      <c r="D26" s="97" t="s">
        <v>23</v>
      </c>
      <c r="E26" s="97" t="s">
        <v>58</v>
      </c>
      <c r="F26" s="98" t="s">
        <v>196</v>
      </c>
      <c r="G26" s="21">
        <v>30</v>
      </c>
      <c r="H26" s="67" t="s">
        <v>231</v>
      </c>
      <c r="I26" s="23" t="s">
        <v>15</v>
      </c>
      <c r="J26" s="22">
        <v>167935.68</v>
      </c>
      <c r="K26" s="38">
        <f t="shared" si="0"/>
        <v>60456844.799999997</v>
      </c>
      <c r="L26" s="38">
        <f t="shared" si="1"/>
        <v>60456844.799999997</v>
      </c>
      <c r="M26" s="21">
        <v>1</v>
      </c>
      <c r="N26" s="20"/>
      <c r="O26" s="20"/>
      <c r="P26" s="20"/>
      <c r="Q26" s="20"/>
      <c r="R26" s="20"/>
      <c r="S26" s="20"/>
      <c r="T26" s="20"/>
    </row>
    <row r="27" spans="1:20" s="99" customFormat="1" ht="30.75" customHeight="1" x14ac:dyDescent="0.25">
      <c r="A27" s="96" t="s">
        <v>221</v>
      </c>
      <c r="B27" s="50">
        <f t="shared" si="2"/>
        <v>5281</v>
      </c>
      <c r="C27" s="98" t="s">
        <v>11</v>
      </c>
      <c r="D27" s="98" t="s">
        <v>22</v>
      </c>
      <c r="E27" s="65" t="s">
        <v>44</v>
      </c>
      <c r="F27" s="50" t="s">
        <v>31</v>
      </c>
      <c r="G27" s="66">
        <v>75</v>
      </c>
      <c r="H27" s="67" t="s">
        <v>231</v>
      </c>
      <c r="I27" s="63" t="s">
        <v>15</v>
      </c>
      <c r="J27" s="68">
        <v>226670.4</v>
      </c>
      <c r="K27" s="38">
        <f t="shared" si="0"/>
        <v>204003360</v>
      </c>
      <c r="L27" s="38">
        <f t="shared" si="1"/>
        <v>204003360</v>
      </c>
      <c r="M27" s="66">
        <v>1</v>
      </c>
    </row>
    <row r="28" spans="1:20" s="99" customFormat="1" ht="24" x14ac:dyDescent="0.25">
      <c r="A28" s="96" t="s">
        <v>221</v>
      </c>
      <c r="B28" s="50">
        <f t="shared" si="2"/>
        <v>5281</v>
      </c>
      <c r="C28" s="98" t="s">
        <v>11</v>
      </c>
      <c r="D28" s="98" t="s">
        <v>23</v>
      </c>
      <c r="E28" s="65" t="s">
        <v>44</v>
      </c>
      <c r="F28" s="50" t="s">
        <v>31</v>
      </c>
      <c r="G28" s="66">
        <v>40</v>
      </c>
      <c r="H28" s="67" t="s">
        <v>231</v>
      </c>
      <c r="I28" s="63" t="s">
        <v>15</v>
      </c>
      <c r="J28" s="68">
        <v>167935.68</v>
      </c>
      <c r="K28" s="38">
        <f t="shared" si="0"/>
        <v>80609126.399999991</v>
      </c>
      <c r="L28" s="38">
        <f t="shared" si="1"/>
        <v>80609126.399999991</v>
      </c>
      <c r="M28" s="66">
        <v>1</v>
      </c>
    </row>
    <row r="29" spans="1:20" ht="24" x14ac:dyDescent="0.25">
      <c r="A29" s="96" t="s">
        <v>222</v>
      </c>
      <c r="B29" s="50">
        <f t="shared" si="2"/>
        <v>5282</v>
      </c>
      <c r="C29" s="97" t="s">
        <v>11</v>
      </c>
      <c r="D29" s="97" t="s">
        <v>22</v>
      </c>
      <c r="E29" s="97" t="s">
        <v>61</v>
      </c>
      <c r="F29" s="28" t="s">
        <v>62</v>
      </c>
      <c r="G29" s="27">
        <v>50</v>
      </c>
      <c r="H29" s="67" t="s">
        <v>231</v>
      </c>
      <c r="I29" s="30" t="s">
        <v>15</v>
      </c>
      <c r="J29" s="29">
        <v>226670.4</v>
      </c>
      <c r="K29" s="38">
        <f t="shared" si="0"/>
        <v>136002240</v>
      </c>
      <c r="L29" s="38">
        <f t="shared" si="1"/>
        <v>204003360</v>
      </c>
      <c r="M29" s="27">
        <v>1.5</v>
      </c>
      <c r="N29" s="24"/>
      <c r="O29" s="24"/>
      <c r="P29" s="24"/>
      <c r="Q29" s="24"/>
      <c r="R29" s="24"/>
      <c r="S29" s="24"/>
    </row>
    <row r="30" spans="1:20" ht="24" x14ac:dyDescent="0.25">
      <c r="A30" s="96" t="s">
        <v>222</v>
      </c>
      <c r="B30" s="50">
        <f t="shared" si="2"/>
        <v>5282</v>
      </c>
      <c r="C30" s="97" t="s">
        <v>11</v>
      </c>
      <c r="D30" s="97" t="s">
        <v>23</v>
      </c>
      <c r="E30" s="97" t="s">
        <v>61</v>
      </c>
      <c r="F30" s="28" t="s">
        <v>62</v>
      </c>
      <c r="G30" s="27">
        <v>25</v>
      </c>
      <c r="H30" s="67" t="s">
        <v>231</v>
      </c>
      <c r="I30" s="30" t="s">
        <v>15</v>
      </c>
      <c r="J30" s="29">
        <v>167935.68</v>
      </c>
      <c r="K30" s="38">
        <f t="shared" si="0"/>
        <v>50380704</v>
      </c>
      <c r="L30" s="38">
        <f t="shared" si="1"/>
        <v>75571056</v>
      </c>
      <c r="M30" s="27">
        <v>1.5</v>
      </c>
      <c r="N30" s="24"/>
      <c r="O30" s="24"/>
      <c r="P30" s="24"/>
      <c r="Q30" s="24"/>
      <c r="R30" s="24"/>
      <c r="S30" s="24"/>
    </row>
    <row r="31" spans="1:20" ht="24" x14ac:dyDescent="0.25">
      <c r="A31" s="96" t="s">
        <v>222</v>
      </c>
      <c r="B31" s="50">
        <f t="shared" si="2"/>
        <v>5283</v>
      </c>
      <c r="C31" s="97" t="s">
        <v>11</v>
      </c>
      <c r="D31" s="97" t="s">
        <v>22</v>
      </c>
      <c r="E31" s="97" t="s">
        <v>63</v>
      </c>
      <c r="F31" s="28" t="s">
        <v>64</v>
      </c>
      <c r="G31" s="27">
        <v>54</v>
      </c>
      <c r="H31" s="67" t="s">
        <v>231</v>
      </c>
      <c r="I31" s="30" t="s">
        <v>15</v>
      </c>
      <c r="J31" s="29">
        <v>226670.4</v>
      </c>
      <c r="K31" s="38">
        <f t="shared" si="0"/>
        <v>146882419.19999999</v>
      </c>
      <c r="L31" s="38">
        <f t="shared" si="1"/>
        <v>220323628.79999998</v>
      </c>
      <c r="M31" s="27">
        <v>1.5</v>
      </c>
      <c r="N31" s="24"/>
      <c r="O31" s="24"/>
      <c r="P31" s="24"/>
      <c r="Q31" s="24"/>
      <c r="R31" s="24"/>
      <c r="S31" s="24"/>
    </row>
    <row r="32" spans="1:20" ht="24" x14ac:dyDescent="0.25">
      <c r="A32" s="96" t="s">
        <v>222</v>
      </c>
      <c r="B32" s="50">
        <f t="shared" si="2"/>
        <v>5283</v>
      </c>
      <c r="C32" s="97" t="s">
        <v>11</v>
      </c>
      <c r="D32" s="97" t="s">
        <v>23</v>
      </c>
      <c r="E32" s="97" t="s">
        <v>63</v>
      </c>
      <c r="F32" s="28" t="s">
        <v>64</v>
      </c>
      <c r="G32" s="27">
        <v>30</v>
      </c>
      <c r="H32" s="67" t="s">
        <v>231</v>
      </c>
      <c r="I32" s="30" t="s">
        <v>15</v>
      </c>
      <c r="J32" s="29">
        <v>167935.68</v>
      </c>
      <c r="K32" s="38">
        <f t="shared" si="0"/>
        <v>60456844.799999997</v>
      </c>
      <c r="L32" s="38">
        <f t="shared" si="1"/>
        <v>90685267.199999988</v>
      </c>
      <c r="M32" s="27">
        <v>1.5</v>
      </c>
      <c r="N32" s="24"/>
      <c r="O32" s="24"/>
      <c r="P32" s="24"/>
      <c r="Q32" s="24"/>
      <c r="R32" s="24"/>
      <c r="S32" s="24"/>
    </row>
    <row r="33" spans="1:19" ht="24" x14ac:dyDescent="0.25">
      <c r="A33" s="96" t="s">
        <v>222</v>
      </c>
      <c r="B33" s="50">
        <f t="shared" si="2"/>
        <v>5284</v>
      </c>
      <c r="C33" s="97" t="s">
        <v>11</v>
      </c>
      <c r="D33" s="97" t="s">
        <v>22</v>
      </c>
      <c r="E33" s="97" t="s">
        <v>59</v>
      </c>
      <c r="F33" s="28" t="s">
        <v>64</v>
      </c>
      <c r="G33" s="27">
        <v>59</v>
      </c>
      <c r="H33" s="67" t="s">
        <v>231</v>
      </c>
      <c r="I33" s="30" t="s">
        <v>15</v>
      </c>
      <c r="J33" s="29">
        <v>226670.4</v>
      </c>
      <c r="K33" s="38">
        <f t="shared" si="0"/>
        <v>160482643.19999999</v>
      </c>
      <c r="L33" s="38">
        <f t="shared" si="1"/>
        <v>160482643.19999999</v>
      </c>
      <c r="M33" s="27">
        <v>1</v>
      </c>
      <c r="N33" s="26"/>
      <c r="O33" s="26"/>
      <c r="P33" s="26"/>
      <c r="Q33" s="26"/>
      <c r="R33" s="26"/>
      <c r="S33" s="26"/>
    </row>
    <row r="34" spans="1:19" ht="24" x14ac:dyDescent="0.25">
      <c r="A34" s="96" t="s">
        <v>222</v>
      </c>
      <c r="B34" s="50">
        <f t="shared" si="2"/>
        <v>5284</v>
      </c>
      <c r="C34" s="97" t="s">
        <v>11</v>
      </c>
      <c r="D34" s="97" t="s">
        <v>23</v>
      </c>
      <c r="E34" s="97" t="s">
        <v>59</v>
      </c>
      <c r="F34" s="28" t="s">
        <v>64</v>
      </c>
      <c r="G34" s="27">
        <v>30</v>
      </c>
      <c r="H34" s="67" t="s">
        <v>231</v>
      </c>
      <c r="I34" s="30" t="s">
        <v>15</v>
      </c>
      <c r="J34" s="29">
        <v>167935.68</v>
      </c>
      <c r="K34" s="38">
        <f t="shared" si="0"/>
        <v>60456844.799999997</v>
      </c>
      <c r="L34" s="38">
        <f t="shared" si="1"/>
        <v>60456844.799999997</v>
      </c>
      <c r="M34" s="27">
        <v>1</v>
      </c>
      <c r="N34" s="26"/>
      <c r="O34" s="26"/>
      <c r="P34" s="26"/>
      <c r="Q34" s="26"/>
      <c r="R34" s="26"/>
      <c r="S34" s="26"/>
    </row>
    <row r="35" spans="1:19" s="60" customFormat="1" ht="24" x14ac:dyDescent="0.25">
      <c r="A35" s="96" t="s">
        <v>74</v>
      </c>
      <c r="B35" s="50">
        <f t="shared" si="2"/>
        <v>5285</v>
      </c>
      <c r="C35" s="97" t="s">
        <v>11</v>
      </c>
      <c r="D35" s="97" t="s">
        <v>22</v>
      </c>
      <c r="E35" s="97" t="s">
        <v>116</v>
      </c>
      <c r="F35" s="91" t="s">
        <v>118</v>
      </c>
      <c r="G35" s="90">
        <v>40</v>
      </c>
      <c r="H35" s="67" t="s">
        <v>231</v>
      </c>
      <c r="I35" s="49" t="s">
        <v>15</v>
      </c>
      <c r="J35" s="38">
        <v>246628.80000000002</v>
      </c>
      <c r="K35" s="38">
        <f t="shared" si="0"/>
        <v>118381824</v>
      </c>
      <c r="L35" s="38">
        <f t="shared" si="1"/>
        <v>177572736</v>
      </c>
      <c r="M35" s="90">
        <v>1.5</v>
      </c>
    </row>
    <row r="36" spans="1:19" s="60" customFormat="1" ht="24" x14ac:dyDescent="0.25">
      <c r="A36" s="96" t="s">
        <v>74</v>
      </c>
      <c r="B36" s="50">
        <f t="shared" si="2"/>
        <v>5285</v>
      </c>
      <c r="C36" s="97" t="s">
        <v>11</v>
      </c>
      <c r="D36" s="97" t="s">
        <v>23</v>
      </c>
      <c r="E36" s="97" t="s">
        <v>116</v>
      </c>
      <c r="F36" s="91" t="s">
        <v>118</v>
      </c>
      <c r="G36" s="90">
        <v>40</v>
      </c>
      <c r="H36" s="67" t="s">
        <v>231</v>
      </c>
      <c r="I36" s="49" t="s">
        <v>15</v>
      </c>
      <c r="J36" s="38">
        <v>188559.36000000002</v>
      </c>
      <c r="K36" s="38">
        <f t="shared" si="0"/>
        <v>90508492.800000012</v>
      </c>
      <c r="L36" s="38">
        <f t="shared" si="1"/>
        <v>135762739.20000002</v>
      </c>
      <c r="M36" s="90">
        <v>1.5</v>
      </c>
    </row>
    <row r="37" spans="1:19" s="60" customFormat="1" ht="24" x14ac:dyDescent="0.25">
      <c r="A37" s="96" t="s">
        <v>74</v>
      </c>
      <c r="B37" s="50">
        <f t="shared" ref="B37:B60" si="3">B35+1</f>
        <v>5286</v>
      </c>
      <c r="C37" s="97" t="s">
        <v>11</v>
      </c>
      <c r="D37" s="97" t="s">
        <v>22</v>
      </c>
      <c r="E37" s="97" t="s">
        <v>117</v>
      </c>
      <c r="F37" s="91" t="s">
        <v>119</v>
      </c>
      <c r="G37" s="90">
        <v>59</v>
      </c>
      <c r="H37" s="67" t="s">
        <v>231</v>
      </c>
      <c r="I37" s="49" t="s">
        <v>15</v>
      </c>
      <c r="J37" s="38">
        <v>226670.4</v>
      </c>
      <c r="K37" s="38">
        <f t="shared" si="0"/>
        <v>160482643.19999999</v>
      </c>
      <c r="L37" s="38">
        <f t="shared" si="1"/>
        <v>160482643.19999999</v>
      </c>
      <c r="M37" s="90">
        <v>1</v>
      </c>
    </row>
    <row r="38" spans="1:19" s="60" customFormat="1" ht="24" x14ac:dyDescent="0.25">
      <c r="A38" s="96" t="s">
        <v>74</v>
      </c>
      <c r="B38" s="50">
        <f t="shared" si="3"/>
        <v>5286</v>
      </c>
      <c r="C38" s="97" t="s">
        <v>11</v>
      </c>
      <c r="D38" s="97" t="s">
        <v>23</v>
      </c>
      <c r="E38" s="97" t="s">
        <v>117</v>
      </c>
      <c r="F38" s="91" t="s">
        <v>119</v>
      </c>
      <c r="G38" s="90">
        <v>30</v>
      </c>
      <c r="H38" s="67" t="s">
        <v>231</v>
      </c>
      <c r="I38" s="49" t="s">
        <v>15</v>
      </c>
      <c r="J38" s="38">
        <v>167935.68</v>
      </c>
      <c r="K38" s="38">
        <f t="shared" si="0"/>
        <v>60456844.799999997</v>
      </c>
      <c r="L38" s="38">
        <f t="shared" si="1"/>
        <v>60456844.799999997</v>
      </c>
      <c r="M38" s="90">
        <v>1</v>
      </c>
    </row>
    <row r="39" spans="1:19" ht="24" x14ac:dyDescent="0.25">
      <c r="A39" s="96" t="s">
        <v>223</v>
      </c>
      <c r="B39" s="50">
        <f t="shared" si="3"/>
        <v>5287</v>
      </c>
      <c r="C39" s="97" t="s">
        <v>11</v>
      </c>
      <c r="D39" s="97" t="s">
        <v>22</v>
      </c>
      <c r="E39" s="97" t="s">
        <v>65</v>
      </c>
      <c r="F39" s="98" t="s">
        <v>14</v>
      </c>
      <c r="G39" s="33">
        <v>48</v>
      </c>
      <c r="H39" s="67" t="s">
        <v>231</v>
      </c>
      <c r="I39" s="49" t="s">
        <v>15</v>
      </c>
      <c r="J39" s="34">
        <v>326462.40000000002</v>
      </c>
      <c r="K39" s="38">
        <f t="shared" si="0"/>
        <v>188042342.40000001</v>
      </c>
      <c r="L39" s="38">
        <f t="shared" si="1"/>
        <v>188042342.40000001</v>
      </c>
      <c r="M39" s="33">
        <v>1</v>
      </c>
    </row>
    <row r="40" spans="1:19" ht="24" x14ac:dyDescent="0.25">
      <c r="A40" s="96" t="s">
        <v>223</v>
      </c>
      <c r="B40" s="50">
        <f t="shared" si="3"/>
        <v>5287</v>
      </c>
      <c r="C40" s="97" t="s">
        <v>11</v>
      </c>
      <c r="D40" s="97" t="s">
        <v>23</v>
      </c>
      <c r="E40" s="97" t="s">
        <v>65</v>
      </c>
      <c r="F40" s="98" t="s">
        <v>14</v>
      </c>
      <c r="G40" s="33">
        <v>24</v>
      </c>
      <c r="H40" s="67" t="s">
        <v>231</v>
      </c>
      <c r="I40" s="49" t="s">
        <v>15</v>
      </c>
      <c r="J40" s="34">
        <v>271054.07999999996</v>
      </c>
      <c r="K40" s="38">
        <f t="shared" si="0"/>
        <v>78063575.039999992</v>
      </c>
      <c r="L40" s="38">
        <f t="shared" si="1"/>
        <v>78063575.039999992</v>
      </c>
      <c r="M40" s="33">
        <v>1</v>
      </c>
    </row>
    <row r="41" spans="1:19" ht="24" x14ac:dyDescent="0.25">
      <c r="A41" s="63" t="s">
        <v>224</v>
      </c>
      <c r="B41" s="50">
        <f t="shared" si="3"/>
        <v>5288</v>
      </c>
      <c r="C41" s="98" t="s">
        <v>11</v>
      </c>
      <c r="D41" s="74" t="s">
        <v>22</v>
      </c>
      <c r="E41" s="74" t="s">
        <v>107</v>
      </c>
      <c r="F41" s="74" t="s">
        <v>213</v>
      </c>
      <c r="G41" s="61">
        <v>75</v>
      </c>
      <c r="H41" s="67" t="s">
        <v>231</v>
      </c>
      <c r="I41" s="63" t="s">
        <v>15</v>
      </c>
      <c r="J41" s="68">
        <v>206712</v>
      </c>
      <c r="K41" s="38">
        <f t="shared" si="0"/>
        <v>186040800</v>
      </c>
      <c r="L41" s="38">
        <f t="shared" si="1"/>
        <v>186040800</v>
      </c>
      <c r="M41" s="66">
        <v>1</v>
      </c>
    </row>
    <row r="42" spans="1:19" ht="24" x14ac:dyDescent="0.25">
      <c r="A42" s="63" t="s">
        <v>224</v>
      </c>
      <c r="B42" s="50">
        <f t="shared" si="3"/>
        <v>5288</v>
      </c>
      <c r="C42" s="98" t="s">
        <v>11</v>
      </c>
      <c r="D42" s="98" t="s">
        <v>23</v>
      </c>
      <c r="E42" s="98" t="s">
        <v>107</v>
      </c>
      <c r="F42" s="74" t="s">
        <v>213</v>
      </c>
      <c r="G42" s="66">
        <v>38</v>
      </c>
      <c r="H42" s="67" t="s">
        <v>231</v>
      </c>
      <c r="I42" s="63" t="s">
        <v>15</v>
      </c>
      <c r="J42" s="68">
        <v>147312</v>
      </c>
      <c r="K42" s="38">
        <f t="shared" si="0"/>
        <v>67174272</v>
      </c>
      <c r="L42" s="38">
        <f t="shared" si="1"/>
        <v>67174272</v>
      </c>
      <c r="M42" s="66">
        <v>1</v>
      </c>
    </row>
    <row r="43" spans="1:19" ht="41.25" customHeight="1" x14ac:dyDescent="0.25">
      <c r="A43" s="63" t="s">
        <v>224</v>
      </c>
      <c r="B43" s="50">
        <f t="shared" si="3"/>
        <v>5289</v>
      </c>
      <c r="C43" s="98" t="s">
        <v>11</v>
      </c>
      <c r="D43" s="98" t="s">
        <v>22</v>
      </c>
      <c r="E43" s="98" t="s">
        <v>79</v>
      </c>
      <c r="F43" s="98" t="s">
        <v>214</v>
      </c>
      <c r="G43" s="66">
        <v>75</v>
      </c>
      <c r="H43" s="67" t="s">
        <v>231</v>
      </c>
      <c r="I43" s="63" t="s">
        <v>15</v>
      </c>
      <c r="J43" s="68">
        <v>206712</v>
      </c>
      <c r="K43" s="38">
        <f t="shared" si="0"/>
        <v>186040800</v>
      </c>
      <c r="L43" s="38">
        <f t="shared" si="1"/>
        <v>186040800</v>
      </c>
      <c r="M43" s="66">
        <v>1</v>
      </c>
    </row>
    <row r="44" spans="1:19" ht="37.5" customHeight="1" x14ac:dyDescent="0.25">
      <c r="A44" s="63" t="s">
        <v>224</v>
      </c>
      <c r="B44" s="50">
        <f t="shared" si="3"/>
        <v>5289</v>
      </c>
      <c r="C44" s="98" t="s">
        <v>11</v>
      </c>
      <c r="D44" s="98" t="s">
        <v>23</v>
      </c>
      <c r="E44" s="98" t="s">
        <v>79</v>
      </c>
      <c r="F44" s="98" t="s">
        <v>214</v>
      </c>
      <c r="G44" s="66">
        <v>38</v>
      </c>
      <c r="H44" s="67" t="s">
        <v>231</v>
      </c>
      <c r="I44" s="63" t="s">
        <v>15</v>
      </c>
      <c r="J44" s="68">
        <v>147312</v>
      </c>
      <c r="K44" s="38">
        <f t="shared" si="0"/>
        <v>67174272</v>
      </c>
      <c r="L44" s="38">
        <f t="shared" si="1"/>
        <v>67174272</v>
      </c>
      <c r="M44" s="66">
        <v>1</v>
      </c>
    </row>
    <row r="45" spans="1:19" ht="24" x14ac:dyDescent="0.25">
      <c r="A45" s="63" t="s">
        <v>224</v>
      </c>
      <c r="B45" s="50">
        <f t="shared" si="3"/>
        <v>5290</v>
      </c>
      <c r="C45" s="98" t="s">
        <v>11</v>
      </c>
      <c r="D45" s="98" t="s">
        <v>22</v>
      </c>
      <c r="E45" s="98" t="s">
        <v>83</v>
      </c>
      <c r="F45" s="98" t="s">
        <v>215</v>
      </c>
      <c r="G45" s="66">
        <v>75</v>
      </c>
      <c r="H45" s="67" t="s">
        <v>231</v>
      </c>
      <c r="I45" s="63" t="s">
        <v>15</v>
      </c>
      <c r="J45" s="68">
        <v>206712</v>
      </c>
      <c r="K45" s="38">
        <f t="shared" si="0"/>
        <v>186040800</v>
      </c>
      <c r="L45" s="38">
        <f t="shared" si="1"/>
        <v>186040800</v>
      </c>
      <c r="M45" s="66">
        <v>1</v>
      </c>
    </row>
    <row r="46" spans="1:19" ht="24" x14ac:dyDescent="0.25">
      <c r="A46" s="63" t="s">
        <v>224</v>
      </c>
      <c r="B46" s="50">
        <f t="shared" si="3"/>
        <v>5290</v>
      </c>
      <c r="C46" s="98" t="s">
        <v>11</v>
      </c>
      <c r="D46" s="98" t="s">
        <v>23</v>
      </c>
      <c r="E46" s="98" t="s">
        <v>83</v>
      </c>
      <c r="F46" s="98" t="s">
        <v>215</v>
      </c>
      <c r="G46" s="66">
        <v>38</v>
      </c>
      <c r="H46" s="67" t="s">
        <v>231</v>
      </c>
      <c r="I46" s="63" t="s">
        <v>15</v>
      </c>
      <c r="J46" s="68">
        <v>147312</v>
      </c>
      <c r="K46" s="38">
        <f t="shared" si="0"/>
        <v>67174272</v>
      </c>
      <c r="L46" s="38">
        <f t="shared" si="1"/>
        <v>67174272</v>
      </c>
      <c r="M46" s="66">
        <v>1</v>
      </c>
    </row>
    <row r="47" spans="1:19" ht="24" x14ac:dyDescent="0.25">
      <c r="A47" s="63" t="s">
        <v>224</v>
      </c>
      <c r="B47" s="50">
        <f t="shared" si="3"/>
        <v>5291</v>
      </c>
      <c r="C47" s="98" t="s">
        <v>11</v>
      </c>
      <c r="D47" s="98" t="s">
        <v>22</v>
      </c>
      <c r="E47" s="98" t="s">
        <v>103</v>
      </c>
      <c r="F47" s="98" t="s">
        <v>216</v>
      </c>
      <c r="G47" s="66">
        <v>75</v>
      </c>
      <c r="H47" s="67" t="s">
        <v>231</v>
      </c>
      <c r="I47" s="63" t="s">
        <v>15</v>
      </c>
      <c r="J47" s="68">
        <v>206712</v>
      </c>
      <c r="K47" s="38">
        <f t="shared" si="0"/>
        <v>186040800</v>
      </c>
      <c r="L47" s="38">
        <f t="shared" si="1"/>
        <v>186040800</v>
      </c>
      <c r="M47" s="66">
        <v>1</v>
      </c>
    </row>
    <row r="48" spans="1:19" ht="33" customHeight="1" x14ac:dyDescent="0.25">
      <c r="A48" s="63" t="s">
        <v>224</v>
      </c>
      <c r="B48" s="50">
        <f t="shared" si="3"/>
        <v>5291</v>
      </c>
      <c r="C48" s="98" t="s">
        <v>11</v>
      </c>
      <c r="D48" s="98" t="s">
        <v>23</v>
      </c>
      <c r="E48" s="98" t="s">
        <v>103</v>
      </c>
      <c r="F48" s="98" t="s">
        <v>216</v>
      </c>
      <c r="G48" s="66">
        <v>38</v>
      </c>
      <c r="H48" s="67" t="s">
        <v>231</v>
      </c>
      <c r="I48" s="63" t="s">
        <v>15</v>
      </c>
      <c r="J48" s="68">
        <v>147312</v>
      </c>
      <c r="K48" s="38">
        <f t="shared" si="0"/>
        <v>67174272</v>
      </c>
      <c r="L48" s="38">
        <f t="shared" si="1"/>
        <v>67174272</v>
      </c>
      <c r="M48" s="66">
        <v>1</v>
      </c>
    </row>
    <row r="49" spans="1:20" ht="24" x14ac:dyDescent="0.25">
      <c r="A49" s="63" t="s">
        <v>224</v>
      </c>
      <c r="B49" s="50">
        <f t="shared" si="3"/>
        <v>5292</v>
      </c>
      <c r="C49" s="98" t="s">
        <v>11</v>
      </c>
      <c r="D49" s="98" t="s">
        <v>22</v>
      </c>
      <c r="E49" s="98" t="s">
        <v>106</v>
      </c>
      <c r="F49" s="64" t="s">
        <v>106</v>
      </c>
      <c r="G49" s="66">
        <v>75</v>
      </c>
      <c r="H49" s="67" t="s">
        <v>231</v>
      </c>
      <c r="I49" s="63" t="s">
        <v>15</v>
      </c>
      <c r="J49" s="68">
        <v>206712</v>
      </c>
      <c r="K49" s="38">
        <f t="shared" si="0"/>
        <v>186040800</v>
      </c>
      <c r="L49" s="38">
        <f t="shared" si="1"/>
        <v>186040800</v>
      </c>
      <c r="M49" s="66">
        <v>1</v>
      </c>
    </row>
    <row r="50" spans="1:20" ht="24" x14ac:dyDescent="0.25">
      <c r="A50" s="63" t="s">
        <v>224</v>
      </c>
      <c r="B50" s="50">
        <f t="shared" si="3"/>
        <v>5292</v>
      </c>
      <c r="C50" s="98" t="s">
        <v>11</v>
      </c>
      <c r="D50" s="98" t="s">
        <v>23</v>
      </c>
      <c r="E50" s="98" t="s">
        <v>106</v>
      </c>
      <c r="F50" s="64" t="s">
        <v>106</v>
      </c>
      <c r="G50" s="66">
        <v>38</v>
      </c>
      <c r="H50" s="67" t="s">
        <v>231</v>
      </c>
      <c r="I50" s="63" t="s">
        <v>15</v>
      </c>
      <c r="J50" s="68">
        <v>147312</v>
      </c>
      <c r="K50" s="38">
        <f t="shared" si="0"/>
        <v>67174272</v>
      </c>
      <c r="L50" s="38">
        <f t="shared" si="1"/>
        <v>67174272</v>
      </c>
      <c r="M50" s="66">
        <v>1</v>
      </c>
    </row>
    <row r="51" spans="1:20" ht="24" x14ac:dyDescent="0.25">
      <c r="A51" s="63" t="s">
        <v>224</v>
      </c>
      <c r="B51" s="50">
        <f t="shared" si="3"/>
        <v>5293</v>
      </c>
      <c r="C51" s="98" t="s">
        <v>11</v>
      </c>
      <c r="D51" s="98" t="s">
        <v>22</v>
      </c>
      <c r="E51" s="98" t="s">
        <v>105</v>
      </c>
      <c r="F51" s="64" t="s">
        <v>105</v>
      </c>
      <c r="G51" s="66">
        <v>75</v>
      </c>
      <c r="H51" s="67" t="s">
        <v>231</v>
      </c>
      <c r="I51" s="63" t="s">
        <v>15</v>
      </c>
      <c r="J51" s="68">
        <v>206712</v>
      </c>
      <c r="K51" s="38">
        <f t="shared" si="0"/>
        <v>186040800</v>
      </c>
      <c r="L51" s="38">
        <f t="shared" si="1"/>
        <v>186040800</v>
      </c>
      <c r="M51" s="66">
        <v>1</v>
      </c>
    </row>
    <row r="52" spans="1:20" ht="24" x14ac:dyDescent="0.25">
      <c r="A52" s="63" t="s">
        <v>224</v>
      </c>
      <c r="B52" s="50">
        <f t="shared" si="3"/>
        <v>5293</v>
      </c>
      <c r="C52" s="98" t="s">
        <v>11</v>
      </c>
      <c r="D52" s="98" t="s">
        <v>23</v>
      </c>
      <c r="E52" s="98" t="s">
        <v>105</v>
      </c>
      <c r="F52" s="70" t="s">
        <v>105</v>
      </c>
      <c r="G52" s="66">
        <v>38</v>
      </c>
      <c r="H52" s="67" t="s">
        <v>231</v>
      </c>
      <c r="I52" s="63" t="s">
        <v>15</v>
      </c>
      <c r="J52" s="68">
        <v>147312</v>
      </c>
      <c r="K52" s="38">
        <f t="shared" si="0"/>
        <v>67174272</v>
      </c>
      <c r="L52" s="38">
        <f t="shared" si="1"/>
        <v>67174272</v>
      </c>
      <c r="M52" s="66">
        <v>1</v>
      </c>
    </row>
    <row r="53" spans="1:20" ht="33" customHeight="1" x14ac:dyDescent="0.25">
      <c r="A53" s="63" t="s">
        <v>224</v>
      </c>
      <c r="B53" s="50">
        <f t="shared" si="3"/>
        <v>5294</v>
      </c>
      <c r="C53" s="98" t="s">
        <v>11</v>
      </c>
      <c r="D53" s="98" t="s">
        <v>22</v>
      </c>
      <c r="E53" s="65" t="s">
        <v>99</v>
      </c>
      <c r="F53" s="97" t="s">
        <v>204</v>
      </c>
      <c r="G53" s="66">
        <v>90</v>
      </c>
      <c r="H53" s="67" t="s">
        <v>231</v>
      </c>
      <c r="I53" s="63" t="s">
        <v>15</v>
      </c>
      <c r="J53" s="68">
        <v>206712</v>
      </c>
      <c r="K53" s="38">
        <f t="shared" si="0"/>
        <v>223248960</v>
      </c>
      <c r="L53" s="38">
        <f t="shared" si="1"/>
        <v>223248960</v>
      </c>
      <c r="M53" s="66">
        <v>1</v>
      </c>
    </row>
    <row r="54" spans="1:20" ht="37.5" customHeight="1" x14ac:dyDescent="0.25">
      <c r="A54" s="63" t="s">
        <v>224</v>
      </c>
      <c r="B54" s="50">
        <f t="shared" si="3"/>
        <v>5294</v>
      </c>
      <c r="C54" s="98" t="s">
        <v>11</v>
      </c>
      <c r="D54" s="98" t="s">
        <v>23</v>
      </c>
      <c r="E54" s="65" t="s">
        <v>99</v>
      </c>
      <c r="F54" s="97" t="s">
        <v>204</v>
      </c>
      <c r="G54" s="66">
        <v>50</v>
      </c>
      <c r="H54" s="67" t="s">
        <v>231</v>
      </c>
      <c r="I54" s="63" t="s">
        <v>15</v>
      </c>
      <c r="J54" s="68">
        <v>147312</v>
      </c>
      <c r="K54" s="38">
        <f t="shared" si="0"/>
        <v>88387200</v>
      </c>
      <c r="L54" s="38">
        <f t="shared" si="1"/>
        <v>88387200</v>
      </c>
      <c r="M54" s="66">
        <v>1</v>
      </c>
    </row>
    <row r="55" spans="1:20" ht="36.75" customHeight="1" x14ac:dyDescent="0.25">
      <c r="A55" s="63" t="s">
        <v>224</v>
      </c>
      <c r="B55" s="50">
        <f t="shared" si="3"/>
        <v>5295</v>
      </c>
      <c r="C55" s="98" t="s">
        <v>11</v>
      </c>
      <c r="D55" s="98" t="s">
        <v>22</v>
      </c>
      <c r="E55" s="65" t="s">
        <v>99</v>
      </c>
      <c r="F55" s="97" t="s">
        <v>204</v>
      </c>
      <c r="G55" s="66">
        <v>75</v>
      </c>
      <c r="H55" s="67" t="s">
        <v>231</v>
      </c>
      <c r="I55" s="63" t="s">
        <v>15</v>
      </c>
      <c r="J55" s="68">
        <v>206712</v>
      </c>
      <c r="K55" s="38">
        <f t="shared" si="0"/>
        <v>186040800</v>
      </c>
      <c r="L55" s="38">
        <f t="shared" si="1"/>
        <v>186040800</v>
      </c>
      <c r="M55" s="66">
        <v>1</v>
      </c>
    </row>
    <row r="56" spans="1:20" ht="37.5" customHeight="1" x14ac:dyDescent="0.25">
      <c r="A56" s="63" t="s">
        <v>224</v>
      </c>
      <c r="B56" s="50">
        <f t="shared" si="3"/>
        <v>5295</v>
      </c>
      <c r="C56" s="70" t="s">
        <v>11</v>
      </c>
      <c r="D56" s="70" t="s">
        <v>23</v>
      </c>
      <c r="E56" s="71" t="s">
        <v>99</v>
      </c>
      <c r="F56" s="97" t="s">
        <v>204</v>
      </c>
      <c r="G56" s="72">
        <v>38</v>
      </c>
      <c r="H56" s="67" t="s">
        <v>231</v>
      </c>
      <c r="I56" s="69" t="s">
        <v>15</v>
      </c>
      <c r="J56" s="76">
        <v>147312</v>
      </c>
      <c r="K56" s="38">
        <f t="shared" si="0"/>
        <v>67174272</v>
      </c>
      <c r="L56" s="38">
        <f t="shared" si="1"/>
        <v>67174272</v>
      </c>
      <c r="M56" s="72">
        <v>1</v>
      </c>
    </row>
    <row r="57" spans="1:20" ht="21.75" customHeight="1" x14ac:dyDescent="0.25">
      <c r="A57" s="89" t="s">
        <v>225</v>
      </c>
      <c r="B57" s="50">
        <f t="shared" si="3"/>
        <v>5296</v>
      </c>
      <c r="C57" s="97" t="s">
        <v>11</v>
      </c>
      <c r="D57" s="97" t="s">
        <v>22</v>
      </c>
      <c r="E57" s="97" t="s">
        <v>55</v>
      </c>
      <c r="F57" s="70" t="s">
        <v>195</v>
      </c>
      <c r="G57" s="21">
        <v>78</v>
      </c>
      <c r="H57" s="67" t="s">
        <v>231</v>
      </c>
      <c r="I57" s="23" t="s">
        <v>15</v>
      </c>
      <c r="J57" s="22">
        <v>226670.4</v>
      </c>
      <c r="K57" s="38">
        <f t="shared" si="0"/>
        <v>212163494.39999998</v>
      </c>
      <c r="L57" s="38">
        <f t="shared" si="1"/>
        <v>212163494.39999998</v>
      </c>
      <c r="M57" s="21">
        <v>1</v>
      </c>
      <c r="N57" s="20"/>
      <c r="O57" s="20"/>
      <c r="P57" s="20"/>
      <c r="Q57" s="20"/>
      <c r="R57" s="20"/>
      <c r="S57" s="20"/>
      <c r="T57" s="20"/>
    </row>
    <row r="58" spans="1:20" ht="22.5" customHeight="1" x14ac:dyDescent="0.25">
      <c r="A58" s="89" t="s">
        <v>225</v>
      </c>
      <c r="B58" s="50">
        <f t="shared" si="3"/>
        <v>5296</v>
      </c>
      <c r="C58" s="97" t="s">
        <v>11</v>
      </c>
      <c r="D58" s="97" t="s">
        <v>23</v>
      </c>
      <c r="E58" s="97" t="s">
        <v>55</v>
      </c>
      <c r="F58" s="70" t="s">
        <v>195</v>
      </c>
      <c r="G58" s="21">
        <v>40</v>
      </c>
      <c r="H58" s="67" t="s">
        <v>231</v>
      </c>
      <c r="I58" s="23" t="s">
        <v>15</v>
      </c>
      <c r="J58" s="22">
        <v>167935.68</v>
      </c>
      <c r="K58" s="38">
        <f t="shared" si="0"/>
        <v>80609126.399999991</v>
      </c>
      <c r="L58" s="38">
        <f t="shared" si="1"/>
        <v>80609126.399999991</v>
      </c>
      <c r="M58" s="21">
        <v>1</v>
      </c>
      <c r="N58" s="20"/>
      <c r="O58" s="20"/>
      <c r="P58" s="20"/>
      <c r="Q58" s="20"/>
      <c r="R58" s="20"/>
      <c r="S58" s="20"/>
      <c r="T58" s="20"/>
    </row>
    <row r="59" spans="1:20" s="99" customFormat="1" ht="24" x14ac:dyDescent="0.25">
      <c r="A59" s="63" t="s">
        <v>225</v>
      </c>
      <c r="B59" s="50">
        <f t="shared" si="3"/>
        <v>5297</v>
      </c>
      <c r="C59" s="98" t="s">
        <v>11</v>
      </c>
      <c r="D59" s="98" t="s">
        <v>22</v>
      </c>
      <c r="E59" s="65" t="s">
        <v>55</v>
      </c>
      <c r="F59" s="50" t="s">
        <v>31</v>
      </c>
      <c r="G59" s="66">
        <v>70</v>
      </c>
      <c r="H59" s="67" t="s">
        <v>231</v>
      </c>
      <c r="I59" s="63" t="s">
        <v>15</v>
      </c>
      <c r="J59" s="68">
        <v>226670.4</v>
      </c>
      <c r="K59" s="38">
        <f t="shared" si="0"/>
        <v>190403136</v>
      </c>
      <c r="L59" s="38">
        <f t="shared" si="1"/>
        <v>190403136</v>
      </c>
      <c r="M59" s="66">
        <v>1</v>
      </c>
    </row>
    <row r="60" spans="1:20" s="99" customFormat="1" ht="24" x14ac:dyDescent="0.25">
      <c r="A60" s="63" t="s">
        <v>225</v>
      </c>
      <c r="B60" s="50">
        <f t="shared" si="3"/>
        <v>5297</v>
      </c>
      <c r="C60" s="98" t="s">
        <v>11</v>
      </c>
      <c r="D60" s="98" t="s">
        <v>23</v>
      </c>
      <c r="E60" s="65" t="s">
        <v>55</v>
      </c>
      <c r="F60" s="50" t="s">
        <v>31</v>
      </c>
      <c r="G60" s="66">
        <v>35</v>
      </c>
      <c r="H60" s="67" t="s">
        <v>231</v>
      </c>
      <c r="I60" s="63" t="s">
        <v>15</v>
      </c>
      <c r="J60" s="68">
        <v>167935.68</v>
      </c>
      <c r="K60" s="38">
        <f t="shared" si="0"/>
        <v>70532985.599999994</v>
      </c>
      <c r="L60" s="38">
        <f t="shared" si="1"/>
        <v>70532985.599999994</v>
      </c>
      <c r="M60" s="66">
        <v>1</v>
      </c>
    </row>
  </sheetData>
  <mergeCells count="1">
    <mergeCell ref="A1:M1"/>
  </mergeCells>
  <pageMargins left="0.7" right="0.7" top="0.75" bottom="0.75" header="0.3" footer="0.3"/>
  <pageSetup paperSize="14" scale="4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PROGRAMAS</vt:lpstr>
      <vt:lpstr>DIAGNÓSTICOS</vt:lpstr>
      <vt:lpstr>FAE-PRO</vt:lpstr>
      <vt:lpstr>DIAGNÓSTICOS!Área_de_impresión</vt:lpstr>
      <vt:lpstr>'FAE-PRO'!Área_de_impresión</vt:lpstr>
      <vt:lpstr>PROGRAMAS!Área_de_impresión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dsantis</dc:creator>
  <cp:lastModifiedBy>González Valladares Ana María</cp:lastModifiedBy>
  <cp:lastPrinted>2018-08-30T20:41:56Z</cp:lastPrinted>
  <dcterms:created xsi:type="dcterms:W3CDTF">2018-08-20T19:10:09Z</dcterms:created>
  <dcterms:modified xsi:type="dcterms:W3CDTF">2018-10-25T18:49:58Z</dcterms:modified>
</cp:coreProperties>
</file>