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ia.hofflinger\Documents\Documentos de Trabajo PattyH\2025\PyP\"/>
    </mc:Choice>
  </mc:AlternateContent>
  <bookViews>
    <workbookView xWindow="0" yWindow="0" windowWidth="28800" windowHeight="12300" tabRatio="599"/>
  </bookViews>
  <sheets>
    <sheet name="MAY 2025" sheetId="31" r:id="rId1"/>
    <sheet name="AUD MAY" sheetId="18" state="hidden" r:id="rId2"/>
    <sheet name="Hoja3" sheetId="43" state="hidden" r:id="rId3"/>
    <sheet name="CUADRATURA" sheetId="38" state="hidden" r:id="rId4"/>
  </sheets>
  <externalReferences>
    <externalReference r:id="rId5"/>
    <externalReference r:id="rId6"/>
  </externalReferences>
  <definedNames>
    <definedName name="_xlnm._FilterDatabase" localSheetId="1" hidden="1">'AUD MAY'!$A$1:$AI$892</definedName>
    <definedName name="_xlnm._FilterDatabase" localSheetId="0" hidden="1">'MAY 2025'!$A$7:$AC$117</definedName>
    <definedName name="Listado_web">#REF!</definedName>
  </definedNames>
  <calcPr calcId="162913"/>
  <pivotCaches>
    <pivotCache cacheId="209"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18" i="18" l="1"/>
  <c r="P725" i="18"/>
  <c r="AC112" i="38" l="1"/>
  <c r="AC3" i="38"/>
  <c r="AC4" i="38"/>
  <c r="AC5" i="38"/>
  <c r="AC6" i="38"/>
  <c r="AC7" i="38"/>
  <c r="AC8" i="38"/>
  <c r="AC9" i="38"/>
  <c r="AC10" i="38"/>
  <c r="AC11" i="38"/>
  <c r="AC12" i="38"/>
  <c r="AC13" i="38"/>
  <c r="AC14" i="38"/>
  <c r="AC15" i="38"/>
  <c r="AC16" i="38"/>
  <c r="AC17" i="38"/>
  <c r="AC18" i="38"/>
  <c r="AC19" i="38"/>
  <c r="AC20" i="38"/>
  <c r="AC21" i="38"/>
  <c r="AC22" i="38"/>
  <c r="AC23" i="38"/>
  <c r="AC24" i="38"/>
  <c r="AC25" i="38"/>
  <c r="AC26" i="38"/>
  <c r="AC27" i="38"/>
  <c r="AC28" i="38"/>
  <c r="AC29" i="38"/>
  <c r="AC30" i="38"/>
  <c r="AC31" i="38"/>
  <c r="AC32" i="38"/>
  <c r="AC33" i="38"/>
  <c r="AC34" i="38"/>
  <c r="AC35" i="38"/>
  <c r="AC36" i="38"/>
  <c r="AC37" i="38"/>
  <c r="AC38" i="38"/>
  <c r="AC39" i="38"/>
  <c r="AC40" i="38"/>
  <c r="AC41" i="38"/>
  <c r="AC42" i="38"/>
  <c r="AC43" i="38"/>
  <c r="AC44" i="38"/>
  <c r="AC45" i="38"/>
  <c r="AC46" i="38"/>
  <c r="AC47" i="38"/>
  <c r="AC48" i="38"/>
  <c r="AC49" i="38"/>
  <c r="AC50" i="38"/>
  <c r="AC51" i="38"/>
  <c r="AC52" i="38"/>
  <c r="AC53" i="38"/>
  <c r="AC54" i="38"/>
  <c r="AC55" i="38"/>
  <c r="AC56" i="38"/>
  <c r="AC57" i="38"/>
  <c r="AC58" i="38"/>
  <c r="AC59" i="38"/>
  <c r="AC60" i="38"/>
  <c r="AC61" i="38"/>
  <c r="AC62" i="38"/>
  <c r="AC63" i="38"/>
  <c r="AC64" i="38"/>
  <c r="AC65" i="38"/>
  <c r="AC66" i="38"/>
  <c r="AC67" i="38"/>
  <c r="AC68" i="38"/>
  <c r="AC69" i="38"/>
  <c r="AC70" i="38"/>
  <c r="AC71" i="38"/>
  <c r="AC72" i="38"/>
  <c r="AC73" i="38"/>
  <c r="AC74" i="38"/>
  <c r="AC75" i="38"/>
  <c r="AC76" i="38"/>
  <c r="AC77" i="38"/>
  <c r="AC78" i="38"/>
  <c r="AC79" i="38"/>
  <c r="AC80" i="38"/>
  <c r="AC81" i="38"/>
  <c r="AC82" i="38"/>
  <c r="AC83" i="38"/>
  <c r="AC84" i="38"/>
  <c r="AC85" i="38"/>
  <c r="AC86" i="38"/>
  <c r="AC87" i="38"/>
  <c r="AC88" i="38"/>
  <c r="AC89" i="38"/>
  <c r="AC90" i="38"/>
  <c r="AC91" i="38"/>
  <c r="AC92" i="38"/>
  <c r="AC93" i="38"/>
  <c r="AC94" i="38"/>
  <c r="AC95" i="38"/>
  <c r="AC96" i="38"/>
  <c r="AC97" i="38"/>
  <c r="AC98" i="38"/>
  <c r="AC99" i="38"/>
  <c r="AC100" i="38"/>
  <c r="AC101" i="38"/>
  <c r="AC102" i="38"/>
  <c r="AC103" i="38"/>
  <c r="AC104" i="38"/>
  <c r="AC105" i="38"/>
  <c r="AC106" i="38"/>
  <c r="AC107" i="38"/>
  <c r="AC108" i="38"/>
  <c r="AC109" i="38"/>
  <c r="AC110" i="38"/>
  <c r="AC111" i="38"/>
  <c r="AC2" i="38"/>
  <c r="AB112" i="38"/>
  <c r="AA112" i="38"/>
  <c r="Z112" i="38"/>
  <c r="Y112" i="38"/>
  <c r="X112" i="38"/>
  <c r="W112" i="38"/>
  <c r="V112" i="38"/>
  <c r="U112" i="38"/>
  <c r="T112" i="38"/>
  <c r="S112" i="38"/>
  <c r="R112" i="38"/>
  <c r="Q112" i="38"/>
  <c r="W118" i="31" l="1"/>
  <c r="V118" i="31"/>
  <c r="U118" i="31"/>
  <c r="T118" i="31"/>
  <c r="S118" i="31"/>
  <c r="R118" i="31"/>
  <c r="Q118" i="31"/>
  <c r="P118" i="31"/>
  <c r="O118" i="31"/>
  <c r="N118" i="31"/>
  <c r="M118" i="31"/>
  <c r="L118" i="31"/>
  <c r="K118" i="31"/>
  <c r="J118" i="31"/>
  <c r="I118" i="31"/>
  <c r="H118" i="31"/>
  <c r="G118" i="31"/>
  <c r="F118" i="31"/>
  <c r="W8"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P8" i="31" l="1"/>
  <c r="Q8" i="31"/>
  <c r="R8" i="31"/>
  <c r="S8" i="31"/>
  <c r="T8" i="31"/>
  <c r="U8" i="31"/>
  <c r="V8" i="31"/>
  <c r="P9" i="31"/>
  <c r="Q9" i="31"/>
  <c r="R9" i="31"/>
  <c r="S9" i="31"/>
  <c r="T9" i="31"/>
  <c r="U9" i="31"/>
  <c r="V9" i="31"/>
  <c r="P10" i="31"/>
  <c r="Q10" i="31"/>
  <c r="R10" i="31"/>
  <c r="S10" i="31"/>
  <c r="T10" i="31"/>
  <c r="U10" i="31"/>
  <c r="V10" i="31"/>
  <c r="P11" i="31"/>
  <c r="Q11" i="31"/>
  <c r="R11" i="31"/>
  <c r="S11" i="31"/>
  <c r="T11" i="31"/>
  <c r="U11" i="31"/>
  <c r="V11" i="31"/>
  <c r="P12" i="31"/>
  <c r="Q12" i="31"/>
  <c r="R12" i="31"/>
  <c r="S12" i="31"/>
  <c r="T12" i="31"/>
  <c r="U12" i="31"/>
  <c r="V12" i="31"/>
  <c r="P13" i="31"/>
  <c r="Q13" i="31"/>
  <c r="R13" i="31"/>
  <c r="S13" i="31"/>
  <c r="T13" i="31"/>
  <c r="U13" i="31"/>
  <c r="V13" i="31"/>
  <c r="P14" i="31"/>
  <c r="Q14" i="31"/>
  <c r="R14" i="31"/>
  <c r="S14" i="31"/>
  <c r="T14" i="31"/>
  <c r="U14" i="31"/>
  <c r="V14" i="31"/>
  <c r="P15" i="31"/>
  <c r="Q15" i="31"/>
  <c r="R15" i="31"/>
  <c r="S15" i="31"/>
  <c r="T15" i="31"/>
  <c r="U15" i="31"/>
  <c r="V15" i="31"/>
  <c r="P16" i="31"/>
  <c r="Q16" i="31"/>
  <c r="R16" i="31"/>
  <c r="S16" i="31"/>
  <c r="T16" i="31"/>
  <c r="U16" i="31"/>
  <c r="V16" i="31"/>
  <c r="P17" i="31"/>
  <c r="Q17" i="31"/>
  <c r="R17" i="31"/>
  <c r="S17" i="31"/>
  <c r="T17" i="31"/>
  <c r="U17" i="31"/>
  <c r="V17" i="31"/>
  <c r="P18" i="31"/>
  <c r="Q18" i="31"/>
  <c r="R18" i="31"/>
  <c r="S18" i="31"/>
  <c r="T18" i="31"/>
  <c r="U18" i="31"/>
  <c r="V18" i="31"/>
  <c r="P19" i="31"/>
  <c r="Q19" i="31"/>
  <c r="R19" i="31"/>
  <c r="S19" i="31"/>
  <c r="T19" i="31"/>
  <c r="U19" i="31"/>
  <c r="V19" i="31"/>
  <c r="P20" i="31"/>
  <c r="Q20" i="31"/>
  <c r="R20" i="31"/>
  <c r="S20" i="31"/>
  <c r="T20" i="31"/>
  <c r="U20" i="31"/>
  <c r="V20" i="31"/>
  <c r="P21" i="31"/>
  <c r="Q21" i="31"/>
  <c r="R21" i="31"/>
  <c r="S21" i="31"/>
  <c r="T21" i="31"/>
  <c r="U21" i="31"/>
  <c r="V21" i="31"/>
  <c r="P22" i="31"/>
  <c r="Q22" i="31"/>
  <c r="R22" i="31"/>
  <c r="S22" i="31"/>
  <c r="T22" i="31"/>
  <c r="U22" i="31"/>
  <c r="V22" i="31"/>
  <c r="P23" i="31"/>
  <c r="Q23" i="31"/>
  <c r="R23" i="31"/>
  <c r="S23" i="31"/>
  <c r="T23" i="31"/>
  <c r="U23" i="31"/>
  <c r="V23" i="31"/>
  <c r="P24" i="31"/>
  <c r="Q24" i="31"/>
  <c r="R24" i="31"/>
  <c r="S24" i="31"/>
  <c r="T24" i="31"/>
  <c r="U24" i="31"/>
  <c r="V24" i="31"/>
  <c r="P25" i="31"/>
  <c r="Q25" i="31"/>
  <c r="R25" i="31"/>
  <c r="S25" i="31"/>
  <c r="T25" i="31"/>
  <c r="U25" i="31"/>
  <c r="V25" i="31"/>
  <c r="P26" i="31"/>
  <c r="Q26" i="31"/>
  <c r="R26" i="31"/>
  <c r="S26" i="31"/>
  <c r="T26" i="31"/>
  <c r="U26" i="31"/>
  <c r="V26" i="31"/>
  <c r="P27" i="31"/>
  <c r="Q27" i="31"/>
  <c r="R27" i="31"/>
  <c r="S27" i="31"/>
  <c r="T27" i="31"/>
  <c r="U27" i="31"/>
  <c r="V27" i="31"/>
  <c r="P28" i="31"/>
  <c r="Q28" i="31"/>
  <c r="R28" i="31"/>
  <c r="S28" i="31"/>
  <c r="T28" i="31"/>
  <c r="U28" i="31"/>
  <c r="V28" i="31"/>
  <c r="P29" i="31"/>
  <c r="Q29" i="31"/>
  <c r="R29" i="31"/>
  <c r="S29" i="31"/>
  <c r="T29" i="31"/>
  <c r="U29" i="31"/>
  <c r="V29" i="31"/>
  <c r="P30" i="31"/>
  <c r="Q30" i="31"/>
  <c r="R30" i="31"/>
  <c r="S30" i="31"/>
  <c r="T30" i="31"/>
  <c r="U30" i="31"/>
  <c r="V30" i="31"/>
  <c r="P31" i="31"/>
  <c r="Q31" i="31"/>
  <c r="R31" i="31"/>
  <c r="S31" i="31"/>
  <c r="T31" i="31"/>
  <c r="U31" i="31"/>
  <c r="V31" i="31"/>
  <c r="P32" i="31"/>
  <c r="Q32" i="31"/>
  <c r="R32" i="31"/>
  <c r="S32" i="31"/>
  <c r="T32" i="31"/>
  <c r="U32" i="31"/>
  <c r="V32" i="31"/>
  <c r="P33" i="31"/>
  <c r="Q33" i="31"/>
  <c r="R33" i="31"/>
  <c r="S33" i="31"/>
  <c r="T33" i="31"/>
  <c r="U33" i="31"/>
  <c r="V33" i="31"/>
  <c r="P34" i="31"/>
  <c r="Q34" i="31"/>
  <c r="R34" i="31"/>
  <c r="S34" i="31"/>
  <c r="T34" i="31"/>
  <c r="U34" i="31"/>
  <c r="V34" i="31"/>
  <c r="P35" i="31"/>
  <c r="Q35" i="31"/>
  <c r="R35" i="31"/>
  <c r="S35" i="31"/>
  <c r="T35" i="31"/>
  <c r="U35" i="31"/>
  <c r="V35" i="31"/>
  <c r="P36" i="31"/>
  <c r="Q36" i="31"/>
  <c r="R36" i="31"/>
  <c r="S36" i="31"/>
  <c r="T36" i="31"/>
  <c r="U36" i="31"/>
  <c r="V36" i="31"/>
  <c r="P37" i="31"/>
  <c r="Q37" i="31"/>
  <c r="R37" i="31"/>
  <c r="S37" i="31"/>
  <c r="T37" i="31"/>
  <c r="U37" i="31"/>
  <c r="V37" i="31"/>
  <c r="P38" i="31"/>
  <c r="Q38" i="31"/>
  <c r="R38" i="31"/>
  <c r="S38" i="31"/>
  <c r="T38" i="31"/>
  <c r="U38" i="31"/>
  <c r="V38" i="31"/>
  <c r="P39" i="31"/>
  <c r="Q39" i="31"/>
  <c r="R39" i="31"/>
  <c r="S39" i="31"/>
  <c r="T39" i="31"/>
  <c r="U39" i="31"/>
  <c r="V39" i="31"/>
  <c r="P40" i="31"/>
  <c r="Q40" i="31"/>
  <c r="R40" i="31"/>
  <c r="S40" i="31"/>
  <c r="T40" i="31"/>
  <c r="U40" i="31"/>
  <c r="V40" i="31"/>
  <c r="P41" i="31"/>
  <c r="Q41" i="31"/>
  <c r="R41" i="31"/>
  <c r="S41" i="31"/>
  <c r="T41" i="31"/>
  <c r="U41" i="31"/>
  <c r="V41" i="31"/>
  <c r="P42" i="31"/>
  <c r="Q42" i="31"/>
  <c r="R42" i="31"/>
  <c r="S42" i="31"/>
  <c r="T42" i="31"/>
  <c r="U42" i="31"/>
  <c r="V42" i="31"/>
  <c r="P43" i="31"/>
  <c r="Q43" i="31"/>
  <c r="R43" i="31"/>
  <c r="S43" i="31"/>
  <c r="T43" i="31"/>
  <c r="U43" i="31"/>
  <c r="V43" i="31"/>
  <c r="P44" i="31"/>
  <c r="Q44" i="31"/>
  <c r="R44" i="31"/>
  <c r="S44" i="31"/>
  <c r="T44" i="31"/>
  <c r="U44" i="31"/>
  <c r="V44" i="31"/>
  <c r="P45" i="31"/>
  <c r="Q45" i="31"/>
  <c r="R45" i="31"/>
  <c r="S45" i="31"/>
  <c r="T45" i="31"/>
  <c r="U45" i="31"/>
  <c r="V45" i="31"/>
  <c r="P46" i="31"/>
  <c r="Q46" i="31"/>
  <c r="R46" i="31"/>
  <c r="S46" i="31"/>
  <c r="T46" i="31"/>
  <c r="U46" i="31"/>
  <c r="V46" i="31"/>
  <c r="P47" i="31"/>
  <c r="Q47" i="31"/>
  <c r="R47" i="31"/>
  <c r="S47" i="31"/>
  <c r="T47" i="31"/>
  <c r="U47" i="31"/>
  <c r="V47" i="31"/>
  <c r="P48" i="31"/>
  <c r="Q48" i="31"/>
  <c r="R48" i="31"/>
  <c r="S48" i="31"/>
  <c r="T48" i="31"/>
  <c r="U48" i="31"/>
  <c r="V48" i="31"/>
  <c r="P49" i="31"/>
  <c r="Q49" i="31"/>
  <c r="R49" i="31"/>
  <c r="S49" i="31"/>
  <c r="T49" i="31"/>
  <c r="U49" i="31"/>
  <c r="V49" i="31"/>
  <c r="P50" i="31"/>
  <c r="Q50" i="31"/>
  <c r="R50" i="31"/>
  <c r="S50" i="31"/>
  <c r="T50" i="31"/>
  <c r="U50" i="31"/>
  <c r="V50" i="31"/>
  <c r="P51" i="31"/>
  <c r="Q51" i="31"/>
  <c r="R51" i="31"/>
  <c r="S51" i="31"/>
  <c r="T51" i="31"/>
  <c r="U51" i="31"/>
  <c r="V51" i="31"/>
  <c r="P52" i="31"/>
  <c r="Q52" i="31"/>
  <c r="R52" i="31"/>
  <c r="S52" i="31"/>
  <c r="T52" i="31"/>
  <c r="U52" i="31"/>
  <c r="V52" i="31"/>
  <c r="P53" i="31"/>
  <c r="Q53" i="31"/>
  <c r="R53" i="31"/>
  <c r="S53" i="31"/>
  <c r="T53" i="31"/>
  <c r="U53" i="31"/>
  <c r="V53" i="31"/>
  <c r="P54" i="31"/>
  <c r="Q54" i="31"/>
  <c r="R54" i="31"/>
  <c r="S54" i="31"/>
  <c r="T54" i="31"/>
  <c r="U54" i="31"/>
  <c r="V54" i="31"/>
  <c r="P55" i="31"/>
  <c r="Q55" i="31"/>
  <c r="R55" i="31"/>
  <c r="S55" i="31"/>
  <c r="T55" i="31"/>
  <c r="U55" i="31"/>
  <c r="V55" i="31"/>
  <c r="P56" i="31"/>
  <c r="Q56" i="31"/>
  <c r="R56" i="31"/>
  <c r="S56" i="31"/>
  <c r="T56" i="31"/>
  <c r="U56" i="31"/>
  <c r="V56" i="31"/>
  <c r="P57" i="31"/>
  <c r="Q57" i="31"/>
  <c r="R57" i="31"/>
  <c r="S57" i="31"/>
  <c r="T57" i="31"/>
  <c r="U57" i="31"/>
  <c r="V57" i="31"/>
  <c r="P58" i="31"/>
  <c r="Q58" i="31"/>
  <c r="R58" i="31"/>
  <c r="S58" i="31"/>
  <c r="T58" i="31"/>
  <c r="U58" i="31"/>
  <c r="V58" i="31"/>
  <c r="P59" i="31"/>
  <c r="Q59" i="31"/>
  <c r="R59" i="31"/>
  <c r="S59" i="31"/>
  <c r="T59" i="31"/>
  <c r="U59" i="31"/>
  <c r="V59" i="31"/>
  <c r="P60" i="31"/>
  <c r="Q60" i="31"/>
  <c r="R60" i="31"/>
  <c r="S60" i="31"/>
  <c r="T60" i="31"/>
  <c r="U60" i="31"/>
  <c r="V60" i="31"/>
  <c r="P61" i="31"/>
  <c r="Q61" i="31"/>
  <c r="R61" i="31"/>
  <c r="S61" i="31"/>
  <c r="T61" i="31"/>
  <c r="U61" i="31"/>
  <c r="V61" i="31"/>
  <c r="P62" i="31"/>
  <c r="Q62" i="31"/>
  <c r="R62" i="31"/>
  <c r="S62" i="31"/>
  <c r="T62" i="31"/>
  <c r="U62" i="31"/>
  <c r="V62" i="31"/>
  <c r="P63" i="31"/>
  <c r="Q63" i="31"/>
  <c r="R63" i="31"/>
  <c r="S63" i="31"/>
  <c r="T63" i="31"/>
  <c r="U63" i="31"/>
  <c r="V63" i="31"/>
  <c r="P64" i="31"/>
  <c r="Q64" i="31"/>
  <c r="R64" i="31"/>
  <c r="S64" i="31"/>
  <c r="T64" i="31"/>
  <c r="U64" i="31"/>
  <c r="V64" i="31"/>
  <c r="P65" i="31"/>
  <c r="Q65" i="31"/>
  <c r="R65" i="31"/>
  <c r="S65" i="31"/>
  <c r="T65" i="31"/>
  <c r="U65" i="31"/>
  <c r="V65" i="31"/>
  <c r="P66" i="31"/>
  <c r="Q66" i="31"/>
  <c r="R66" i="31"/>
  <c r="S66" i="31"/>
  <c r="T66" i="31"/>
  <c r="U66" i="31"/>
  <c r="V66" i="31"/>
  <c r="P67" i="31"/>
  <c r="Q67" i="31"/>
  <c r="R67" i="31"/>
  <c r="S67" i="31"/>
  <c r="T67" i="31"/>
  <c r="U67" i="31"/>
  <c r="V67" i="31"/>
  <c r="P68" i="31"/>
  <c r="Q68" i="31"/>
  <c r="R68" i="31"/>
  <c r="S68" i="31"/>
  <c r="T68" i="31"/>
  <c r="U68" i="31"/>
  <c r="V68" i="31"/>
  <c r="P69" i="31"/>
  <c r="Q69" i="31"/>
  <c r="R69" i="31"/>
  <c r="S69" i="31"/>
  <c r="T69" i="31"/>
  <c r="U69" i="31"/>
  <c r="V69" i="31"/>
  <c r="P70" i="31"/>
  <c r="Q70" i="31"/>
  <c r="R70" i="31"/>
  <c r="S70" i="31"/>
  <c r="T70" i="31"/>
  <c r="U70" i="31"/>
  <c r="V70" i="31"/>
  <c r="P71" i="31"/>
  <c r="Q71" i="31"/>
  <c r="R71" i="31"/>
  <c r="S71" i="31"/>
  <c r="T71" i="31"/>
  <c r="U71" i="31"/>
  <c r="V71" i="31"/>
  <c r="P72" i="31"/>
  <c r="Q72" i="31"/>
  <c r="R72" i="31"/>
  <c r="S72" i="31"/>
  <c r="T72" i="31"/>
  <c r="U72" i="31"/>
  <c r="V72" i="31"/>
  <c r="P73" i="31"/>
  <c r="Q73" i="31"/>
  <c r="R73" i="31"/>
  <c r="S73" i="31"/>
  <c r="T73" i="31"/>
  <c r="U73" i="31"/>
  <c r="V73" i="31"/>
  <c r="P74" i="31"/>
  <c r="Q74" i="31"/>
  <c r="R74" i="31"/>
  <c r="S74" i="31"/>
  <c r="T74" i="31"/>
  <c r="U74" i="31"/>
  <c r="V74" i="31"/>
  <c r="P75" i="31"/>
  <c r="Q75" i="31"/>
  <c r="R75" i="31"/>
  <c r="S75" i="31"/>
  <c r="T75" i="31"/>
  <c r="U75" i="31"/>
  <c r="V75" i="31"/>
  <c r="P76" i="31"/>
  <c r="Q76" i="31"/>
  <c r="R76" i="31"/>
  <c r="S76" i="31"/>
  <c r="T76" i="31"/>
  <c r="U76" i="31"/>
  <c r="V76" i="31"/>
  <c r="P77" i="31"/>
  <c r="Q77" i="31"/>
  <c r="R77" i="31"/>
  <c r="S77" i="31"/>
  <c r="T77" i="31"/>
  <c r="U77" i="31"/>
  <c r="V77" i="31"/>
  <c r="P78" i="31"/>
  <c r="Q78" i="31"/>
  <c r="R78" i="31"/>
  <c r="S78" i="31"/>
  <c r="T78" i="31"/>
  <c r="U78" i="31"/>
  <c r="V78" i="31"/>
  <c r="P79" i="31"/>
  <c r="Q79" i="31"/>
  <c r="R79" i="31"/>
  <c r="S79" i="31"/>
  <c r="T79" i="31"/>
  <c r="U79" i="31"/>
  <c r="V79" i="31"/>
  <c r="P80" i="31"/>
  <c r="Q80" i="31"/>
  <c r="R80" i="31"/>
  <c r="S80" i="31"/>
  <c r="T80" i="31"/>
  <c r="U80" i="31"/>
  <c r="V80" i="31"/>
  <c r="P81" i="31"/>
  <c r="Q81" i="31"/>
  <c r="R81" i="31"/>
  <c r="S81" i="31"/>
  <c r="T81" i="31"/>
  <c r="U81" i="31"/>
  <c r="V81" i="31"/>
  <c r="P82" i="31"/>
  <c r="Q82" i="31"/>
  <c r="R82" i="31"/>
  <c r="S82" i="31"/>
  <c r="T82" i="31"/>
  <c r="U82" i="31"/>
  <c r="V82" i="31"/>
  <c r="P83" i="31"/>
  <c r="Q83" i="31"/>
  <c r="R83" i="31"/>
  <c r="S83" i="31"/>
  <c r="T83" i="31"/>
  <c r="U83" i="31"/>
  <c r="V83" i="31"/>
  <c r="P84" i="31"/>
  <c r="Q84" i="31"/>
  <c r="R84" i="31"/>
  <c r="S84" i="31"/>
  <c r="T84" i="31"/>
  <c r="U84" i="31"/>
  <c r="V84" i="31"/>
  <c r="P85" i="31"/>
  <c r="Q85" i="31"/>
  <c r="R85" i="31"/>
  <c r="S85" i="31"/>
  <c r="T85" i="31"/>
  <c r="U85" i="31"/>
  <c r="V85" i="31"/>
  <c r="P86" i="31"/>
  <c r="Q86" i="31"/>
  <c r="R86" i="31"/>
  <c r="S86" i="31"/>
  <c r="T86" i="31"/>
  <c r="U86" i="31"/>
  <c r="V86" i="31"/>
  <c r="P87" i="31"/>
  <c r="Q87" i="31"/>
  <c r="R87" i="31"/>
  <c r="S87" i="31"/>
  <c r="T87" i="31"/>
  <c r="U87" i="31"/>
  <c r="V87" i="31"/>
  <c r="P88" i="31"/>
  <c r="Q88" i="31"/>
  <c r="R88" i="31"/>
  <c r="S88" i="31"/>
  <c r="T88" i="31"/>
  <c r="U88" i="31"/>
  <c r="V88" i="31"/>
  <c r="P89" i="31"/>
  <c r="Q89" i="31"/>
  <c r="R89" i="31"/>
  <c r="S89" i="31"/>
  <c r="T89" i="31"/>
  <c r="U89" i="31"/>
  <c r="V89" i="31"/>
  <c r="P90" i="31"/>
  <c r="Q90" i="31"/>
  <c r="R90" i="31"/>
  <c r="S90" i="31"/>
  <c r="T90" i="31"/>
  <c r="U90" i="31"/>
  <c r="V90" i="31"/>
  <c r="P91" i="31"/>
  <c r="Q91" i="31"/>
  <c r="R91" i="31"/>
  <c r="S91" i="31"/>
  <c r="T91" i="31"/>
  <c r="U91" i="31"/>
  <c r="V91" i="31"/>
  <c r="P92" i="31"/>
  <c r="Q92" i="31"/>
  <c r="R92" i="31"/>
  <c r="S92" i="31"/>
  <c r="T92" i="31"/>
  <c r="U92" i="31"/>
  <c r="V92" i="31"/>
  <c r="P93" i="31"/>
  <c r="Q93" i="31"/>
  <c r="R93" i="31"/>
  <c r="S93" i="31"/>
  <c r="T93" i="31"/>
  <c r="U93" i="31"/>
  <c r="V93" i="31"/>
  <c r="P94" i="31"/>
  <c r="Q94" i="31"/>
  <c r="R94" i="31"/>
  <c r="S94" i="31"/>
  <c r="T94" i="31"/>
  <c r="U94" i="31"/>
  <c r="V94" i="31"/>
  <c r="P95" i="31"/>
  <c r="Q95" i="31"/>
  <c r="R95" i="31"/>
  <c r="S95" i="31"/>
  <c r="T95" i="31"/>
  <c r="U95" i="31"/>
  <c r="V95" i="31"/>
  <c r="P96" i="31"/>
  <c r="Q96" i="31"/>
  <c r="R96" i="31"/>
  <c r="S96" i="31"/>
  <c r="T96" i="31"/>
  <c r="U96" i="31"/>
  <c r="V96" i="31"/>
  <c r="P97" i="31"/>
  <c r="Q97" i="31"/>
  <c r="R97" i="31"/>
  <c r="S97" i="31"/>
  <c r="T97" i="31"/>
  <c r="U97" i="31"/>
  <c r="V97" i="31"/>
  <c r="P98" i="31"/>
  <c r="Q98" i="31"/>
  <c r="R98" i="31"/>
  <c r="S98" i="31"/>
  <c r="T98" i="31"/>
  <c r="U98" i="31"/>
  <c r="V98" i="31"/>
  <c r="P99" i="31"/>
  <c r="Q99" i="31"/>
  <c r="R99" i="31"/>
  <c r="S99" i="31"/>
  <c r="T99" i="31"/>
  <c r="U99" i="31"/>
  <c r="V99" i="31"/>
  <c r="P100" i="31"/>
  <c r="Q100" i="31"/>
  <c r="R100" i="31"/>
  <c r="S100" i="31"/>
  <c r="T100" i="31"/>
  <c r="U100" i="31"/>
  <c r="V100" i="31"/>
  <c r="P101" i="31"/>
  <c r="Q101" i="31"/>
  <c r="R101" i="31"/>
  <c r="S101" i="31"/>
  <c r="T101" i="31"/>
  <c r="U101" i="31"/>
  <c r="V101" i="31"/>
  <c r="P102" i="31"/>
  <c r="Q102" i="31"/>
  <c r="R102" i="31"/>
  <c r="S102" i="31"/>
  <c r="T102" i="31"/>
  <c r="U102" i="31"/>
  <c r="V102" i="31"/>
  <c r="P103" i="31"/>
  <c r="Q103" i="31"/>
  <c r="R103" i="31"/>
  <c r="S103" i="31"/>
  <c r="T103" i="31"/>
  <c r="U103" i="31"/>
  <c r="V103" i="31"/>
  <c r="P104" i="31"/>
  <c r="Q104" i="31"/>
  <c r="R104" i="31"/>
  <c r="S104" i="31"/>
  <c r="T104" i="31"/>
  <c r="U104" i="31"/>
  <c r="V104" i="31"/>
  <c r="P105" i="31"/>
  <c r="Q105" i="31"/>
  <c r="R105" i="31"/>
  <c r="S105" i="31"/>
  <c r="T105" i="31"/>
  <c r="U105" i="31"/>
  <c r="V105" i="31"/>
  <c r="P106" i="31"/>
  <c r="Q106" i="31"/>
  <c r="R106" i="31"/>
  <c r="S106" i="31"/>
  <c r="T106" i="31"/>
  <c r="U106" i="31"/>
  <c r="V106" i="31"/>
  <c r="P107" i="31"/>
  <c r="Q107" i="31"/>
  <c r="R107" i="31"/>
  <c r="S107" i="31"/>
  <c r="T107" i="31"/>
  <c r="U107" i="31"/>
  <c r="V107" i="31"/>
  <c r="P108" i="31"/>
  <c r="Q108" i="31"/>
  <c r="R108" i="31"/>
  <c r="S108" i="31"/>
  <c r="T108" i="31"/>
  <c r="U108" i="31"/>
  <c r="V108" i="31"/>
  <c r="P109" i="31"/>
  <c r="Q109" i="31"/>
  <c r="R109" i="31"/>
  <c r="S109" i="31"/>
  <c r="T109" i="31"/>
  <c r="U109" i="31"/>
  <c r="V109" i="31"/>
  <c r="P110" i="31"/>
  <c r="Q110" i="31"/>
  <c r="R110" i="31"/>
  <c r="S110" i="31"/>
  <c r="T110" i="31"/>
  <c r="U110" i="31"/>
  <c r="V110" i="31"/>
  <c r="P111" i="31"/>
  <c r="Q111" i="31"/>
  <c r="R111" i="31"/>
  <c r="S111" i="31"/>
  <c r="T111" i="31"/>
  <c r="U111" i="31"/>
  <c r="V111" i="31"/>
  <c r="P112" i="31"/>
  <c r="Q112" i="31"/>
  <c r="R112" i="31"/>
  <c r="S112" i="31"/>
  <c r="T112" i="31"/>
  <c r="U112" i="31"/>
  <c r="V112" i="31"/>
  <c r="P113" i="31"/>
  <c r="Q113" i="31"/>
  <c r="R113" i="31"/>
  <c r="S113" i="31"/>
  <c r="T113" i="31"/>
  <c r="U113" i="31"/>
  <c r="V113" i="31"/>
  <c r="P114" i="31"/>
  <c r="Q114" i="31"/>
  <c r="R114" i="31"/>
  <c r="S114" i="31"/>
  <c r="T114" i="31"/>
  <c r="U114" i="31"/>
  <c r="V114" i="31"/>
  <c r="P115" i="31"/>
  <c r="Q115" i="31"/>
  <c r="R115" i="31"/>
  <c r="S115" i="31"/>
  <c r="T115" i="31"/>
  <c r="U115" i="31"/>
  <c r="V115" i="31"/>
  <c r="P116" i="31"/>
  <c r="Q116" i="31"/>
  <c r="R116" i="31"/>
  <c r="S116" i="31"/>
  <c r="T116" i="31"/>
  <c r="U116" i="31"/>
  <c r="V116" i="31"/>
  <c r="P117" i="31"/>
  <c r="Q117" i="31"/>
  <c r="R117" i="31"/>
  <c r="S117" i="31"/>
  <c r="T117" i="31"/>
  <c r="U117" i="31"/>
  <c r="V11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alcChain>
</file>

<file path=xl/sharedStrings.xml><?xml version="1.0" encoding="utf-8"?>
<sst xmlns="http://schemas.openxmlformats.org/spreadsheetml/2006/main" count="15406" uniqueCount="8341">
  <si>
    <t>SERVICIO NACIONAL DE MENORES</t>
  </si>
  <si>
    <t>TRANSFERENCIAS A INSTITUCIONES COLABORADORAS AÑO 2025 - LEY Nº19.862</t>
  </si>
  <si>
    <t>(Esta información está confeccionada de acuerdo al artículo 5 del Reglamento N° 375 de la Ley N° 19.862)</t>
  </si>
  <si>
    <t xml:space="preserve">NOMBRE INSTITUCIÓN </t>
  </si>
  <si>
    <t>RUT INSTITUCIÓN</t>
  </si>
  <si>
    <t>CODIGO PROYECTO</t>
  </si>
  <si>
    <t>REG</t>
  </si>
  <si>
    <t>NATURALEZA JURÍDICA</t>
  </si>
  <si>
    <t xml:space="preserve">CONSTITUCIÓN U OBTENCIÓN DE PERSONALIDAD JURÍDICA </t>
  </si>
  <si>
    <t>CERTIFICADO VIGENCIA</t>
  </si>
  <si>
    <t>OBJETO SOCIAL</t>
  </si>
  <si>
    <t>COMPOSICIÓN DE DIRECTORIO</t>
  </si>
  <si>
    <t>DURACIÓN DIRECTORIO</t>
  </si>
  <si>
    <t>ÚLTIMO DIRECTORIO</t>
  </si>
  <si>
    <t xml:space="preserve">NOMBRE REPRESENTANTE LEGAL </t>
  </si>
  <si>
    <t>DIRECCIÓN INSTITUCIÓN</t>
  </si>
  <si>
    <t>REGIÓN</t>
  </si>
  <si>
    <t>COMUNA</t>
  </si>
  <si>
    <t>TELEFONO</t>
  </si>
  <si>
    <t>CORREO ELECTRÓNICO</t>
  </si>
  <si>
    <t>Código Postal</t>
  </si>
  <si>
    <t>AREA ESPECIALIZACIÓN</t>
  </si>
  <si>
    <t xml:space="preserve">AÑO DE ANTECEDENTES FINANCIERO AUTORIZADOS SENAME </t>
  </si>
  <si>
    <t>FECHA INGRESO REGISTRO</t>
  </si>
  <si>
    <t>NÚMERO DE FOLIO</t>
  </si>
  <si>
    <t>MONTO ACUMULADO</t>
  </si>
  <si>
    <t>FECHA TRANSFERENCIA</t>
  </si>
  <si>
    <t>MARCO LEGAL DE APLICACIÓN</t>
  </si>
  <si>
    <t>OBJETO O DESTINO DE LA APLICACIÓN DE DICHOS FONDOS PÚBLICOS, CON INDICACIÓN DE TRABAJOS, ACTIVIDADES O COMISIONES ENCARGADAS</t>
  </si>
  <si>
    <t xml:space="preserve">REGION Y COMUNA DONDE LA TRANSFERENCIA DE FONDOS PUBLICOS SE MATERIALIZARA </t>
  </si>
  <si>
    <t>ASOCIACION CRISTIANA DE JOVENES DE VALPARAISO</t>
  </si>
  <si>
    <t>LEY 20.032</t>
  </si>
  <si>
    <t>SUBVENCIÓN SENAME</t>
  </si>
  <si>
    <t>QUILLOTA</t>
  </si>
  <si>
    <t>VALPARAÍSO</t>
  </si>
  <si>
    <t>QUILPUÉ</t>
  </si>
  <si>
    <t>ASOCIACIÓN CRISTIANA DE JÓVENES DE VALPARAÍSO</t>
  </si>
  <si>
    <t>SAN FELIPE</t>
  </si>
  <si>
    <t>CENTRO DE INICIATIVA EMPRESARIAL - CIEM VILLARRICA</t>
  </si>
  <si>
    <t>VILLARRICA</t>
  </si>
  <si>
    <t>TEMUCO</t>
  </si>
  <si>
    <t>CORP. DESARR.SOC.ASOC.CRIST.DE JOVENES</t>
  </si>
  <si>
    <t>SAN FERNANDO</t>
  </si>
  <si>
    <t>RECOLETA</t>
  </si>
  <si>
    <t>SAN BERNARDO</t>
  </si>
  <si>
    <t>SAN JOAQUÍN</t>
  </si>
  <si>
    <t>MELIPILLA</t>
  </si>
  <si>
    <t>LA CISTERNA</t>
  </si>
  <si>
    <t>CORPORACION ASOCIACION PRO DERECHOS DE LOS NINOS Y JOVENES - PRODENI</t>
  </si>
  <si>
    <t>CORPORACION DE APOYO A LA NINEZ Y JUVENTUD EN RIESGO SOCIAL CORPORACION LLEQUEN</t>
  </si>
  <si>
    <t>TALCA</t>
  </si>
  <si>
    <t>CHILLAN</t>
  </si>
  <si>
    <t>CORPORACION DE OPORTUNIDAD Y ACCION SOLIDARIA OPCION</t>
  </si>
  <si>
    <t>RANCAGUA</t>
  </si>
  <si>
    <t>PUDAHUEL</t>
  </si>
  <si>
    <t>CORPORACIÓN DE OPORTUNIDAD Y ACCION SOLIDARIA OPCION</t>
  </si>
  <si>
    <t>LINARES</t>
  </si>
  <si>
    <t>CAUQUENES</t>
  </si>
  <si>
    <t>COYHAIQUE</t>
  </si>
  <si>
    <t>PUNTA ARENAS</t>
  </si>
  <si>
    <t>PUENTE ALTO</t>
  </si>
  <si>
    <t>LA PINTANA</t>
  </si>
  <si>
    <t>SAN MIGUEL</t>
  </si>
  <si>
    <t>MAIPÚ</t>
  </si>
  <si>
    <t>LO PRADO</t>
  </si>
  <si>
    <t>ESTACIÓN CENTRAL</t>
  </si>
  <si>
    <t>CORPORACIÓN EDUCACIONAL ABATE MOLINA DE TALCA</t>
  </si>
  <si>
    <t>CORPORACIÓN SERVICIO PAZ Y JUSTICIA - SERPAJ CHILE</t>
  </si>
  <si>
    <t>CURICO</t>
  </si>
  <si>
    <t>FUNDACION CIUDAD DEL NINO EX CONSEJO DE DEFENSA DEL NINO</t>
  </si>
  <si>
    <t>SANTIAGO</t>
  </si>
  <si>
    <t>FUNDACIÓN CIUDAD DEL NIÑO EX CONSEJO DE DEFENSA DEL NINO</t>
  </si>
  <si>
    <t>ANGOL</t>
  </si>
  <si>
    <t>OSORNO</t>
  </si>
  <si>
    <t>PUERTO MONTT</t>
  </si>
  <si>
    <t>VALDIVIA</t>
  </si>
  <si>
    <t>FUNDACION NACIONAL PARA LA DEFENSA ECOLOGICA DEL MENOR DE EDAD FUNDACION (DEM)</t>
  </si>
  <si>
    <t>FUNDACION PROYECTO B</t>
  </si>
  <si>
    <t>PROVIDENCIA</t>
  </si>
  <si>
    <t>FUNDACION REINVENTARSE</t>
  </si>
  <si>
    <t>65070018K</t>
  </si>
  <si>
    <t>QUILICURA</t>
  </si>
  <si>
    <t>FUNDACION TIERRA DE ESPERANZA</t>
  </si>
  <si>
    <t>VINA DEL MAR</t>
  </si>
  <si>
    <t>CONCEPCION</t>
  </si>
  <si>
    <t>CORONEL</t>
  </si>
  <si>
    <t>SAN JOAQUIN</t>
  </si>
  <si>
    <t>NUNOA</t>
  </si>
  <si>
    <t>CONCEPCIÓN</t>
  </si>
  <si>
    <t>MISION EVANGELICA SAN PABLO DE CHILE</t>
  </si>
  <si>
    <t>SAN PEDRO DE LA PAZ</t>
  </si>
  <si>
    <t>LOS ANGELES</t>
  </si>
  <si>
    <t>ORGANIZACIÓN COMUNITARIA FUNCIONAL CENTRO CULTURAL Y EDUCACIONAL ARCADIA</t>
  </si>
  <si>
    <t>SAN ANTONIO</t>
  </si>
  <si>
    <t>FUNDACIÓN NACIONAL PARA LA DEFENSA ECOLOGICA DEL MENOR DE EDAD FUNDACION (DEM)</t>
  </si>
  <si>
    <t>ORGANIZACIÓN NO GUBERNAMENTAL DE DESARROLLO HUMANO O.N.G. PROYECTA</t>
  </si>
  <si>
    <t>CASTRO</t>
  </si>
  <si>
    <t>ILUSTRE MUNICIPALIDAD DE GRANEROS</t>
  </si>
  <si>
    <t>GRANEROS</t>
  </si>
  <si>
    <t>UNIVERSIDAD DE VALPARAÍSO</t>
  </si>
  <si>
    <t>INSTITUCIÓN</t>
  </si>
  <si>
    <t>CATEGORIZACIÓN NATURALEZA JURÍDICA</t>
  </si>
  <si>
    <t>AÑO CERTIFICADO DE VIGENCIA</t>
  </si>
  <si>
    <t>PERIODO DE VIGENCIA DEL DIRECTORIO</t>
  </si>
  <si>
    <t>AÑO ÚLTIMO CERTIFICADO ANTECEDENTES FINANCIEROS AUTORIZADOS SENAME</t>
  </si>
  <si>
    <t>MONTO</t>
  </si>
  <si>
    <t xml:space="preserve">REGIÓN Y COMUNA DONDE LA TRASNFERENCIA DE FONODS PÚBLICOS SE MATERIALIZARÁ </t>
  </si>
  <si>
    <t>RESULTADO DE LOS CONTROLES EFECTIADOS POR LA CGR Y POR OTROS ORGANISMOS FISCALIZADORES</t>
  </si>
  <si>
    <t>RESULTADO DE LOS CONTROLES EFECTUADOS POR LA CGR Y POR OTROS ORGANISMOS FISCALIZADORES</t>
  </si>
  <si>
    <t>Asociación Comunitá Papa Giovanni XXIII</t>
  </si>
  <si>
    <t>Asociación de reconocimiento pontificio</t>
  </si>
  <si>
    <t>Organizaciones Comunitarias Funcionales.</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</si>
  <si>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</si>
  <si>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 xml:space="preserve">Indefinida.Se adjunta Certificado de Vigencia de Persona Jurídica sin Fines de Lucro Folio N° 500381156418, 06 de abril de 2021, emitido por el Servicio de Registro Civil e Identificación. </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</si>
  <si>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</si>
  <si>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</si>
  <si>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Silvia Andrea Quintanilla Vera, 
Juan Acuña Montero, </t>
  </si>
  <si>
    <t xml:space="preserve">Toesca Nº1970, Santiago.
</t>
  </si>
  <si>
    <t>XIII</t>
  </si>
  <si>
    <t>Santiago</t>
  </si>
  <si>
    <t xml:space="preserve">Fono 226960491 </t>
  </si>
  <si>
    <t>apgxxiiiadmchile@gmail.com</t>
  </si>
  <si>
    <t>Certificado de Antecedentes Financieros correspondientes al año 2020, aprobados por el  Subdepartamento de Supervisión Financiera Nacional.</t>
  </si>
  <si>
    <t>Asociación Chilena de Naciones Unidas Región Del Biobío</t>
  </si>
  <si>
    <t>Corporaciones de Derecho Privado</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</si>
  <si>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</si>
  <si>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</si>
  <si>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</si>
  <si>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</si>
  <si>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5 AÑOS</t>
  </si>
  <si>
    <t>12-09-2018 hasta el 12-09-2023.</t>
  </si>
  <si>
    <t xml:space="preserve">Presidente: 
Andrea Gisela Aste Von Bennewitz
Directora Ejecutiva:
Patricia Rosa Larrea Bosshardt, </t>
  </si>
  <si>
    <t>Freire N°272, comuna de Concepción, Región del Biobío.</t>
  </si>
  <si>
    <t>VIII</t>
  </si>
  <si>
    <t>Concepción</t>
  </si>
  <si>
    <t>569 68484738</t>
  </si>
  <si>
    <t>patricialarrea@achnu.cl</t>
  </si>
  <si>
    <t>Antecedentes financieros correspondientes al año 2020, aprobados por el Sub Departamento de Supervisión Financiera Nacional.</t>
  </si>
  <si>
    <t>Asociación Indígena TRAYENCO</t>
  </si>
  <si>
    <t>Asociación Indígena</t>
  </si>
  <si>
    <t>Asociaciones Indígenas</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</si>
  <si>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</si>
  <si>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</si>
  <si>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</si>
  <si>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</si>
  <si>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</si>
  <si>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</si>
  <si>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</si>
  <si>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</si>
  <si>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IX</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</si>
  <si>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</si>
  <si>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</si>
  <si>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</si>
  <si>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</si>
  <si>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</si>
  <si>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Asociación Trascender</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</si>
  <si>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</si>
  <si>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</si>
  <si>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</si>
  <si>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</si>
  <si>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</si>
  <si>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</si>
  <si>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</si>
  <si>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</si>
  <si>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</si>
  <si>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III</t>
  </si>
  <si>
    <t>Vallenar</t>
  </si>
  <si>
    <t xml:space="preserve">no tiene </t>
  </si>
  <si>
    <t>Se acompañan antecedentes financieros año 2014, aprobados por el Departamento de Administración y Finanzas</t>
  </si>
  <si>
    <t>Corporación Agencia Adventista de Desarrollo y Recursos Asistenciales (ADRA-CHILE)</t>
  </si>
  <si>
    <t>Otorgado por Decreto Supremo Nº 727, de fecha 23 de mayo de 1990, por el Ministerio de Justicia.</t>
  </si>
  <si>
    <t xml:space="preserve">Certificado de Vigencia de Persona Jurídica sin Fines de Lucro, Folio N°500449966759, emitido con fecha 19 de mayo de 2022, por el Servicio de Registro Civil e Identificación. </t>
  </si>
  <si>
    <t xml:space="preserve">Atender y proteger física y mentalmente a menores en situación irregular, discapacitados, ancianos u otros grupos necesitados.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</si>
  <si>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</si>
  <si>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Cada dos años.</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</si>
  <si>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</si>
  <si>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Presidente: 
Aldo Arely Muñoz Perrin, 
Mandato General de Administración y Facultades:
Diego Trincado Araya, 
Aarón Baruc Castillo Rodríguez, </t>
  </si>
  <si>
    <t xml:space="preserve">Calle Cruz del Sur N° 150, Las condes </t>
  </si>
  <si>
    <t>Las Condes</t>
  </si>
  <si>
    <t xml:space="preserve">(2) 3244 5640 
(2) 264693294
Móvil: 569-500 67 212 (Secretaría ADRA) 
</t>
  </si>
  <si>
    <t>adrachile@adra.cl - Página web: www.adra.cl</t>
  </si>
  <si>
    <t>C.P. 7931090</t>
  </si>
  <si>
    <t>Antecedentes financieros correspondientes al año 2021, aprobados por el Subdepartamento de Supervisión Financiera.</t>
  </si>
  <si>
    <t>Aldeas Infantiles S.O.S. Chile.</t>
  </si>
  <si>
    <t>Otorgado por Decreto Supremo Nº 171, de 26 de febrero 1997, del Ministerio de Justicia.</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</si>
  <si>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</si>
  <si>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</si>
  <si>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</si>
  <si>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2 años.</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</si>
  <si>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</si>
  <si>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María Cecilia Suárez Indart 
Director Nacional: 
CARLOS ARACENA MELLADO
Jorge Lavanderos Svec
</t>
  </si>
  <si>
    <t>Los Leones Nº382, Oficina 501, Providencia.</t>
  </si>
  <si>
    <t>Providencia</t>
  </si>
  <si>
    <t>Correo: recepcion@aldeasinfantiles.cl Joel.valenzuela@aldeasinfantiles.cl                    Carlos.aracena@aldeasinfantiles.cl Director Nacional de Aldeas Infantiles
Diego.romero@aldeasinfantiles.cl  Jefe de finanzas</t>
  </si>
  <si>
    <t>93509: Otras asociaciones.</t>
  </si>
  <si>
    <t>Certificado de antecedentes financieros correspondientes al año 2020, aprobados por el Subdepartamento de Supervisión Financiera Nacional. (ante notario público)</t>
  </si>
  <si>
    <t>Informe N°504 de 2020.
Informe N°393 de 2020.
Informe N°462 de 2020.</t>
  </si>
  <si>
    <t>Aldeas Infantiles S.O.S. -Concepción</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</si>
  <si>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</si>
  <si>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</si>
  <si>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</si>
  <si>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</si>
  <si>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</si>
  <si>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</si>
  <si>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</si>
  <si>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</si>
  <si>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 xml:space="preserve">Los Leones Nº 382, 5º piso, oficina 501, Providencia.
</t>
  </si>
  <si>
    <t xml:space="preserve"> 3347018-3347019</t>
  </si>
  <si>
    <t>aisos@aldeasinfantiles.cl</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</si>
  <si>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</si>
  <si>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</si>
  <si>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</si>
  <si>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</si>
  <si>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</si>
  <si>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</si>
  <si>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</si>
  <si>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</si>
  <si>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</si>
  <si>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</si>
  <si>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Los Leones Nº382, 5º piso, oficina 501, Región Metropolitana.
</t>
  </si>
  <si>
    <t xml:space="preserve"> 2329622 – 2329785</t>
  </si>
  <si>
    <t>Se acompaña Estado Financiero al 31.12.2005, aprobado por Unidad de Auditoría Interna.</t>
  </si>
  <si>
    <t>Informe N°511, de 2020</t>
  </si>
  <si>
    <t>Aldea de Niños S.O.S. Puerto Varas</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</si>
  <si>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</si>
  <si>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</si>
  <si>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</si>
  <si>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</si>
  <si>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</si>
  <si>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</si>
  <si>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</si>
  <si>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Salida Sur sin número, comuna de Puerto Varas.
</t>
  </si>
  <si>
    <t>X</t>
  </si>
  <si>
    <t>Puerto Varas</t>
  </si>
  <si>
    <t xml:space="preserve"> (65) 311135 – 311136</t>
  </si>
  <si>
    <t>aldeapuertovaras@tie.cl</t>
  </si>
  <si>
    <t>Se acompaña Antecedente Financiero correspondiente al año 2009, aprobado por el Subdepartamento de Supervisión Financiera Nacional.</t>
  </si>
  <si>
    <t>Aldeas Infantiles S.O.S. Valparaíso</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</si>
  <si>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</si>
  <si>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</si>
  <si>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</si>
  <si>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</si>
  <si>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</si>
  <si>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</si>
  <si>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</si>
  <si>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Avenida Retiro Nº 950, Quilpue, Quinta Región.
</t>
  </si>
  <si>
    <t>V</t>
  </si>
  <si>
    <t>Quilpué</t>
  </si>
  <si>
    <t xml:space="preserve">(32) 915309. </t>
  </si>
  <si>
    <t>Se acompaña Estado Financiero al 31.12.2007, aprobado por Unidad de Supervisión Nacional.</t>
  </si>
  <si>
    <t>Aldeas de Niños S.O.S. de Antofagasta</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</si>
  <si>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</si>
  <si>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</si>
  <si>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</si>
  <si>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</si>
  <si>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</si>
  <si>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</si>
  <si>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</si>
  <si>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</si>
  <si>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II</t>
  </si>
  <si>
    <t>Antofagasta</t>
  </si>
  <si>
    <t>Se acompaña Estado Financiero al 31.de diciembre de 2005, aprobado por la Unidad de Auditoría Interna.</t>
  </si>
  <si>
    <t>Informe N°719, de 2020</t>
  </si>
  <si>
    <t>Aldeas de Niños S.O.S.</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</si>
  <si>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</si>
  <si>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</si>
  <si>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</si>
  <si>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</si>
  <si>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</si>
  <si>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</si>
  <si>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 xml:space="preserve">Av Los Leones Nº382, 5º piso, oficina 501, comuna de Providencia.
</t>
  </si>
  <si>
    <t>3347018 – 3347019</t>
  </si>
  <si>
    <t xml:space="preserve">Se acompaña antecedentes financieros año 2007, aprobado por la Unidad de Supervisión Nacional.  </t>
  </si>
  <si>
    <t>Arzobispado de Antofagasta</t>
  </si>
  <si>
    <t>81735100K</t>
  </si>
  <si>
    <t>Institución Eclesiástica</t>
  </si>
  <si>
    <t>Instituciones Religiosas.</t>
  </si>
  <si>
    <t>Erigida de acuerdo al Derecho Canónico</t>
  </si>
  <si>
    <t>Indefinida.</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</si>
  <si>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</si>
  <si>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</si>
  <si>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</si>
  <si>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</si>
  <si>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Casilla E</t>
  </si>
  <si>
    <t>Antecedentes Financieros correspondientes al año 2018, aprobados por el Subdepartamento de Supervisión Financiera Nacional.</t>
  </si>
  <si>
    <t>Arzobispado de Concepción</t>
  </si>
  <si>
    <t xml:space="preserve">Mons. Antonio Moreno Casamitjana </t>
  </si>
  <si>
    <t xml:space="preserve">Barros Arana Nº544, 4º piso. Concepción.
</t>
  </si>
  <si>
    <t xml:space="preserve"> (41) 227636</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</si>
  <si>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</si>
  <si>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</si>
  <si>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</si>
  <si>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</si>
  <si>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</si>
  <si>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</si>
  <si>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</si>
  <si>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</si>
  <si>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Asociación Hogar de Niños Arturo Prat</t>
  </si>
  <si>
    <t xml:space="preserve">Otorgado por Decreto Supremo Nº1033, de fecha 22 de agosto de 1922, por el Ministerio de Justicia.  </t>
  </si>
  <si>
    <t>Certificado de Vigencia de Persona Jurídica sin Fines de Lucro Folio N° 500237858010, de fecha 8 de julio de 2019,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</si>
  <si>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</si>
  <si>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</si>
  <si>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</si>
  <si>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Del 23 de abril de 2019 al 23 de abril de 2020</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</si>
  <si>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</si>
  <si>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 xml:space="preserve">Blanco Nº1623, oficina Nº403, Valparaíso.
</t>
  </si>
  <si>
    <t>Valparaíso</t>
  </si>
  <si>
    <t>32- 2541480</t>
  </si>
  <si>
    <t xml:space="preserve">asistentegerencia@haprat.cl </t>
  </si>
  <si>
    <t>Certificado de Antecedentes Financieros correspondiente al año 2020, aprobados por el Subdepartamento de Supervisión Financiera Nacional.</t>
  </si>
  <si>
    <t>Asociación Cristiana de Jóvenes de Antofagasta (ACJ Antofagasta)</t>
  </si>
  <si>
    <t>Otorgado por Decreto Supremo Nº 1577, de 21 de agosto 1969, del Ministerio de Justicia.</t>
  </si>
  <si>
    <t xml:space="preserve">Certificado de Vigencia de Persona Jurídica Sin Fines de Lucro Folio N° 500575451211, emitido con fecha 08 de julio de 2023, por el Servicio de Registro Civil e Identificación.
</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</si>
  <si>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</si>
  <si>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Durarán 3 años en sus cargos, renovándose por mitades cada año.</t>
  </si>
  <si>
    <t>21 de septiembre de 2022 a 21 de septiembre de 2025.</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</si>
  <si>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</si>
  <si>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 xml:space="preserve">Santa Isabel 345 Santiago, Región Metropolitana
</t>
  </si>
  <si>
    <t>Copiapó</t>
  </si>
  <si>
    <t xml:space="preserve">(55) 263040 </t>
  </si>
  <si>
    <t>No presenta</t>
  </si>
  <si>
    <t>Antecedentes financieros correspondientes al año 2023,  aprobados por el Subdepartamento de Supervisión Financiera.</t>
  </si>
  <si>
    <t>Asociación Cristiana de Jóvenes ACJ de Iquique</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</si>
  <si>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</si>
  <si>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</si>
  <si>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</si>
  <si>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 xml:space="preserve">Presidente: Juan Manuel Torres Santibáñez, 
Vicepresidente: Ernesto Cellino Brown, 
Tesorero: Juan Raimundo Valdivia Ríos, 
Directores:
Juan Carlos Salgado Magna, 
Álvaro Rolando Serrano Salas, 
Patricio Francisco Mira Duarte,
Carlos Merino Pinochet, 
</t>
  </si>
  <si>
    <t>Durarán dos años en sus cargos</t>
  </si>
  <si>
    <t>28 de septiembre de 2018 a 28 de septiembre de 2020</t>
  </si>
  <si>
    <t xml:space="preserve">Presidente: Juan Manuel Torres Santibáñez, </t>
  </si>
  <si>
    <t>Ramírez Nº1346, Iquique.</t>
  </si>
  <si>
    <t>I</t>
  </si>
  <si>
    <t>Iquique</t>
  </si>
  <si>
    <t>Fono (57) 2471939</t>
  </si>
  <si>
    <t xml:space="preserve">paularojas@ymcaiquique.com 
jtorres@ymcaiquique.com
kamanchako2011qgmail.com
</t>
  </si>
  <si>
    <t>Se acompañan Certificados de Antecedentes Financieros correspondientes al año 2018, aprobados por el Subdepartamento de Supervisión Financiera Nacional.</t>
  </si>
  <si>
    <t>Asociación Cristiana de Jóvenes de Temuco o YMCA Temuco</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</si>
  <si>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</si>
  <si>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</si>
  <si>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</si>
  <si>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</si>
  <si>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</si>
  <si>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</si>
  <si>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</si>
  <si>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 xml:space="preserve">Avenida Olimpia Nº 1401, ciudad de Temuco, Novena Región.
</t>
  </si>
  <si>
    <t>Temuco</t>
  </si>
  <si>
    <t>Teléfono: (045) 265191</t>
  </si>
  <si>
    <t>Correo electrónico: ymcatemuco@tie.cl</t>
  </si>
  <si>
    <t>Se acompaña certificado financiero de abril de 2006, aprobado por la Unidad de Auditoria Interna.</t>
  </si>
  <si>
    <t>Asociación Cristiana de Jóvenes de Valparaíso</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</si>
  <si>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</si>
  <si>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</si>
  <si>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</si>
  <si>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 xml:space="preserve">04 de abril de 2023 al 04 de abril de 2026
</t>
  </si>
  <si>
    <t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</si>
  <si>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Blanco Nº1117, Valparaíso.Blanco N° 1117, Valparaíso, Región de Valparaíso. 
</t>
  </si>
  <si>
    <t>(32) 2156900</t>
  </si>
  <si>
    <t xml:space="preserve">acjvalpo@gmail.com
</t>
  </si>
  <si>
    <t>Asociación Protectora de Menores de Arica</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</si>
  <si>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</si>
  <si>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</si>
  <si>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</si>
  <si>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</si>
  <si>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</si>
  <si>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</si>
  <si>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</si>
  <si>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Arica</t>
  </si>
  <si>
    <t>NO APARECE</t>
  </si>
  <si>
    <t xml:space="preserve">
Correo electrónico: hogardelnino@gmail.com</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</si>
  <si>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</si>
  <si>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</si>
  <si>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</si>
  <si>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</si>
  <si>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</si>
  <si>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</si>
  <si>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</si>
  <si>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</si>
  <si>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</si>
  <si>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</si>
  <si>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Angol</t>
  </si>
  <si>
    <t>Fono (45) 711612</t>
  </si>
  <si>
    <t xml:space="preserve">Se acompaña Balance General correspondiente al período del 1 de enero al 31 de diciembre de 2010, firmado por el contador auditor Arturo Alarcón García y aprobado por el  Subdepartamento de Supervisión Financiera. </t>
  </si>
  <si>
    <t>Club de Leones Concepción-Hualpén</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</si>
  <si>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</si>
  <si>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</si>
  <si>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</si>
  <si>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</si>
  <si>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</si>
  <si>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</si>
  <si>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</si>
  <si>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 xml:space="preserve">Calle Freire Nº 856, Concepción, Región del Bío Bío
Millabú Nº927, comuna de San Pedro de la Paz, Provincia de Concepción.
</t>
  </si>
  <si>
    <t>Fono : 041- 974815</t>
  </si>
  <si>
    <t>Correo electrónico: clubleonesconcepcion@tie.cl</t>
  </si>
  <si>
    <t xml:space="preserve">Se acompaña Certificado Financiero, correspondiente al año 2009, aprobado por el Subdepartamento de Supervisión Financiera Nacional. </t>
  </si>
  <si>
    <t>Compañía de las Hijas de la Caridad de San Vicente de Paul</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</si>
  <si>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</si>
  <si>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</si>
  <si>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</si>
  <si>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</si>
  <si>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</si>
  <si>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</si>
  <si>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Teléfonos: 2-27370395 – 27376415</t>
  </si>
  <si>
    <t>Correo: enlacechile@hijasdelacaridad.net</t>
  </si>
  <si>
    <t>93910: Organizaciones Religiosas</t>
  </si>
  <si>
    <t xml:space="preserve">Certificado de antecedentes financieros correspondientes al año 2020 aprobados por el Subdepartamento de Supervisión Financiera Nacional </t>
  </si>
  <si>
    <t>Comunidad de Renovación Cristiana de Laja</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</si>
  <si>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</si>
  <si>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</si>
  <si>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</si>
  <si>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</si>
  <si>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</si>
  <si>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</si>
  <si>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</si>
  <si>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</si>
  <si>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Laja</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</si>
  <si>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</si>
  <si>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</si>
  <si>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</si>
  <si>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</si>
  <si>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Certificado de Vigencia de persona jurídica sin fines de lucro, Folio N° 500394403291, emitido con fecha 18 de junio de 2021,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</si>
  <si>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</si>
  <si>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</si>
  <si>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</si>
  <si>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</si>
  <si>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 xml:space="preserve">Juan Enrique Vargas Roa, 
Fernando Iván Alvarado Vega, 
</t>
  </si>
  <si>
    <t xml:space="preserve">Avenida Errázuriz N° 2710, Valparaíso
</t>
  </si>
  <si>
    <t xml:space="preserve">Teléfono: 2626924
</t>
  </si>
  <si>
    <t>Correo: comunidadlaroca@yahoo.com</t>
  </si>
  <si>
    <t>Antecedentes financieros correspondientes al año 2020, aprobados por el Subdepartamento de Supervisión Financiera</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</si>
  <si>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</si>
  <si>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</si>
  <si>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</si>
  <si>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 xml:space="preserve">Silvia Andrea Quintanilla Vera
Juan Acuña Montero
</t>
  </si>
  <si>
    <t>Fono 6960491 – 5441198</t>
  </si>
  <si>
    <t xml:space="preserve">apjxxiiisec@yahoo.es
apexxiiigianni@yahoo.es
</t>
  </si>
  <si>
    <t xml:space="preserve">Certificado de Antecedentes Financieros, correspondientes al año 2019, aprobados por el  Subdepartamento de Supervisión Financiera Nacional .  </t>
  </si>
  <si>
    <t>Congregación del Amor Misericordioso</t>
  </si>
  <si>
    <t xml:space="preserve">Hna. Amalia Hoffman Villalobos       </t>
  </si>
  <si>
    <t xml:space="preserve">General Amengual Nº420, Estación Central.
</t>
  </si>
  <si>
    <t>Estación Central</t>
  </si>
  <si>
    <t>Fono 7781187 – 7792486</t>
  </si>
  <si>
    <t xml:space="preserve">Marifariasam@hotmail.com
Hogarrefugio@gmail.com
</t>
  </si>
  <si>
    <t>93910: Organizaciones Religiosas.</t>
  </si>
  <si>
    <t>Se acompaña Certificado de Antecedentes Financieros, correspondientes al año 2016, y se remite al Subdepartamento de Supervisión Financiera para su aprobación.</t>
  </si>
  <si>
    <t>Congregación Religiosa de La Sagrada Familia de Urgel</t>
  </si>
  <si>
    <t>Erigida de acuerdo al Derecho Canónico, en Diócesis de Valparaíso.</t>
  </si>
  <si>
    <t xml:space="preserve">Hna. Susana Nilda Villar Berruti </t>
  </si>
  <si>
    <t xml:space="preserve">Infantes N° 407, comuna de Copiapó, Región de Atacama.
</t>
  </si>
  <si>
    <t>Fono: 052-524175</t>
  </si>
  <si>
    <t>Email: liceopolitecnicobelencopiapo@gmail.com</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</si>
  <si>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</si>
  <si>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</si>
  <si>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</si>
  <si>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 xml:space="preserve">Avenida Chile España N° 1163, comuna de Providencia, Región Metropolitana. 
</t>
  </si>
  <si>
    <t>Fono 2092383</t>
  </si>
  <si>
    <t>Se acompaña Certificado de  Antecedentes Financieros, correspondientes al año 2016, aprobados por el Subdepartamento de Supervisión Financiera.</t>
  </si>
  <si>
    <t>Congregación del Buen Pastor</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</si>
  <si>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</si>
  <si>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</si>
  <si>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</si>
  <si>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Sandra Bertha Suárez Cordero</t>
  </si>
  <si>
    <t xml:space="preserve">Mac – Iver Nº702, Santiago. 
</t>
  </si>
  <si>
    <t>Fono 6325682, fax 6385213.</t>
  </si>
  <si>
    <t>Mail: adelarey@gmail.com</t>
  </si>
  <si>
    <t xml:space="preserve">Casilla 51.918 </t>
  </si>
  <si>
    <t>93910: Organizaciones  Religiosas.</t>
  </si>
  <si>
    <t>Se remite Certificado de Antecedentes Financieros correspondientes al año 2020, aprobados por el al Subdepartamento de Supervisión Financiera Nacional</t>
  </si>
  <si>
    <t>Congregación Hermanas Carmelitas Teresas de San José</t>
  </si>
  <si>
    <t xml:space="preserve">Erigida de acuerdo al Derecho Canónico.  </t>
  </si>
  <si>
    <t xml:space="preserve">Hna. María Anunciación Gil Tomé, 
Hna. María del Carmen Miguel Rodríguez, 
Hna. Edith del Carmen Farías Nuñez, 
</t>
  </si>
  <si>
    <t xml:space="preserve">Miguel Angel Parra Nº1205, Chillán Viejo.
</t>
  </si>
  <si>
    <t>XVI</t>
  </si>
  <si>
    <t>Chillán Viejo</t>
  </si>
  <si>
    <t>Fono (42) 260819</t>
  </si>
  <si>
    <t xml:space="preserve">hogarteresatoda@yahoo.es
teresatodachile@yahoo.es
</t>
  </si>
  <si>
    <t>Se acompaña Certificado de Antecedentes Financieros correspondientes al año 2015, aprobados por el Subdepartamento de  Supervisión Financiera Nacional.</t>
  </si>
  <si>
    <t>Congregación Hermanas de la Providencia</t>
  </si>
  <si>
    <t xml:space="preserve">Decreto Supremo Nº 833, de fecha 20 de agosto de 1853, del Ministerio de Justicia.  </t>
  </si>
  <si>
    <t xml:space="preserve">Hna. María Antonieta Trimpay Aguirre   </t>
  </si>
  <si>
    <t xml:space="preserve">Terranova Nº 140, Providencia.
</t>
  </si>
  <si>
    <t>Fono 2055947.</t>
  </si>
  <si>
    <t xml:space="preserve">
</t>
  </si>
  <si>
    <t xml:space="preserve">Se acompaña Certificado de Antecedentes Financieros correspondientes al año 2015, aprobados por el departamento de administración y finanzas. </t>
  </si>
  <si>
    <t>Congregación Purísimo Corazón de María</t>
  </si>
  <si>
    <t>Decreto Supremo de 1º de junio de 1894, del Ordinario Eclesiástico de Santiago de Chile, según certificado emanado del Arzobispado de Santiago, de fecha 14 de abril de 1978</t>
  </si>
  <si>
    <t xml:space="preserve">Hna. Silvia Teresa Araya Maldonado, </t>
  </si>
  <si>
    <t xml:space="preserve">Romero N° 2757, Santiago.
</t>
  </si>
  <si>
    <t>Fono 6815245</t>
  </si>
  <si>
    <t xml:space="preserve"> hogarsanfranciscoderegis@gmail.com. 
                            hogartcb@gmail.com </t>
  </si>
  <si>
    <t>Se acompaña Balance General y Balance Clasificado, correspondiente al año 2014, aprobado por el Subdepartamento de Supervisión Financiera Nacional.</t>
  </si>
  <si>
    <t xml:space="preserve">
Congregación Hermanas Franciscanas Misioneras de Jesús
</t>
  </si>
  <si>
    <t>Decreto Eclesiástico de la Arquidiócesis de la Serena  de 25 de noviembre de 2003.</t>
  </si>
  <si>
    <t xml:space="preserve">Superiora General Hna. Verónica del Carmen Collao Aguirre, </t>
  </si>
  <si>
    <t xml:space="preserve">Calle Padre Hurtado Nº 911, Parte Alta, Comuna de Coquimbo, Cuarta Región.
</t>
  </si>
  <si>
    <t>IV</t>
  </si>
  <si>
    <t>Coquimbo</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</si>
  <si>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</si>
  <si>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</si>
  <si>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</si>
  <si>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Hospitalarias del Sacratísimo Corazón de Jesús</t>
  </si>
  <si>
    <t>Frida del Carmen Bustos Valenzuela</t>
  </si>
  <si>
    <t xml:space="preserve">Fernández Albano Nº171, La Cisterna.
</t>
  </si>
  <si>
    <t>La Cisterna</t>
  </si>
  <si>
    <t>Fono 7108135</t>
  </si>
  <si>
    <t xml:space="preserve">Correo electrónico: hnafrida@gmail.com </t>
  </si>
  <si>
    <t>Se acompaña Certificado de Antecedentes Financieros correspondientes al año 2012, de fecha 22 de noviembre de 2013, aprobado por el Subdepartamento de Supervisión Financiera Nacional.</t>
  </si>
  <si>
    <t>Congregación Hermanas Maestras de la Santa Cruz</t>
  </si>
  <si>
    <t>Decreto Supremo Nº 645, de fecha 14 de agosto de 1909, del Ministerio de Justicia</t>
  </si>
  <si>
    <t>Indefinida. Consta en certificado S/N, de fecha 11 de octubre de 2011, del Secretario Canciller del Obispado de Temuco, don marcos Uribe Gutiérrez.</t>
  </si>
  <si>
    <t>No tiene</t>
  </si>
  <si>
    <t xml:space="preserve">Hna. Rosa Rico Mendoza, RUN N° 14.615.041-1 
Superiora Provincial de la Provincia Latinoamericana
</t>
  </si>
  <si>
    <t xml:space="preserve">Ignacio Carrera Pinto N° 1050, Población Los Trigales, Temuco, Región de La Araucanía.
</t>
  </si>
  <si>
    <t xml:space="preserve">Fono (45) 2861400
</t>
  </si>
  <si>
    <t xml:space="preserve"> gloripoble@gmail.com</t>
  </si>
  <si>
    <t>Se acompaña Certificado de Antecedentes Financieros, correspondientes al año 2023, aprobados por el Subdepartamento de Supervisión Financiera Nacional</t>
  </si>
  <si>
    <t>Congregación Hermanas Terciarias Capuchinas de la Sagrada Familia</t>
  </si>
  <si>
    <t xml:space="preserve">Hermana Rosalba Gómez Duque             
Hermana Marta Cecilia Ibáñez Valdebenito   
</t>
  </si>
  <si>
    <t xml:space="preserve">Roberto Ovalle Nº100, Comuna de Penco, VIII Región.
</t>
  </si>
  <si>
    <t>Penco</t>
  </si>
  <si>
    <t xml:space="preserve">Fono (41) 2458900 – 2451860 </t>
  </si>
  <si>
    <t>hogarsantacatalina@tie.cl</t>
  </si>
  <si>
    <t>Se acompaña Certificado de Antecedentes Financieros año 2009, aprobado por el Sub Departamento de Supervisión Nacional.</t>
  </si>
  <si>
    <t>Congregación Instituto Hijas de María Auxiliadora</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</si>
  <si>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</si>
  <si>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</si>
  <si>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Maipú</t>
  </si>
  <si>
    <t>Fono: 29126601, Fono 5313112 – 5311483</t>
  </si>
  <si>
    <t xml:space="preserve">Se acompaña Certificado de Antecedentes Financieros correspondientes al año 2012, de fecha 12 de septiembre de 2013, aprobado por el Subdepartamento de Supervisión Financiera Nacional.
</t>
  </si>
  <si>
    <t>Congregación Hijas de San José Protectoras de la Infancia</t>
  </si>
  <si>
    <t xml:space="preserve">Erigida de acuerdo al derecho Canónico, en la Arquidiócesis de Santiago.  </t>
  </si>
  <si>
    <t xml:space="preserve">Hna. Rosa Elena Bahamonde Rosas, </t>
  </si>
  <si>
    <t xml:space="preserve">Agustinas Nº2874, Santiago.
</t>
  </si>
  <si>
    <t>Fono 226815658/984450893</t>
  </si>
  <si>
    <t xml:space="preserve"> conghsj@gmail.com
  rosabahamonde@gmail.com</t>
  </si>
  <si>
    <t>Antecedentes Financiero correspondientes al año 2020, aprobados por el Subdepartamento de Supervisión Financiera Nacional.</t>
  </si>
  <si>
    <t>Informe N°504 de 2020.</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</si>
  <si>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</si>
  <si>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</si>
  <si>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</si>
  <si>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</si>
  <si>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</si>
  <si>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Cerrillos</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</si>
  <si>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</si>
  <si>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</si>
  <si>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</si>
  <si>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</si>
  <si>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Informe N°393 de 2020.
Informe N°833 de 2020.</t>
  </si>
  <si>
    <t>Congregación Pequeñas Hermanas Misioneras de la Caridad-Don Orione</t>
  </si>
  <si>
    <t>Indefinida.Consta en el Certificado C/1324/2020, emitido por doña Marcela Arriaza Morales, Notaria del Arzobispado de Santiago, con fecha 13 de noviembre de 2020</t>
  </si>
  <si>
    <t>Hna. María Eugenia Linco Linco,
Superiora Provincial: Mónica Aurora Izquierdo Yáñez</t>
  </si>
  <si>
    <t xml:space="preserve">El Almendro Nº533, comuna de Cerrillos. 
</t>
  </si>
  <si>
    <t>Fono 5571330.</t>
  </si>
  <si>
    <t>Se acompaña Certificado de Antecedentes Financieros correspondiente al año 2020, aprobados por el Subdepartamento de Supervisión Financiera Nacional.</t>
  </si>
  <si>
    <t>Congregación de Religiosas Adoratrices Esclavas del Santísimo Sacramento y de la Caridad.</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</si>
  <si>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</si>
  <si>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</si>
  <si>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 xml:space="preserve">Margarita Fabiola Sais Monserrat, 
</t>
  </si>
  <si>
    <t xml:space="preserve">Obispo Manuel Umaña Nº1356, comuna de Estación Central.
</t>
  </si>
  <si>
    <t>226834204 
71 - 2215375</t>
  </si>
  <si>
    <t>ppfmicaeliano@gmail.com</t>
  </si>
  <si>
    <t>93910: Organización Religiosa.</t>
  </si>
  <si>
    <t>Certificado de Antecedentes Financieros correspondientes al año 2020, aprobados por el Subdepartamento de Supervisión Financiera Nacional.</t>
  </si>
  <si>
    <t>Congregación de las Religiosas Franciscanas Misioneras del Sagrado Corazón</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</si>
  <si>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</si>
  <si>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</si>
  <si>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</si>
  <si>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</si>
  <si>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Congregación Religiosas Mercedarias Francesas</t>
  </si>
  <si>
    <t>70004310K</t>
  </si>
  <si>
    <t>Erigida de acuerdo al Derecho Canónico, en la Arquidiócesis de Santiago, según consta en Certificado Nº C/449/2004, de fecha 28 de abril de 2004,  emitido por don Roberto Videla González, Notario Eclesiástico, del Arzobispado de Santiago.</t>
  </si>
  <si>
    <t>Hna. María Eva Castaño Rodríguez, (Sor Joaquina Castaño, Vicaria Provincial de la citada Congregación)</t>
  </si>
  <si>
    <t xml:space="preserve">Independencia Nº1783, Santiago.
</t>
  </si>
  <si>
    <t>Fono 7771581</t>
  </si>
  <si>
    <t>Se acompaña Certificado de Antecedentes Financieros correspondientes al año 2016, y se remite al Subdepartamento de Supervisión Financiera Nacional para su aprobación.</t>
  </si>
  <si>
    <t>Congregación Religiosas Siervas de María Dolorosa</t>
  </si>
  <si>
    <t>Erigida de acuerdo al Derecho Canónico, en el Vicariato Apostólico de Aysén, según certificado de fecha 10 de abril de 2012.</t>
  </si>
  <si>
    <t xml:space="preserve">Hna.  Augusta Pedrielli Cleanti       </t>
  </si>
  <si>
    <t xml:space="preserve">Lord Cochrane Nº 613 B, Puerto Aysén.
</t>
  </si>
  <si>
    <t>XI</t>
  </si>
  <si>
    <t>Puerto Aysén</t>
  </si>
  <si>
    <t>Fono (67) 332806,</t>
  </si>
  <si>
    <t>.hogargiorgi@gmail.com
hogareg@entelchile.net
hogarelangel@123.cl</t>
  </si>
  <si>
    <t xml:space="preserve">Se acompaña Certificado de Antecedentes Financieros correspondientes al año 2014, aprobados por el Subdepartamento de Supervisión Financiera Nacional.
</t>
  </si>
  <si>
    <t>Congregación Religiosos Terciarios Capuchinos de Nuestra Señora de los Dolores</t>
  </si>
  <si>
    <t>Erigida de acuerdo al Derecho Canónico, según consta en Certificado Nº722/2003, emitido por doña Sara Rodríguez Silva, Notario Eclesiástico del Obispado de Valparaíso, con fecha 17 de noviembre del 2003.</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</si>
  <si>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</si>
  <si>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</si>
  <si>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</si>
  <si>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</si>
  <si>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</si>
  <si>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</si>
  <si>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Erigida de acuerdo al Derecho Canónico, en la Arquidiócesis de Santiago según Certificado NºC/55/2004, de fecha 14 de enero de 2004, emitido por don Roberto Videla González, Notario Eclesiástico del Arzobispado de Santiago.</t>
  </si>
  <si>
    <t xml:space="preserve">Superior Provincial Rvdo. Leonardo Santibáñez Martínez 
-Rvdo. Ecónomo Provincial Padre Jorge Rivera Smith   </t>
  </si>
  <si>
    <t xml:space="preserve">Volcán Callaqui Nº 5876, Nuevo Amanecer. La Florida.
</t>
  </si>
  <si>
    <t>La Florida</t>
  </si>
  <si>
    <t xml:space="preserve">Fono 2841730
</t>
  </si>
  <si>
    <t xml:space="preserve">Se acompaña Certificado Financiero correspondiente al año 2010, aprobado por el  Subdepartamento de Supervisión Financiera. 
</t>
  </si>
  <si>
    <t>Congregación Siervas de San José</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</si>
  <si>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</si>
  <si>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</si>
  <si>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</si>
  <si>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Colina</t>
  </si>
  <si>
    <t>Fono 5512226- 8441528
Celular: 09- 77470074</t>
  </si>
  <si>
    <t>Se acompaña Certificado Notarial correspondiente al año 2007, de fecha 08 de julio de 2008, aprobado por la Unidad de Supervisión Financiera Nacional.</t>
  </si>
  <si>
    <t>Corporación Acogida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</si>
  <si>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</si>
  <si>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</si>
  <si>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500230986939, de fecha 04 de Junio de 2019,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</si>
  <si>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</si>
  <si>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Presidenta: 
Johanna Valeria Valladares González, 
Secretario: 
Álvaro Manterola Lazcano,          
Tesorero:
Rudiger de Jesús Guzmán Lugo,
Directora:
Olga del Carmen Serey Vidal, </t>
  </si>
  <si>
    <t xml:space="preserve">Durarán dos años en sus cargos por estatutos.  </t>
  </si>
  <si>
    <t xml:space="preserve">22 de enero de 2021 al 22 de enero del 2024
</t>
  </si>
  <si>
    <t xml:space="preserve">Presidenta: 
Johanna Valeria Valladares González, </t>
  </si>
  <si>
    <t>Calle Santiago Nº 851, Oficina 31, tercer piso, Comuna de Villa Alemana, Región de Valparaíso.</t>
  </si>
  <si>
    <t>Villa Alemana</t>
  </si>
  <si>
    <t xml:space="preserve">contacto@corporacionacogida.cl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</si>
  <si>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</si>
  <si>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</si>
  <si>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</si>
  <si>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</si>
  <si>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</si>
  <si>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</si>
  <si>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</si>
  <si>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no aparece</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</si>
  <si>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</si>
  <si>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</si>
  <si>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</si>
  <si>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</si>
  <si>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</si>
  <si>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Amulen Profesionales</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</si>
  <si>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</si>
  <si>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</si>
  <si>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500395583010, de 25 de junio de 2021,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</si>
  <si>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</si>
  <si>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</si>
  <si>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Durarán TRES años en sus cargos.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</si>
  <si>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</si>
  <si>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</si>
  <si>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</si>
  <si>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</si>
  <si>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amulenpro@gmail.com</t>
  </si>
  <si>
    <t>Se acompaña certificado financiero, correspondiente al año 2020, aprobados por el Sub Departamento de Supervisión Financiera Nacional.</t>
  </si>
  <si>
    <t>Corporación Asociación Damas Salesianas</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</si>
  <si>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</si>
  <si>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</si>
  <si>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</si>
  <si>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r>
      <t xml:space="preserve">03 de julio de 2017 a 03 de junio de 2020.  </t>
    </r>
    <r>
      <rPr>
        <b/>
        <sz val="11"/>
        <rFont val="Verdana"/>
        <family val="2"/>
      </rPr>
      <t>(Adscrito a la Ley N°21.239)</t>
    </r>
  </si>
  <si>
    <t xml:space="preserve">Presidenta:Jeanette Marie Boudon Gonzalez, RUT Nº 7.646.122-8 
Vicepresidenta: Paulina Alejandra Pinto Muñoz, RUT Nº6.779.866.
</t>
  </si>
  <si>
    <t xml:space="preserve">Callao Nº3213, Las Condes.
</t>
  </si>
  <si>
    <t>Fono 2-23811704</t>
  </si>
  <si>
    <t>contacto@salesianas.cl</t>
  </si>
  <si>
    <t>Se acompañan antecedentes financieros, correspondiente al año 2020, aprobados por el Departamento de Administración y Finanzas</t>
  </si>
  <si>
    <t xml:space="preserve">
Corporación Asamblea de Dios Autónoma de Lautaro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</si>
  <si>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</si>
  <si>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</si>
  <si>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</si>
  <si>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</si>
  <si>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</si>
  <si>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</si>
  <si>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</si>
  <si>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 xml:space="preserve">Aníbal Pinto Nº 550, comuna de Lautaro, IX región
Casilla Nº 29
</t>
  </si>
  <si>
    <t>Lautaro</t>
  </si>
  <si>
    <t>Fono 045-532408</t>
  </si>
  <si>
    <t xml:space="preserve">Se acompaña certificado de antecedentes financieros, ambos correspondientes al año 2014, aprobado por el Subdepartamento de Supervisión Financiera Nacional. </t>
  </si>
  <si>
    <t>Corporación Asociación Chilena de Padres y Amigos de los Autistas Santiago, que también podrá usar la sigla ASPAUT.</t>
  </si>
  <si>
    <t xml:space="preserve">Otorgado por Decreto Supremo Nº400, de fecha 19 de abril de 1983, del Ministerio de Justicia.  </t>
  </si>
  <si>
    <t xml:space="preserve">Certificado de Vigencia de Persona Jurídica Sin Fines Lucro Folio Nº 500361215957, de fecha 15 de diciembre de 2020, del Servicio de Registro Civil e Identificación.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</si>
  <si>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</si>
  <si>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</si>
  <si>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</si>
  <si>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</si>
  <si>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 xml:space="preserve">Gran Avenida Nº 2820, comuna de San Miguel, Región Metropolitana.
</t>
  </si>
  <si>
    <t>San Miguel</t>
  </si>
  <si>
    <t>Fono fax 02-9960691-9960692.
978569114 (Marcela Vidal - presidenta)
949266772 (Pamela Godoy - vicepresidenta)</t>
  </si>
  <si>
    <t>www.aspaut.cl - aspaut@aspaut.cl 
asociacionaspaut@gmail.com
marcela.vidals@gmail.com
pamelagodoy35@gmail.com</t>
  </si>
  <si>
    <t xml:space="preserve"> 93401: Institución de Asistencia Social.</t>
  </si>
  <si>
    <t xml:space="preserve">Certificado de antecedentes financieros correspondiente al año 2019, aprobado por el  Subdepartamento de Supervisión Financiera Nacional. </t>
  </si>
  <si>
    <t>Corporación de Asociación de Padres y Amigos de los Autistas V Región.</t>
  </si>
  <si>
    <t xml:space="preserve">Otorgada por Decreto Supremo Nº 492, de fecha 12 de mayo de 1989, del Ministerio de Justicia. </t>
  </si>
  <si>
    <t>Certificado de vigencia Folio N° 500396161581, emitido con fecha 30 de junio de 2021,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</si>
  <si>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</si>
  <si>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t>
  </si>
  <si>
    <t>Durarán 2 años en sus cargos.</t>
  </si>
  <si>
    <t>17 de marzo de 2021 al 17 de marzo de 2023</t>
  </si>
  <si>
    <t xml:space="preserve">Presidenta: Elizabeth Valencia González, </t>
  </si>
  <si>
    <t xml:space="preserve">Avenida Santa Inés N° 2606, esquina Gorrión, Población Libertad, Viña del Mar, Quinta Región.
</t>
  </si>
  <si>
    <t>Viña Del Mar</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</si>
  <si>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</si>
  <si>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</si>
  <si>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</si>
  <si>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</si>
  <si>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Otorgada por Decreto Supremo Nº 1187, de fecha 19 de agosto de 1994, del Ministerio de Justicia, publicado en el Diario Oficial el día 13 de septiembre de 1994.</t>
  </si>
  <si>
    <t xml:space="preserve">Certificado de vigencia de Persona Jurídica sin fines de lucro, Folio N° 500572123589, de 13 de junio de 2024, del Servicio de Registro Civil e Identificación.  </t>
  </si>
  <si>
    <t xml:space="preserve">Desarrollar actividades por el reconocimiento y respeto de los derechos humanos de los niños, niñas y jóvenes, de la mujer y de las minorías étnicas, promoviendo los valores de un desarrollo democrático en un medio ambiente protegido.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</si>
  <si>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</si>
  <si>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Durarán 02 años en sus cargos</t>
  </si>
  <si>
    <t>19 de diciembre de 2022 al 19 de diciembre de 2024</t>
  </si>
  <si>
    <t xml:space="preserve">Poderes para que actúen conjunta, separada e indistintamente a nombre de a institución: </t>
  </si>
  <si>
    <t xml:space="preserve">Providencia 835, oficina 17, comuna de Providencia.
</t>
  </si>
  <si>
    <t>achnu@achnu.cl 
franscisvalverde@achnu.cl</t>
  </si>
  <si>
    <t>fonos (02)- 2743150</t>
  </si>
  <si>
    <t xml:space="preserve">Se acompaña certificado financiero, correspondiente al año 2023,  aprobado por el Subdepartamento de Supervisión Financiera Nacional. </t>
  </si>
  <si>
    <t>Corporación Ayuda y Protege al Niño, Niña y Adolescente</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</si>
  <si>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</si>
  <si>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</si>
  <si>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</si>
  <si>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</si>
  <si>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4 años</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</si>
  <si>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</si>
  <si>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r>
      <t>Presidente:</t>
    </r>
    <r>
      <rPr>
        <sz val="11"/>
        <rFont val="Calibri"/>
        <family val="2"/>
      </rPr>
      <t xml:space="preserve"> Guido Romo Costamaillere, RUT N° 6.594.682-3, y,</t>
    </r>
  </si>
  <si>
    <t xml:space="preserve">Enrique Soro Nº1998, comuna de San Pedro de La Paz, región del Biobío.  </t>
  </si>
  <si>
    <t>San Pedro De La Paz</t>
  </si>
  <si>
    <t>41-2947165</t>
  </si>
  <si>
    <t>hogarbernarditaserrano@gmail.com</t>
  </si>
  <si>
    <t>Certificado de Antecedentes Financieros del año 2020, aprobados por Subdepartamento de Supervisión Nacional.</t>
  </si>
  <si>
    <t>Corporación Centro Colaborativo para la Salud, Educación Pública y Derechos Sociales.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</si>
  <si>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</si>
  <si>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</si>
  <si>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</si>
  <si>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</si>
  <si>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</si>
  <si>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</si>
  <si>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Directora Ejecutiva: Francis Valverde Mosquera, RUT N° 7.745.517-5</t>
  </si>
  <si>
    <t xml:space="preserve">Huérfano Nº 1044, oficina 905. Santiago.
</t>
  </si>
  <si>
    <t>Fono: 226726181</t>
  </si>
  <si>
    <t xml:space="preserve">luis.echavarria@colaborasalud.cl
</t>
  </si>
  <si>
    <t>Certificado Financiero correspondiente al año 2015, aprobado por el Departamento de Administración y Finanzas.</t>
  </si>
  <si>
    <t>Corporación Centro de Apoyo y Formación Integral Tarapacá CEAFIT.</t>
  </si>
  <si>
    <t>Corporación de Derecho Privado. Otorgada por Decreto Supremo Nº 761, de fecha 09 de junio de 1992, del Ministerio de Justicia, publicado en el Diario Oficial el día 10 de julio de 1992.</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</si>
  <si>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</si>
  <si>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</si>
  <si>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</si>
  <si>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</si>
  <si>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</si>
  <si>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Avenida Tucapel Nº 2277, Población San José, comuna de Arica.
</t>
  </si>
  <si>
    <t>XV</t>
  </si>
  <si>
    <t xml:space="preserve">Fono (58) 245523. 
</t>
  </si>
  <si>
    <t xml:space="preserve"> ceafit@hotmail.com / ceafit@gmail.com </t>
  </si>
  <si>
    <t>Se acompaña antecedentes Financieros correspondiente al año 2014,  aprobados por el departamento de Administración y Finanzas</t>
  </si>
  <si>
    <t>Corporación Centro de Estudios y Atención del Niño y la Mujer-CEANIM</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</si>
  <si>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</si>
  <si>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</si>
  <si>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</si>
  <si>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</si>
  <si>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</si>
  <si>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</si>
  <si>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</si>
  <si>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</si>
  <si>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</si>
  <si>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Corporación Centro de Iniciativa Empresarial- CIEM Villarrica.</t>
  </si>
  <si>
    <t>Otorgada por Decreto Supremo Nº 586, de fecha 05 de junio  de 1996, del Ministerio de Justicia.</t>
  </si>
  <si>
    <t xml:space="preserve">Certificado de Vigencia de Persona Jurídica Sin Fines de Lucro, Folio N° 500575423115, de 08 de julio de 2024, del Servicio de Registro Civil e Identificación. 
</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</si>
  <si>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</si>
  <si>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 xml:space="preserve">PRESIDENTE: INGRID ELIANA PRAMBS KLOCKER 5.503.894-5
SECRETARIO: DAVID ISAI BASCUR GARCIA 12.742.844-1
TESORERO: MARIA ANGELICA ESPINOZA GATICA 7.135.758-9
1er DIRECTOR: MAURICIO ALEJANDRO GAETE PARRAGUEZ 13.967.254-2
2do DIRECTOR CARLOS JAVIER ROMERO MANOSALVA 15.579.004-0
</t>
  </si>
  <si>
    <t>Se elegirá cada tres años.</t>
  </si>
  <si>
    <t>Del 27 de abril de 2022 al 27 de abril 2025</t>
  </si>
  <si>
    <t xml:space="preserve">Presidente: 
Ingrid Eliana Prambs Klocker, RUT Nº 5.503.894-5
Director Ejecutivo: 
Mario Andrés Acuña Prambs, RUT Nº 14.078.983-6
</t>
  </si>
  <si>
    <t xml:space="preserve">Avenida Pedro de Valdivia Nº 0335, comuna de Villarrica, Novena Región.
</t>
  </si>
  <si>
    <t>Villarrica</t>
  </si>
  <si>
    <t xml:space="preserve">452598188
Celular:
Ingrid Prambs: 994302213
Mauricio Gaete: 98570334
Carlos Romero: 985315447
David Bascur:96653805
María Angélica Espinoza Gatica: 998723587
Mario Acuña: 997070699  
</t>
  </si>
  <si>
    <t xml:space="preserve">ciemvillarrica@gmail.com  
Ingrid Prambs: iprambs@gmail.com 
Mauricio Gaete: gaeteparraguez.mauricio@gmail.com 
Carlos Romero: carlosromero.auditor@gmail.com 
David Bascur: davidbascur@gmail.com 
María Angélica Espinoza Gatica: mageca10@gmail.com
Mario Acuña: mario.acunap@gmail.com
</t>
  </si>
  <si>
    <t>Certificado de antecedentes financieros del año 2023,  aprobados por el Subdepartamento de Supervisión Financiera Nacional.</t>
  </si>
  <si>
    <t>Informe N°953 de 2018</t>
  </si>
  <si>
    <t xml:space="preserve"> Informe N° 953, 2018 </t>
  </si>
  <si>
    <t>Corporación Casa del Cerro</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</si>
  <si>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</si>
  <si>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</si>
  <si>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</si>
  <si>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</si>
  <si>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</si>
  <si>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Cada dos Años.
</t>
  </si>
  <si>
    <t>De 10 de Mayo de 2014 a 10 de Mayo de 2016.</t>
  </si>
  <si>
    <t xml:space="preserve">Presidente: Matías Federico Marchant Reyes, 
Director ejecutivo: Camilo Morales Retamal,
</t>
  </si>
  <si>
    <t xml:space="preserve">Las Margaritas Nº 2360, comuna de Renca, Región Metropolitana.
Calle Los Acebos Nº 3574 , Huamachuco II, Renca.
</t>
  </si>
  <si>
    <t>Renca</t>
  </si>
  <si>
    <t>Fono: 6467819</t>
  </si>
  <si>
    <t xml:space="preserve">directoracasadelcerro@gmail.com 
www.casadelcerro.cl </t>
  </si>
  <si>
    <t xml:space="preserve">93401: Institución de Asistencia Social  </t>
  </si>
  <si>
    <t>Se acompaña antecedentes financieros correspondientes al año 2013, aprobado por el Sub Departamento de Supervisión Financiera Nacional.</t>
  </si>
  <si>
    <t>Corporación Centro para el Desarrollo de la Araucanía -Trafkin</t>
  </si>
  <si>
    <t>75786200K</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</si>
  <si>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</si>
  <si>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</si>
  <si>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</si>
  <si>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</si>
  <si>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</si>
  <si>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</si>
  <si>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</si>
  <si>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</si>
  <si>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</si>
  <si>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Corporación “Chile Derechos Centro de Estudios y Desarrollo Social”, CHILE DERECHOS o CHIDERE.</t>
  </si>
  <si>
    <t>Otorgado por Decreto Supremo Nº 13, de fecha 8 de enero de 2003, por el Ministerio de Justicia.  Publicado en el Diario Oficial con fecha 24 de enero de 2003</t>
  </si>
  <si>
    <t>Certificado de Vigencia de Persona Jurídica Sin Fines de Lucro Folio Nº 500512771439, de fecha 06 de junio de 2023, emitido por el Servicio de Registro Civil e Identificación.</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</si>
  <si>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</si>
  <si>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</si>
  <si>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Del 18 de julio de 2019 al 18 de julio de 2021</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</si>
  <si>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</si>
  <si>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 xml:space="preserve">Litoral Nº 6225, Lo Hermida, Peñalolén
</t>
  </si>
  <si>
    <t>Peñalolén</t>
  </si>
  <si>
    <t xml:space="preserve">22724279
cel  954233521 (María Eugenia Pino)
</t>
  </si>
  <si>
    <t xml:space="preserve">chilederecho@gmail.com
direccion@chilederechos.cl .     
mepderecho@gmail.com
</t>
  </si>
  <si>
    <t>Se acompaña certificado financiero correspondiente al año 2022, aprobado por el Sub Departamento de Supervisión Financiera Nacional.</t>
  </si>
  <si>
    <t>Corporación Chilena de Niños y Adultos Extraviados ¡Ayúdame!</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</si>
  <si>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</si>
  <si>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</si>
  <si>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</si>
  <si>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</si>
  <si>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</si>
  <si>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</si>
  <si>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</si>
  <si>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</si>
  <si>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</si>
  <si>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</si>
  <si>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Corporación Comunidad Jesús Niño</t>
  </si>
  <si>
    <t xml:space="preserve">Otorgada por Decreto Supremo Nº 992, de fecha 25 de octubre de 1985, del Ministerio de Justicia, publicado en el Diario Oficial el día 02 de diciembre de 1985. </t>
  </si>
  <si>
    <t>Certificado de vigencia de Personas Jurídicas sin fines de lucro Folio Nº50039706673, de 06 de julio de 2021, del Servicio de Registro Civil e Identificación.</t>
  </si>
  <si>
    <t>Atender los diversos problemas que puedan afectar a los menores en situación irregular, procurando lograr su desarrollo integral en la comunidad cristiana y en la sociedad</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</si>
  <si>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</si>
  <si>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 Durarán 02 años en sus cargos</t>
  </si>
  <si>
    <t>10 de diciembre de 2018 al 10 de diciembre de 2020</t>
  </si>
  <si>
    <t>Graciela Haydee Suarez Pérez</t>
  </si>
  <si>
    <t>Camino Las Mariposas, km.7, ciudad de Chillán, Región del Ñuble,</t>
  </si>
  <si>
    <t>Chillán</t>
  </si>
  <si>
    <t xml:space="preserve">fono (41) 227206, </t>
  </si>
  <si>
    <t xml:space="preserve">comunidadjesusniño@hotmail.com
</t>
  </si>
  <si>
    <t>Certificado financiero correspondiente al año 2020, aprobados por el Subdepartamento de Supervisión Financiera Nacional.</t>
  </si>
  <si>
    <t>Corporación Comunidad Terapéutica Esperanza</t>
  </si>
  <si>
    <t>Otorgada por Decreto Exento  Nº 3782, de fecha 29 de Agosto de  2011, del Ministerio de Justicia.</t>
  </si>
  <si>
    <t xml:space="preserve">Certificado de vigencia de persona jurídica sin fines de lucro, folio N° 85423095, emitido por el SRCeI con fecha 08 de julio de 2021.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</si>
  <si>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</si>
  <si>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</si>
  <si>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 xml:space="preserve">2 años. </t>
  </si>
  <si>
    <t>Del 15 de junio de 2021 al 15 de junio de 2023</t>
  </si>
  <si>
    <t xml:space="preserve">Presidente: Rodrigo  Escobar  Olmedo </t>
  </si>
  <si>
    <t xml:space="preserve">Calle Merced N° 741, sector centro, ciudad y comuna de Vallenar, Provincia  de Huasco, Región de Atacama.
</t>
  </si>
  <si>
    <t>Huasco</t>
  </si>
  <si>
    <t>Teléfono: 51 (2) 612617</t>
  </si>
  <si>
    <t>Correo electrónico: piehusco@hotmail.com
                            comesperanza@gmail.com</t>
  </si>
  <si>
    <t>Certificado Financiero, correspondiente al año 2020, aprobados por el Sub Departamento de Supervisión Fiannciera Nacional.</t>
  </si>
  <si>
    <t>Centro de Rehabilitación y Educación Especial de Arica “CREE”</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</si>
  <si>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</si>
  <si>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</si>
  <si>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</si>
  <si>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</si>
  <si>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</si>
  <si>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</si>
  <si>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</si>
  <si>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Población Frei, Francisco Bilbao Nº 1519, Arica, 
</t>
  </si>
  <si>
    <t xml:space="preserve">fono (58) 2470009
</t>
  </si>
  <si>
    <t xml:space="preserve"> creearica@hotmail.com</t>
  </si>
  <si>
    <t xml:space="preserve">Se acompaña certificado financiero correspondiente al año 2016, y se remite al Subdepartamento de Supervisión Financiera Nacional para aprobación. </t>
  </si>
  <si>
    <t>Corporación de Apoyo Integral para el Adulto Mayor y/o Corporación Laureles</t>
  </si>
  <si>
    <t xml:space="preserve">Otorgada por Decreto Exento Nº 31, de fecha 12 de enero de 2004,  por el Ministerio de Justicia.  </t>
  </si>
  <si>
    <t>Certificado de vigencia Nº 728/2019, de fecha 03 de mayo de 2019 del Secretario Municipal de la Ilustre Municipalidad de Antofagasta.</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</si>
  <si>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</si>
  <si>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 xml:space="preserve">Presidenta: Patricia González Bravo 
Vicepresidente: Raúl Rodríguez Cortés
Secretaria: Edith Reyes Villazón
Tesorero: Herman Mundaca Alfaro
</t>
  </si>
  <si>
    <t>16 de abril de 2021</t>
  </si>
  <si>
    <t>Washington N° 2675, Depto.  702, Antofagasta</t>
  </si>
  <si>
    <t xml:space="preserve">Se acompaña Certificado de antecedentes financieros correspondientes al año 2016, aprobados por el Subdepartamento de Supervisión Financiera. </t>
  </si>
  <si>
    <t>Corporación de Apoyo a la Niñez y Juventud en Riesgo Social “Corporación Llequén”.</t>
  </si>
  <si>
    <t>Otorgada por Decreto Supremo Nº 1429, de fecha 27 de noviembre  de 1991, del Ministerio de Justicia, publicado en el Diario Oficial el día 16 de enero de 1992.</t>
  </si>
  <si>
    <t>Certificado de Vigencia de Persona Jurídica sin Fines de Lucro Folio N° 500574088701, de 27 de junio de 2024, emitido por el Servicio de Registro Civil e Identificación</t>
  </si>
  <si>
    <t>Atender a los jóvenes en citación de riesgo social, proponiendo dar atención integral, con miras a prevenir conductas desadaptativas que los lleven a involucrase posteriormente en actos delictivos.</t>
  </si>
  <si>
    <t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t>
  </si>
  <si>
    <t>Se elegirán cada dos años.</t>
  </si>
  <si>
    <t xml:space="preserve">Desde el 29 de junio de 2023 al 29 de junio del 2025.  
</t>
  </si>
  <si>
    <t xml:space="preserve">Presidente: Luis Antonio Ruíz Sumaret, 
Directora Ejecutiva: Yerka Aguilera Olivares, 
</t>
  </si>
  <si>
    <t xml:space="preserve">Avenida O´Higgins N° 1271, Chillan. 
</t>
  </si>
  <si>
    <t xml:space="preserve"> 42-2426627 y 42-2426628-    Celular: 978072945</t>
  </si>
  <si>
    <t xml:space="preserve"> Correo electrónico: directorio@corporacionllequen.cl llequencentral4@gmail.com             yerkaguileracorporacionllequen@gmail.com</t>
  </si>
  <si>
    <t xml:space="preserve">Se acompañan antecedentes financieros correspondientes al año 2023, aprobado por el Subdepartamento de Supervisión Financiera Nacional. </t>
  </si>
  <si>
    <t>Informe N°1063 de 2019</t>
  </si>
  <si>
    <t>Corporación de Artistas para la Rehabilitación y Reinserción Social a Través del Arte – CoArtRe.</t>
  </si>
  <si>
    <t>Corporación de Derecho Privado, sin fines de lucro.</t>
  </si>
  <si>
    <t xml:space="preserve">Otorgado por Decreto Supremo Nº 1134, de fecha 24 de diciembre de 2001, del Ministerio de Justicia. </t>
  </si>
  <si>
    <t>Certificado de Vigencia de Persona Jurídica Sin Fines de Lucro, Folio Nº 500513728021, de 12 junio 2023, del Servicio de Registro Civil e Identificación.</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</si>
  <si>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</si>
  <si>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 xml:space="preserve">PRESIDENTE 
JACQUELINE DINELLY ROUMEAU CRESTA 8.097.197-4 
VICE-PRESIDENTE 
ROBERTO ABEL CARRIZO POZO 10.028.781-1 
SECRETARIO 
MARIANELLA SOLANGE ROUMEAU CRESTA 9.907.978-9 
TESORERO 
JORGE BORIS ITURRIETA QUINTANILLA 13.073.414-6 
DIRECTOR 
DAVID HUMBERTO IBARRA QUIJADA 13.037.240-6
</t>
  </si>
  <si>
    <t>Durarán 2 años en sus cargos, pudiendo ser reelegidos.</t>
  </si>
  <si>
    <t>25-05-2024 al 25-05-2026</t>
  </si>
  <si>
    <t xml:space="preserve">Presidenta:  Jacqueline Roumeau Cresta          </t>
  </si>
  <si>
    <t xml:space="preserve">Lira N° 1652 de Santiago Centro.
</t>
  </si>
  <si>
    <t>99 8574949 (Roberto Carrizo)</t>
  </si>
  <si>
    <t>grafica@coarte.cl</t>
  </si>
  <si>
    <t>Se acompaña Certificado financiero correspondiente al año 2023, aprobado Sub Departamento de Supervisión Financiera Nacional</t>
  </si>
  <si>
    <t>Corporación de Asistencia Judicial de la Región del Biobío.</t>
  </si>
  <si>
    <t>Corporación de Derecho Público.</t>
  </si>
  <si>
    <t>Corporaciones de Derecho Público.</t>
  </si>
  <si>
    <t xml:space="preserve">Ley Nº 17.995, de 1981, del Ministerio de Justicia. </t>
  </si>
  <si>
    <t>Asistencia judicial y/o jurídica gratuita a personas de escasos recursos.</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</si>
  <si>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</si>
  <si>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Agosto de 2017. Nombramiento Director Suplente: 10 de junio de 2019 al 31 de diciembre de 2012.</t>
  </si>
  <si>
    <t xml:space="preserve">PPresidente del Consejo Directivo: Sergio Vallejos Carle.
Director General Suplente: Gonzalo Felipe Contreras Reyes, RUN N° 13.795.783-3
</t>
  </si>
  <si>
    <t xml:space="preserve">Freire Nº 1220, Concepción, Octava Región. 
</t>
  </si>
  <si>
    <t xml:space="preserve">Fono (41) 2735951- 2735950
</t>
  </si>
  <si>
    <t>dirgen@cajbiobio.cl</t>
  </si>
  <si>
    <t>Casilla 647, Concepción</t>
  </si>
  <si>
    <t>No se acompañan. Aplica Informe Jurídico Nº 09, de  fecha 14 de marzo de 2011 del Departamento Jurídico y Dictamen Nº 070791, de 2009, de la Contraloría General de la República</t>
  </si>
  <si>
    <t>N/C</t>
  </si>
  <si>
    <t>Corporación de Asistencia Judicial de las regiones de Arica y Parinacota, Tarapacá y Antofagasta.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</si>
  <si>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</si>
  <si>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</si>
  <si>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</si>
  <si>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</si>
  <si>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</si>
  <si>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Sotomayor 728, segundo piso, Iquique, Primera Región.
</t>
  </si>
  <si>
    <t>Fono (57) 532160-  532162</t>
  </si>
  <si>
    <t xml:space="preserve"> dirgen@cajta.cl</t>
  </si>
  <si>
    <t>No se acompañan. Aplica Informe Jurídico Nº 09, de  fecha 14 de marzo de 2011 del Departamento Jurídico y Dictamen Nº 070791, de 2009, de la Contraloría General de la República.</t>
  </si>
  <si>
    <t>Corporación de Asistencia Judicial de la Región de Valparaíso.</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</si>
  <si>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</si>
  <si>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</si>
  <si>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</si>
  <si>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</si>
  <si>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</si>
  <si>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Condell Nº 1231, quinto piso, comuna de Valparaíso, Quinta Región.
</t>
  </si>
  <si>
    <t>Teléfonos- 32-2161300</t>
  </si>
  <si>
    <t xml:space="preserve"> directorageneral@cajval.cl</t>
  </si>
  <si>
    <t>Corporación de Asistencia Judicial de la Región Metropolitana</t>
  </si>
  <si>
    <t>Corporación</t>
  </si>
  <si>
    <t>Constitución Política de la República, artículo 107.</t>
  </si>
  <si>
    <t>Según Ley Orgánica Nº 18.695, artículos 1º al 4º.</t>
  </si>
  <si>
    <t>si tiene Consejo Directivo</t>
  </si>
  <si>
    <t xml:space="preserve">El/la SEREMI de Justicia y D.D.H.H. de la RM, miembro del Consejo Directivo, durará mientras permanezca en su cargo. Respecto de los abogados de libre ejercicio de la profesión, durarán 2 años en sus funciones.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</si>
  <si>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</si>
  <si>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Director General (S) Alejandro Andrés Díaz Letelier
Secretaria Regional Ministerial de Justicia y D.D.H.H. RM: Carolina Lavín Aliaga
</t>
  </si>
  <si>
    <t xml:space="preserve">Agustinas Nº 1416, comuna de Santiago, Región Metropolitana
</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</si>
  <si>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</si>
  <si>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</si>
  <si>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No se acompañan. Aplica Informe Jurídico N° 09, de fecha 14 de marzo de 2011 del Departamento Jurídico y Dictamen N° 070791, de 2009, de la Contraloría General de la República.</t>
  </si>
  <si>
    <t>Corporación de Ayuda a la Familia</t>
  </si>
  <si>
    <t>Otorgada por Decreto Exento  Nº 314, de fecha 30  de marzo  de  2001, del Ministerio de Justicia.</t>
  </si>
  <si>
    <t>Certificado de Vigencia de persona jurídica sin fines de lucro, folio N° 500395541683, de 25 de junio de 2021,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</si>
  <si>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</si>
  <si>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 Presidenta:
Carmen Luz Vidal Molina,
Secretario:
Patricio Alexis Villarreal Guajardo, 
Tesorero: 
Ricardo Rivano Vera, 
Director:
Fidel Antonio Aravena Zamudio, </t>
  </si>
  <si>
    <t>Dos años. Si, por cualquier causa no se efectúa oportunamente la elección de Directorio, se entenderá renovado el mandato de quienes se encuentran en funciones hasta que se realice la correspondiente elección.</t>
  </si>
  <si>
    <t>De 04 de marzo de 2021 a 04 de marzo de 2023.</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</si>
  <si>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</si>
  <si>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 xml:space="preserve">Uno Oriente N°1550, comuna de Talca, Región del Maule. </t>
  </si>
  <si>
    <t>VII</t>
  </si>
  <si>
    <t>Talca</t>
  </si>
  <si>
    <t>71 2 235092</t>
  </si>
  <si>
    <t>569 50000481</t>
  </si>
  <si>
    <t xml:space="preserve">Certificado de antecedentes financieros, correspondientes al año 2020, APROBADOS POR El Subdepartamento de Supervisión Financiera Nacional. </t>
  </si>
  <si>
    <t>Informe N°504, de 2020.</t>
  </si>
  <si>
    <t>Corporación de Ayuda a la Infancia Casa Montaña</t>
  </si>
  <si>
    <t xml:space="preserve">Corporación de Derecho Privado. </t>
  </si>
  <si>
    <t>Otorgada por Decreto Exento N° 716, de 22 de febrero de 2008, del Ministerio de Justicia y Derechos Humanos.</t>
  </si>
  <si>
    <t>Certificado de Vigencia de Persona Jurídica sin Fines de Lucro, Folio N° 500400222164, de 26 de julio de 2021, del Servicio de Registro Civil e Identificación.</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</si>
  <si>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</si>
  <si>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</si>
  <si>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</si>
  <si>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</si>
  <si>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</si>
  <si>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</si>
  <si>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Vicuña</t>
  </si>
  <si>
    <t>Teléfono: 51-2750123 y 56979374253</t>
  </si>
  <si>
    <t>Correo electrónico: casamontana@yahoo.com                            mauricio.montero.ts@gmail.com</t>
  </si>
  <si>
    <t>Casilla 274</t>
  </si>
  <si>
    <t xml:space="preserve">93401: Institución de Asistencia Social </t>
  </si>
  <si>
    <t xml:space="preserve">Antecedentes financieros correspondientes al año 2020, aprobados por el Subdepartamento de Supervisión Financiera Nacional. </t>
  </si>
  <si>
    <t>Informe N°550, de 2020.</t>
  </si>
  <si>
    <t xml:space="preserve">Corporación Centro de Estudios para la Educación, El Riesgo Social y el Derecho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</si>
  <si>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</si>
  <si>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Certificado de Vigencia Folio Nº 500199046275, de fecha 30 de octubre de 2018, del Servicio de Registro Civil e Identificación.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</si>
  <si>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</si>
  <si>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</si>
  <si>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05 años.</t>
  </si>
  <si>
    <t>Del 26 de noviembre de 2018 al 26 de noviembre de 2023</t>
  </si>
  <si>
    <t xml:space="preserve">Luz Eliana Alca Turra, </t>
  </si>
  <si>
    <t xml:space="preserve"> General Mackenna N° 593, oficina 605, ciudad y comuna de Temuco, Región de la Araucanía.</t>
  </si>
  <si>
    <t xml:space="preserve">981796585
</t>
  </si>
  <si>
    <t>lucit@gmail.com</t>
  </si>
  <si>
    <t xml:space="preserve">Antecedentes financieros correspondientes al año 2017, aprobados por el Sub Departamento de Supervisión Financiera Nacional. </t>
  </si>
  <si>
    <t>Corporación de Beneficencia Andalién</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</si>
  <si>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</si>
  <si>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</si>
  <si>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</si>
  <si>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</si>
  <si>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</si>
  <si>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</si>
  <si>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</si>
  <si>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 xml:space="preserve">Castellón Nº 559, comuna de Concepción, Octava Región 
</t>
  </si>
  <si>
    <t>Fono (41) 223903</t>
  </si>
  <si>
    <t>Se acompaña certificado financiero correspondiente al año 2011 y patrimonio y activos año 2011, aprobado por el Sub Departamento de Supervisión Financiera Nacional.</t>
  </si>
  <si>
    <t>Corporación de Beneficencia María Ayuda</t>
  </si>
  <si>
    <t>Otorgada por Decreto Supremo Nº 1042, de fecha 30 de noviembre de 1984, del Ministerio de Justicia, publicado en el Diario Oficial el día  29 de diciembre de 1984.</t>
  </si>
  <si>
    <t>Certificado de vigencia, folio Nº500394910197, de 22 de junio de 2021,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</si>
  <si>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</si>
  <si>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</si>
  <si>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Durarán 02 años en sus cargos. En caso de que no se nombre Asamblea, permanece la que esta nombrada.</t>
  </si>
  <si>
    <t>30 de mayo de 2018</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</si>
  <si>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</si>
  <si>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Colombia Nº 7742, comuna de La Florida, Región Metropolitana.</t>
  </si>
  <si>
    <t xml:space="preserve">02) 23280100, </t>
  </si>
  <si>
    <t xml:space="preserve">mariaayuda@mariaayuda.cl
www.mariaayuda.cl
</t>
  </si>
  <si>
    <t xml:space="preserve">Certificado financiero correspondiente al año 2020, aprobado por el Subdepartamento de Supervisión Financiera Nacional 
</t>
  </si>
  <si>
    <t>Informe N° 504 de 2020.   
Informe N°456 de 2020.
Informe N°833 de 2020.
Informe N°550 de 2020</t>
  </si>
  <si>
    <t>Corporación de Damas Once de Marzo CORDAMAR.</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</si>
  <si>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</si>
  <si>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</si>
  <si>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</si>
  <si>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</si>
  <si>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</si>
  <si>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</si>
  <si>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Mulchén Nº 855, comuna de Arica,</t>
  </si>
  <si>
    <t>hogarstalucia2@gmail.com</t>
  </si>
  <si>
    <t>Se acompaña Certificado Financiero, del mes de noviembre de 2010, correspondiente al año 2009, aprobado por el Sub Departamento de Supervisión Financiera Nacional.</t>
  </si>
  <si>
    <t>Corporación Cultural Social y de Desarrollo SHALOM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</si>
  <si>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</si>
  <si>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Nº500397509619, de 08 de julio de 2021,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</si>
  <si>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</si>
  <si>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</si>
  <si>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</si>
  <si>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José Miguel Araya Garrido, </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</si>
  <si>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</si>
  <si>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</si>
  <si>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</si>
  <si>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</si>
  <si>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</si>
  <si>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</si>
  <si>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</si>
  <si>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</si>
  <si>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</si>
  <si>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</si>
  <si>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</si>
  <si>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</si>
  <si>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</si>
  <si>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Los Ángeles</t>
  </si>
  <si>
    <t xml:space="preserve">93401: Institución de Asistencia Social 
</t>
  </si>
  <si>
    <t xml:space="preserve">Se acompaña Certificado de antecedentes financieros correspondientes al año 2017, y se remite al Subdepartamento de Supervisión Financiera Nacional para aprobación. </t>
  </si>
  <si>
    <t>CORPORACIÓN DE DESARROLLO Y EXTENSIÓN SOCIAL CODESS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</si>
  <si>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</si>
  <si>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Certificado de vigencia Folio N° 500396832540, de 05 de julio de 2021, emitido por el Servicio de Registro Civil e Identificación</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</si>
  <si>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</si>
  <si>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</si>
  <si>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5 años</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</si>
  <si>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</si>
  <si>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</si>
  <si>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Calle Condell N°1176, oficina 144 comuna de Valparaíso, región de Valparaíso.
</t>
  </si>
  <si>
    <t xml:space="preserve">Teléfono: 984304517
</t>
  </si>
  <si>
    <t xml:space="preserve">
Correo electrónico: codess.valparaiso@gmail</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</si>
  <si>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</si>
  <si>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</si>
  <si>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</si>
  <si>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Otorgado por Decreto Exento Nº 1469, de fecha 21 de abril de 2008, del Ministerio de Justicia, publicado en el Diario Oficial el día 25 de abril de 2008.</t>
  </si>
  <si>
    <t xml:space="preserve">Certificado de vigencia Folio N° 500394969520, de 322 de junio de 2021, emitido por el Servicio de Registro Civil e Identificación. </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</si>
  <si>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</si>
  <si>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</si>
  <si>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Durarán dos años en sus cargos.</t>
  </si>
  <si>
    <t>04 de febrero de 2020 al 04 de febrero de 2022</t>
  </si>
  <si>
    <t>Presidenta: 
Beatriz Contreras Varela,</t>
  </si>
  <si>
    <t xml:space="preserve">Avenida Lo Barnechea Nº 1250, comuna de Lo Barnechea, Región Metropolitana.
</t>
  </si>
  <si>
    <t>Lo Barnechea</t>
  </si>
  <si>
    <t xml:space="preserve">229552873-994346921 </t>
  </si>
  <si>
    <t xml:space="preserve"> administracion@hogarsanvicente.cl</t>
  </si>
  <si>
    <t xml:space="preserve">Se acompaña certificado financiero año 2020, aprobado por el Sub Departamento de Supervisión Financiera Nacional.
</t>
  </si>
  <si>
    <t>Corporación de Desarrollo de San Pedro.</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</si>
  <si>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</si>
  <si>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</si>
  <si>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</si>
  <si>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</si>
  <si>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</si>
  <si>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</si>
  <si>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</si>
  <si>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Pasaje Paces de Quillín Nº 59, Villa San Pedro, comuna de San Pedro de la Paz, Octava Región, 
</t>
  </si>
  <si>
    <t>San Pedro</t>
  </si>
  <si>
    <t>fono (041) 376704.- 2373039</t>
  </si>
  <si>
    <t xml:space="preserve">paulosexto@entelchile.net 
</t>
  </si>
  <si>
    <t xml:space="preserve"> Se acompaña certificado financiero de fecha 22 de noviembre de 2010, correspondiente al año 2009,  aprobado por  el Sub Departamento de Supervisión Financiera Nacional.</t>
  </si>
  <si>
    <t>Corporación de Desarrollo Social de la Asociación Cristiana de Jóvenes de Santiago. (ACJ de Santiago)</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</si>
  <si>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</si>
  <si>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</si>
  <si>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</si>
  <si>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De 21-09-2022 al 21-09-2025. 
</t>
  </si>
  <si>
    <t xml:space="preserve">Santa Isabel Nº 345, Santiago, Región Metropolitana. 
</t>
  </si>
  <si>
    <t>2228893- 2225181     Jaime Enrique Vilches González: 992386370- oficina: 226346252</t>
  </si>
  <si>
    <t xml:space="preserve">corporacion.central@gmail.com
vilches.jaime@gmail.com
</t>
  </si>
  <si>
    <t>Informe N°1063 de 2019.
Informe N°833 de 2020.</t>
  </si>
  <si>
    <t>Corporación de Desarrollo Social y Económico Indígena CODESI</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</si>
  <si>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</si>
  <si>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</si>
  <si>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</si>
  <si>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</si>
  <si>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</si>
  <si>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</si>
  <si>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</si>
  <si>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Avenida Carlos Oliver  5380, comuna de  Talcahuano .
Octava  Región .
</t>
  </si>
  <si>
    <t>Talcahuano</t>
  </si>
  <si>
    <t xml:space="preserve"> codesi@latinmail.com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</si>
  <si>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</si>
  <si>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Corporación de Desarrollo Social y Educacional Leonardo Da Vinci o CORDES Da Vinci.</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</si>
  <si>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</si>
  <si>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</si>
  <si>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</si>
  <si>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</si>
  <si>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</si>
  <si>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</si>
  <si>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</si>
  <si>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Pasaje Puerto Natales Nº 4016, Población Cardenal Raúl Silva Henríquez, comuna de Arica, Región de Arica y Parinacota.
</t>
  </si>
  <si>
    <t>Teléfono: 058-594380</t>
  </si>
  <si>
    <t xml:space="preserve"> cordescavinci2010@gmail.com</t>
  </si>
  <si>
    <t>Certificado Financiero, correspondiente al año 2016, de fecha 20 de junio de 2017, aprobada por parte del Subdepartamento de Supervisión Financiera de SENAME.</t>
  </si>
  <si>
    <t>Corporación de Desarrollo y Acción Social Cristiana Alborada Chile - Corporación Alborada Chile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</si>
  <si>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</si>
  <si>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</si>
  <si>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</si>
  <si>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</si>
  <si>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</si>
  <si>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</si>
  <si>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</si>
  <si>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Rucapedrera Nº 287, comuna de El Quisco, Región de Valparaíso.
</t>
  </si>
  <si>
    <t>Quisco</t>
  </si>
  <si>
    <t>Teléfono: (035) 2474371- 56-98412553</t>
  </si>
  <si>
    <t xml:space="preserve">: alejandro@covacha.cl </t>
  </si>
  <si>
    <t>Se acompaña certificado financiero de fecha 07 de febrero de 2014, correspondiente al año 2012, aprobado por el Sub Departamento de Supervisión Financiera Nacional.</t>
  </si>
  <si>
    <t xml:space="preserve">Corporación de Desarrollo y Acción Social, Cultural y Educacional Arrebol-Chile o Corporación Arrebol-Chile
</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</si>
  <si>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</si>
  <si>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</si>
  <si>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</si>
  <si>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</si>
  <si>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</si>
  <si>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</si>
  <si>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
Pasaje San Sebastián Nº 1291, San Antonio, Comuna de Temuco.
</t>
  </si>
  <si>
    <t xml:space="preserve">Teléfonos 09-59494588 y 09-53585557 </t>
  </si>
  <si>
    <t xml:space="preserve">corporacionarrebolchile@gmail.com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</si>
  <si>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</si>
  <si>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</si>
  <si>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Desarrollo y Promoción de Niños, Jóvenes y Familias SOFINI.</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</si>
  <si>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</si>
  <si>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</si>
  <si>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</si>
  <si>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</si>
  <si>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</si>
  <si>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</si>
  <si>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</si>
  <si>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</si>
  <si>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Domicilio Legal: Tarapacá Nº 186, Comuna de Los Andes, Región de Valparaíso.
</t>
  </si>
  <si>
    <t>Los Andes</t>
  </si>
  <si>
    <t xml:space="preserve">Teléfono: (034) 85955967.
</t>
  </si>
  <si>
    <t xml:space="preserve">: corporacion.sofini.2012@gmail.com. </t>
  </si>
  <si>
    <t>Se acompaña Certificado de la Institución correspondiente a antecedentes financieros del año 2011, aprobado por el Subdepartamento de Supervisión Financiera.</t>
  </si>
  <si>
    <t>Corporación Derechos Iguales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</si>
  <si>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</si>
  <si>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</si>
  <si>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</si>
  <si>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</si>
  <si>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</si>
  <si>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</si>
  <si>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</si>
  <si>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Avenida Perú Nº9053, La Florida. Santiago
</t>
  </si>
  <si>
    <t>Teléfono: 02-22819963</t>
  </si>
  <si>
    <t xml:space="preserve">derecho.iguales@gmail.com </t>
  </si>
  <si>
    <t>Se acompaña certificado financiero correspondiente al año 2014, aprobado por el Sub Departamento de Supervisión Financiera Nacional.</t>
  </si>
  <si>
    <t>Corporación de Desarrollo Social Piwkeyen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</si>
  <si>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</si>
  <si>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Certificado de Vigencia Folio Nº500240304455, otorgado el 23 de julio de 2019, del Servicio de Registro Civil e Identificación.</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</si>
  <si>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</si>
  <si>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</si>
  <si>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3 AÑOS</t>
  </si>
  <si>
    <t>DE 25.08.2017 a 25.08.2020</t>
  </si>
  <si>
    <t xml:space="preserve">Presidente: 
Cesar Adones Huenuqueo Maldonado
</t>
  </si>
  <si>
    <t xml:space="preserve">Las Parcelas s/n, localidad de Casma, comuna de Frutillar, Región de Los Lagos.
Teléfono: 950112768
Correo electrónico: piwkeyen@gmail.com
</t>
  </si>
  <si>
    <t>x</t>
  </si>
  <si>
    <t>Frutillar</t>
  </si>
  <si>
    <t>Teléfono: 950112768</t>
  </si>
  <si>
    <t>Correo electrónico: piwkeyen@gmail.com</t>
  </si>
  <si>
    <t>Se acompaña certificado financiero correspondiente al año 2018, aprobado por el Sub Departamento de Supervisión Financiera Nacional.</t>
  </si>
  <si>
    <t>Corporación de Educación, Rehabilitación, Capacitación, Atención de Menores y Perfeccionamiento ( C.E.R.C.A.P.)</t>
  </si>
  <si>
    <t>72363900K</t>
  </si>
  <si>
    <t>Otorgada por Decreto Supremo Nº 1109, de 19 de diciembre de 1984, del Ministerio de Justicia.</t>
  </si>
  <si>
    <t>Certificado de vigencia de persona jurídica sin fines de lucro, folio Nº 500401095562, de fecha 30 de julio de 2021,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</si>
  <si>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</si>
  <si>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</si>
  <si>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 xml:space="preserve">5 años
</t>
  </si>
  <si>
    <t xml:space="preserve">30 de septiembre de 2017 a 30 de septiembre de 2022.
</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</si>
  <si>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</si>
  <si>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El Overo N° 175, Villa Alemana. Región de Valparaíso</t>
  </si>
  <si>
    <t>32-2532283</t>
  </si>
  <si>
    <t>cercap@cercap.cl</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</si>
  <si>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</si>
  <si>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</si>
  <si>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Otorgada por Decreto Supremo Nº 833, de fecha 31 de mayo de 1994, del Ministerio de Justicia, publicado en el Diario Oficial el día 27 de julio de 1994.</t>
  </si>
  <si>
    <t>Certificado, donde consta su vigencia, folio Nº 500512067251, de fecha  1 Junio 2023,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</si>
  <si>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</si>
  <si>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</si>
  <si>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Durarán 01 año en sus cargos.
</t>
  </si>
  <si>
    <t>14 de abril de 2021 al 14 de abril de 2022</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</si>
  <si>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</si>
  <si>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La Candelaria Nº 1998,Villa San Luis IV,  comuna de Maipú, Región Metropolitana,  </t>
  </si>
  <si>
    <t>trampolinad1@gmail.com</t>
  </si>
  <si>
    <t>Antecedentes financieros correspondientes al año 2022, aprobados por el Subdepartamento de Supervisión Financiera Nacional.</t>
  </si>
  <si>
    <t xml:space="preserve">Corporación de Emprendimiento Social, Corporación CES.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</si>
  <si>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</si>
  <si>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</si>
  <si>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</si>
  <si>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</si>
  <si>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De 19 de diciembre de 2017 a 19 de diciembre de 2019.</t>
  </si>
  <si>
    <t xml:space="preserve">Presidente: Jonathan Rafael Yañez Palleres, 
</t>
  </si>
  <si>
    <t xml:space="preserve">Germán Riesco N° 2081, Arica, región de Arica y Parinacota.
</t>
  </si>
  <si>
    <t>Fono: 58-2327175</t>
  </si>
  <si>
    <t xml:space="preserve">: cesemprendimiento@gmail.com </t>
  </si>
  <si>
    <t>Certificado Financiero, correspondiente al año 2017, remitido para aprobación del Departamento de Administración y Finanzas.</t>
  </si>
  <si>
    <t>Corporación de Estudio, Desarrollo y Capacitación A Todo Sur.</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</si>
  <si>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</si>
  <si>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</si>
  <si>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</si>
  <si>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</si>
  <si>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</si>
  <si>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</si>
  <si>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</si>
  <si>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</si>
  <si>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</si>
  <si>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</si>
  <si>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S/I</t>
  </si>
  <si>
    <t>Corporación de Formación Laboral al Adolescente- CORFAL.</t>
  </si>
  <si>
    <t xml:space="preserve">Otorgada por Decreto Supremo Nº 248, de fecha 07 de febrero de 1990. </t>
  </si>
  <si>
    <t xml:space="preserve">Certificado de vigencia, folio Nº500575074753, de 04 de julio de 2024,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</si>
  <si>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</si>
  <si>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t>
  </si>
  <si>
    <t>Dos años</t>
  </si>
  <si>
    <t>03 de enero de 2024 al 03 de enero de 2026</t>
  </si>
  <si>
    <t xml:space="preserve">Rosa Icarte Muñoz, , María Nicolasa Rodríguez Roco, y Juan Gabriel Lecaros Trincado, K, quienes pueden actuar de forma conjunta, separada e indistintamente para representar a la Corporación.
</t>
  </si>
  <si>
    <t xml:space="preserve">Población Carlos Condell, Avenida Alejandro Azola Nº 1635, comuna de Arica.
</t>
  </si>
  <si>
    <t>Fono (58) 2- 246387 - +56966559270</t>
  </si>
  <si>
    <t>directorio@corfal.com</t>
  </si>
  <si>
    <t>Certificado financiero firmado ante notario público correspondiente al año 2023,aprobados por el Subdepartamento de Supervisión Financiera Nacional.</t>
  </si>
  <si>
    <t>Corporación de Oportunidad y Acción Solidaria OPCIÓN</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</si>
  <si>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</si>
  <si>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</si>
  <si>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RENE GONZALEZ BALBONTIN 6.283.144-8
VICE-PRESIDENTE 
MARIA PATRICIA CONTRERAS LARGO 5.896.759-9
SECRETARIO 
MARIA FRANCISCA CONCHA CONTRERAS 6.376.406-K
TESORERO 
SANDRA DEL ROSARIO CEPEDA ZEPEDA 8.922.087-4
DIRECTOR 
JORGE DEL CARMEN CORDOVA PEREZ 6.714.840-1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</si>
  <si>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</si>
  <si>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31 de marzo de 2022 a 31 de marzo de 2025</t>
  </si>
  <si>
    <t xml:space="preserve">Directora Ejecutiva: María Consuelo Contreras Largo
Sub Directora Ejecutiva: Milagros Isabel Neghme Cristi,                                 Podrán actuar conjunta o separadamente.
Presidente: Exequiel González Balbontín, 
Poderes especiales: 
Alejandro Andrés Astorga Arancibia, 
</t>
  </si>
  <si>
    <t xml:space="preserve">Carlos Justiniano Nº 1123, comuna de Providencia, Región Metropolitana.
</t>
  </si>
  <si>
    <t>Fono 223393900- 223393901</t>
  </si>
  <si>
    <t>corporacion@opcion.cl</t>
  </si>
  <si>
    <t>Informe N°730 de 2018
Informe N°908 de 2018
Informe N°1059 de 2018
Informe N°1063 de 2019</t>
  </si>
  <si>
    <t xml:space="preserve">Informe N° 730 de 2018       
Informe N° 908 de 2018      
Informe N° 1059 de 2018        
Informe N° 1063 de 2019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</si>
  <si>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</si>
  <si>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</si>
  <si>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</si>
  <si>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</si>
  <si>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</si>
  <si>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03 años (máximo 5 años)</t>
  </si>
  <si>
    <t>04 de diciembre de 2020 al 04 de diciembre de 2023.</t>
  </si>
  <si>
    <t xml:space="preserve">Presidente: 
MARIBEL MARGARITA NIETO ALONSO, 
</t>
  </si>
  <si>
    <t xml:space="preserve">Calle Granada N° 1312, El Retiro, comuna de Quilpué, Región de Valparaíso
</t>
  </si>
  <si>
    <t xml:space="preserve">989146291
</t>
  </si>
  <si>
    <t xml:space="preserve">corpai.valparaiso@gmail.com
</t>
  </si>
  <si>
    <t>CORPORACIÓN DE PROFESIONALES PARA EL DESARROLLO REGIONAL IQUIQUE</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</si>
  <si>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</si>
  <si>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</si>
  <si>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</si>
  <si>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</si>
  <si>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</si>
  <si>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</si>
  <si>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</si>
  <si>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</si>
  <si>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</si>
  <si>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Antecedentes financieros correspondientes al año 2018, aprobados por el Sub Departamento de Supervisión Financiera Nacional. </t>
  </si>
  <si>
    <t>Corporación de Profesionales para la Acción y Promoción Social - CEPAS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</si>
  <si>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</si>
  <si>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</si>
  <si>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</si>
  <si>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</si>
  <si>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</si>
  <si>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</si>
  <si>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</si>
  <si>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</si>
  <si>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</si>
  <si>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Corporación de Rehabilitación Club de Leones Cruz del Sur.</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</si>
  <si>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</si>
  <si>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</si>
  <si>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</si>
  <si>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</si>
  <si>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</si>
  <si>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</si>
  <si>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</si>
  <si>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 xml:space="preserve">Suiza Nº01441, Las Naciones, Punta Arenas, Duodécima Región.
</t>
  </si>
  <si>
    <t>XII</t>
  </si>
  <si>
    <t>Punta Arenas</t>
  </si>
  <si>
    <t>cerei@ctcinternet.cl</t>
  </si>
  <si>
    <t xml:space="preserve">Corporación de Rehabilitación Club de Leones de Coyhaique
</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</si>
  <si>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</si>
  <si>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</si>
  <si>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</si>
  <si>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</si>
  <si>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</si>
  <si>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</si>
  <si>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</si>
  <si>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Coyhaique</t>
  </si>
  <si>
    <t>Se acompaña certificado año 2004, aprobado por la Unidad de Auditoria.</t>
  </si>
  <si>
    <t>Corporación de Rehabilitación de Menores Adictos Amanecer de Calama.</t>
  </si>
  <si>
    <t>Otorgada por Decreto Supremo Nº 55, de fecha 12 de enero de 1994, del Ministerio de Justicia.</t>
  </si>
  <si>
    <r>
      <rPr>
        <sz val="11"/>
        <color theme="1"/>
        <rFont val="Verdana"/>
        <family val="2"/>
      </rPr>
      <t>Certificado de vigencia, folio Nº 500356979058, de 19 de noviembre de 2020, del Servicio de Registro Civil e Identificación.</t>
    </r>
    <r>
      <rPr>
        <sz val="11"/>
        <rFont val="Verdana"/>
        <family val="2"/>
      </rPr>
      <t xml:space="preserve">
</t>
    </r>
  </si>
  <si>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</si>
  <si>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Vicepresidenta: Verónica Alavia Ticona
Tesorera: Sara Carreño Campos, 
Secretaria: Jacqueline Araya Álvarez, 
</t>
  </si>
  <si>
    <t xml:space="preserve">22 de octubre de 2019 a 22 de octubre de 2021
</t>
  </si>
  <si>
    <t xml:space="preserve">Presidenta: Eva Soledad Salvador Beltrán, 
</t>
  </si>
  <si>
    <t xml:space="preserve">Avenida Tocopilla Nº 3792, Gustavo Le Peige, ciudad de Calama, Segunda Región  </t>
  </si>
  <si>
    <t>Calama</t>
  </si>
  <si>
    <t>Se acompaña certificado financiero correspondiente al año 2019 aprobados por el Subdepartamento de Supervisión Financiera Nacional .</t>
  </si>
  <si>
    <t>Corporación Crecer Mejor (ex Corporación Demos una Oportunidad al Menor- Crédito al Menor)</t>
  </si>
  <si>
    <t xml:space="preserve">Otorgada por Decreto Supremo Nº 1392, de fecha 19 de noviembre de 1991, del Ministerio de Justicia. </t>
  </si>
  <si>
    <t>Certificado de vigencia de persona jurídica sin fines de lucro, folio Nº 500401467711, de fecha 02 de agosto de 2021,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</si>
  <si>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</si>
  <si>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Luis Orellana Covarrubias, 
Jorge Javier Obregón Kuhn, 
Paola Silvana Alvano Contador, 
Sergio Andrés Bianchi Echeñique, </t>
  </si>
  <si>
    <t>Durarán 03 años en sus cargos.</t>
  </si>
  <si>
    <t>28 de abril de 2021 al 28 de abril de 2024.</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</si>
  <si>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</si>
  <si>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 xml:space="preserve">Lautaro Nº 2755, comuna de La Pintana, Villa Jorge Yarur Banna, Región Metropolitana.
</t>
  </si>
  <si>
    <t>La Pintana</t>
  </si>
  <si>
    <t>225451947-96645763</t>
  </si>
  <si>
    <t xml:space="preserve">contacto@corporacionccm.cl
</t>
  </si>
  <si>
    <t>Se acompañan antecedentes financieros, correspondientes al año 2020, aprobados por el  Sub Departamento de Supervisión Financiera Nacional.</t>
  </si>
  <si>
    <t>Corporación Educacional Abate Molina de Talca.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</si>
  <si>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</si>
  <si>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</si>
  <si>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Secretaria: Luisa Verónica Rojas Huanel, 
Tesorero: Luis Iván Salas Rojas,
Directores:
Marisol  Aguirre Zúñiga, 
María Ernestina Mascaró Morales, 
</t>
  </si>
  <si>
    <t>13-03-2023 al 13-03-2026</t>
  </si>
  <si>
    <t xml:space="preserve">Presidente: Guido Gossens Roell, 
</t>
  </si>
  <si>
    <t xml:space="preserve">14 Sur, Pasaje 5 Poniente A, N° 270, ciudad de Talca, Región del Maule.
</t>
  </si>
  <si>
    <t>71)  2220285</t>
  </si>
  <si>
    <t xml:space="preserve">corporacioneducacionalabatemolina@ceam.cl
www.ceam.cl
</t>
  </si>
  <si>
    <t>Corporación Educacional Centro de Educación Inclusiva de Adultos Gladys Lazo.</t>
  </si>
  <si>
    <t>Corporación de Derecho Privado. Reconocimiento como personalidad jurídica educacional, por medio de la Resolución Exenta N° 0083, de noviembre de 2017.</t>
  </si>
  <si>
    <t>Se acompaña Certificado de Vigencia de Persona Jurídica Educacional N° Nacional 2358, Código de Verificación: 2420601586507056388</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</si>
  <si>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</si>
  <si>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</si>
  <si>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</si>
  <si>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</si>
  <si>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</si>
  <si>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San Bernardo</t>
  </si>
  <si>
    <t>Fono 56-2-25923315</t>
  </si>
  <si>
    <t xml:space="preserve">Roberto.sanchez.arriaza@gmail.com </t>
  </si>
  <si>
    <t>Se acompaña Certificado Financiero al año 2019, el cual es aprobado por USUFI con fecha 15 de octubre de 2020</t>
  </si>
  <si>
    <t>Corporación Educacional El Despertar</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</si>
  <si>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</si>
  <si>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</si>
  <si>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</si>
  <si>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</si>
  <si>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</si>
  <si>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</si>
  <si>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</si>
  <si>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Pedro Aguirre Cerda</t>
  </si>
  <si>
    <t>fono 24199468</t>
  </si>
  <si>
    <t>Se acompaña certificado financiero de fecha 07 de Mayo de 2014, correspondiente al año 2013. Aprobados por el Departamento de Administración y Finazas.</t>
  </si>
  <si>
    <t>Corporación Educacional Sagrada Familia.</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</si>
  <si>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</si>
  <si>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</si>
  <si>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</si>
  <si>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</si>
  <si>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</si>
  <si>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</si>
  <si>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</si>
  <si>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</si>
  <si>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Se acompaña balance tributario al día 31 de diciembre de 2009, aprobado por el Sub Departamento de Supervisión Financiera Nacional.</t>
  </si>
  <si>
    <t xml:space="preserve">
Corporación Educacional y Asistencial Hellen Keller
</t>
  </si>
  <si>
    <t>Otorgado por Decreto Supremo Nº 500, de 18 de mayo de 2003, del Ministerio de Justicia.</t>
  </si>
  <si>
    <t>Certificado de vigencia de persona jurídica sin fines de lucro, folio Nº 500395373600, de fecha 24 DE JUNIO DE 2021,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</si>
  <si>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</si>
  <si>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</si>
  <si>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 xml:space="preserve">3 años. </t>
  </si>
  <si>
    <t>14 de enero de 2019 al 14 de enero de 2022.</t>
  </si>
  <si>
    <t xml:space="preserve">Alicia Cristina Véliz Ilabaca 
</t>
  </si>
  <si>
    <t xml:space="preserve">Willy Brandt N° 107, comuna La Florida, Región Metropolitana,
</t>
  </si>
  <si>
    <t xml:space="preserve">centralhellenkeller@gmail.com </t>
  </si>
  <si>
    <t>Se acompaña balance general del año 2020, aprobados por el Sub Departamento de Supervisión Financiera Nacional</t>
  </si>
  <si>
    <t>Corporación Educacional y de Beneficencia Cristo Joven</t>
  </si>
  <si>
    <t>Otorgada por Decreto Supremo Nº 93, de fecha 23 de enero de 1995, del Ministerio de Justicia, publicado en el Diario Oficial el día 23 de enero de 1995.</t>
  </si>
  <si>
    <t xml:space="preserve">Certificado de vigencia, folio Nº 500400217696, de fecha 26 de julio de 2021,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</si>
  <si>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</si>
  <si>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</si>
  <si>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</si>
  <si>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 xml:space="preserve">Presidenta: Ana María Ordenes Lopez 
Director Ejecutivo: Justo Pastor Valdes Manzanares
</t>
  </si>
  <si>
    <t xml:space="preserve">Venezuela Nº 5950, Lo Hermida, comuna de Peñalolén, Región Metropolitana. 
</t>
  </si>
  <si>
    <t>(02) 2728144- 2716913</t>
  </si>
  <si>
    <t xml:space="preserve">corporación@cristojoven.cl
www.cristojoven.cl 
</t>
  </si>
  <si>
    <t>Se acompaña certificado financiero correspondiente al año 2020 aprobado por el  Sub Departamento de Supervisión Financiera Nacional.</t>
  </si>
  <si>
    <t>Ejército de Salvación.</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</si>
  <si>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</si>
  <si>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</si>
  <si>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</si>
  <si>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</si>
  <si>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</si>
  <si>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</si>
  <si>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</si>
  <si>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 xml:space="preserve">Avenida España Nº 46, comuna de Santiago, Región Metropolitana 
</t>
  </si>
  <si>
    <t>fono (02)  6957005</t>
  </si>
  <si>
    <t>secjet@chilesat.net.</t>
  </si>
  <si>
    <t>Se acompaña certificado financiero, correspondiente al año 2013. Aprobados por el Departamento de Administración y Finanzas.</t>
  </si>
  <si>
    <t>Corporación en Busca de un Cambio</t>
  </si>
  <si>
    <t>65095565K</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</si>
  <si>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</si>
  <si>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</si>
  <si>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Certificado de Vigencia, Folio Nº 500403017845, emitido con fecha 11 de agosto de 2021,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</si>
  <si>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</si>
  <si>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</si>
  <si>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02 años</t>
  </si>
  <si>
    <t>Directorio provisorio de fecha 25 de julio de 2020, durará hasta nueva Asamblea General de socios</t>
  </si>
  <si>
    <t xml:space="preserve">Presidente: Amanda Belén Aceituno Quezada, </t>
  </si>
  <si>
    <t xml:space="preserve">Pasaje Agustín Barros N° 1834, Villa María del Valle, ciudad de Linares, Región del Maule
</t>
  </si>
  <si>
    <t>Linares</t>
  </si>
  <si>
    <t>Fono: +569 85973741; +569 78270672</t>
  </si>
  <si>
    <t>corp.enbuscadeuncambio@hotmail.com</t>
  </si>
  <si>
    <t xml:space="preserve">Se acompaña Certificado Financiero año 2020, aprobados por el Subdepartamento de Supervisión Financiera Nacional.
</t>
  </si>
  <si>
    <t xml:space="preserve">
Corporación Familia de Linares 
</t>
  </si>
  <si>
    <t>Otorgada mediante  Inscripción en el Registro Nacional de Personas Jurídicas sin fines de lucro, a cargo del Registro Civil e Identificación; Nº de Inscripción 145131, con fecha 28 de agosto de 2013; al amparo de la Ley Nº 20.500 de 2011.</t>
  </si>
  <si>
    <t xml:space="preserve">
Certificado de Vigencia, Folio Nº 500348002683, de fecha 29 de septiembre de 2020, emitido por el Servicio de Registro Civil e Identificación 
</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</si>
  <si>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</si>
  <si>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</si>
  <si>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</si>
  <si>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</si>
  <si>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Yasna Cancino Rosson
</t>
  </si>
  <si>
    <t xml:space="preserve">Calle Patricio Lynch N° 108, de la ciudad de Linares. </t>
  </si>
  <si>
    <t xml:space="preserve">73-2212168 y (984722392).  </t>
  </si>
  <si>
    <t xml:space="preserve">cvf.renacer@gmail.com </t>
  </si>
  <si>
    <t xml:space="preserve">
93401: Instituciones de Asistencia Social.
</t>
  </si>
  <si>
    <t>Se acompaña certificado financiero correspondiente al año 2019, remitido para aprobación del Sub Departamento de Supervisión Financiera Nacional.</t>
  </si>
  <si>
    <t>Corporación Integral Educativa y Social para el Desarrollo de la Comunidad- (JUEGATELA)</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</si>
  <si>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</si>
  <si>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</si>
  <si>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500393598636, de fecha 14 de junio de 2021,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</si>
  <si>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</si>
  <si>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</si>
  <si>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Durarán 3años en sus cargos por estatutos</t>
  </si>
  <si>
    <t xml:space="preserve">De 17 de abril de 2020 a 17 de abril de 2023.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</si>
  <si>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</si>
  <si>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Tomás Moro N° 1431, comuna de Las Condes, Región Metropolitana.
</t>
  </si>
  <si>
    <t>934105466- 971635538</t>
  </si>
  <si>
    <t>info@juegatela.cl</t>
  </si>
  <si>
    <t xml:space="preserve">Antecedentes financieros correspondientes al año 2020,aprobados por el Subdepartamento de Supervisión Financiera
</t>
  </si>
  <si>
    <t>Corporación de Investigación y Desarrollo de la Sociedad y las Migraciones Colectivo Sin Fronteras</t>
  </si>
  <si>
    <t xml:space="preserve">Regida por Ley Nº 20.500, e inscrita Registro Nacional de Personas Jurídicas sin fines de lucro, a cargo del Servicio del Registro Civil e Identificación. </t>
  </si>
  <si>
    <t>Certificado de Vigencia de Persona Jurídica Sin Fines Lucro Folio Nº 500407411628, de fecha 06 de septiembre de 2021, del Servicio de Registro Civil e Identificación.</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</si>
  <si>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</si>
  <si>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Presidenta: 
Mónica Díaz Leiva, 
Secretaria: 
Eduardo Rojas Zepeda, 
Tesorera: 
Paula Roloff González, 
Certificado de Vigencia de Persona Jurídica Sin Fines Lucro Folio Nº 500407411670, de fecha 06 de septiembre de 2021, del Servicio de Registro Civil e Identificación.</t>
  </si>
  <si>
    <t>3 años</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</si>
  <si>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</si>
  <si>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</si>
  <si>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 xml:space="preserve">Barnechea N º 320, Comuna de Independencia. </t>
  </si>
  <si>
    <t>sinfronteraschile@yahoo.es</t>
  </si>
  <si>
    <t>Certificado de antecedentes financieros correspondiente al año 2020, aprobados por el  Subdepartamento de Supervisión Financiera Nacional</t>
  </si>
  <si>
    <t>Corporación Futuro Humano</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</si>
  <si>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</si>
  <si>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</si>
  <si>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</si>
  <si>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</si>
  <si>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</si>
  <si>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</si>
  <si>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</si>
  <si>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Vichuquén N° 251, Comuna de Santiago Centro, Región Metropolitana.
</t>
  </si>
  <si>
    <t xml:space="preserve"> corfhu@corfhu.cl
</t>
  </si>
  <si>
    <t xml:space="preserve">Se acompaña Balance General Tributario, correspondiente al ejercicio tributario del año 2007, autorizado ante notario público, del 23 de abril de 2008.
</t>
  </si>
  <si>
    <t>Corporación Gabriela Mistral.</t>
  </si>
  <si>
    <t xml:space="preserve">Otorgada por Decreto Supremo Nº 1027, de fecha 07 de noviembre de 1986, del Ministerio de Justicia, publicado en el Diario Oficial el día 22 de noviembre de 1986. </t>
  </si>
  <si>
    <t>Certificado de Vigencia Folio Nº 500515439953, de fecha 22 Junio 2023, otorgado por el Servicio de Registro Civil e Identificación.</t>
  </si>
  <si>
    <t>El desarrollo de actividades de prevención y tratamiento, que sirvan para mejorar la atención a los menores en situación irregular en la Cuarta Región.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</si>
  <si>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</si>
  <si>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De 20 de Mayo de 2020 al 20  de Mayo de 2023.</t>
  </si>
  <si>
    <t xml:space="preserve">Presidente: Francisco León Henríquez Adaros, RUT Nº 5.409.009-9
Directora Ejecutiva: María Cristina Meléndez Jiménez, RUT Nº 4.788.312-1
</t>
  </si>
  <si>
    <t xml:space="preserve">La Pampilla S/N, Casilla 98, Coquimbo.
</t>
  </si>
  <si>
    <t>(51) 2321039</t>
  </si>
  <si>
    <t xml:space="preserve">cgmistral07@yahoo.es              ugesco@gmail.com
</t>
  </si>
  <si>
    <t>Casilla 98</t>
  </si>
  <si>
    <t xml:space="preserve">Se acompaña certificado financiero correspondiente al año 2022 aprobada por el  Sub Departamento de Supervisión Financiera Nacional. </t>
  </si>
  <si>
    <t>Informe N°908 de 2018</t>
  </si>
  <si>
    <t>Informe N° 908, de 2018.
Informe N°741, de 2020.</t>
  </si>
  <si>
    <t>Corporación Hope For Children</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</si>
  <si>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</si>
  <si>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</si>
  <si>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</si>
  <si>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</si>
  <si>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</si>
  <si>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</si>
  <si>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</si>
  <si>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 xml:space="preserve">Parcela 2, Sector El Suspiro, Comuna de Pelarco. Región del Maule. 
</t>
  </si>
  <si>
    <t>Pelarco</t>
  </si>
  <si>
    <t>Teléfono: 071-2971044</t>
  </si>
  <si>
    <t>hopeforchildren@hotmail.es</t>
  </si>
  <si>
    <t>Se acompañan antecedentes financieros año 2014, aprobados por el Departamento de Administración y Finanzas.</t>
  </si>
  <si>
    <t>Corporación Hogar Belén.</t>
  </si>
  <si>
    <t xml:space="preserve">Otorgada por Decreto Supremo Nº 163, de fecha 03 de febrero 1995, del Ministerio de Justicia, publicado en el Diario Oficial el día 03 de octubre de 1996. </t>
  </si>
  <si>
    <t>Certificado de vigencia, folio Nº 500514421932, de fecha 15 Junio 2023, del Servicio de Registro Civil e Identificación.</t>
  </si>
  <si>
    <t xml:space="preserve">Buscar la solución integral a los problemas que afectan a personas discapacitadas física, mental y sensorialmente y proporcionarles hogar a los que se encuentran en situación de abandono o de riesgo físico o moral.
</t>
  </si>
  <si>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</si>
  <si>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t>Durarán 04 años en sus cargos.</t>
  </si>
  <si>
    <t>Del 24-03-2023 al 24-03-2027</t>
  </si>
  <si>
    <t xml:space="preserve">Presidenta: María Matilde Pozo Álvarez
</t>
  </si>
  <si>
    <t xml:space="preserve"> 10 Sur 31 y 32 Oriente Nº  1345, Población Carlos Trupp, Talca, VII Región.
</t>
  </si>
  <si>
    <t>fono (71)  2241065</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</si>
  <si>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</si>
  <si>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2022 aprobado por el Sub Departamento de Supervisión Financiera Nacional.</t>
  </si>
  <si>
    <t>Corporación Hogar de Menores Cardenal José María Caro</t>
  </si>
  <si>
    <t xml:space="preserve">Decreto Supremo Nº1079, de 04 de noviembre de 1987, del Ministerio de Justicia. </t>
  </si>
  <si>
    <t>Certificado de Vigencia folio Nº 500399136862, emitido por el SRCeI, con fecha 19 de julio de 2021.</t>
  </si>
  <si>
    <t xml:space="preserve">Dar un hogar, cuidado, atención, educación y alimentación a menores en situación irregular.
</t>
  </si>
  <si>
    <t>VICE-PRESIDENTE BARBARA CAROLINA ARANGUIZ ORREGO 14.023.137-1</t>
  </si>
  <si>
    <t>Durará un año en sus cargos</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</si>
  <si>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</si>
  <si>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</si>
  <si>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</si>
  <si>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F. 2-25428116- 9-73322020
</t>
  </si>
  <si>
    <t>Correo electrónico: mreyesgaldames@gmail.com</t>
  </si>
  <si>
    <t xml:space="preserve">Se acompaña certificado financiero correspondiente al año 2020, aprobado por el Sub Departamento de Supervisión Financiera Nacional. </t>
  </si>
  <si>
    <t>Corporación u ONG HUGA</t>
  </si>
  <si>
    <t>65192836K</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</si>
  <si>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</si>
  <si>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</si>
  <si>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</si>
  <si>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SECRETARIO MARIA GISLAINE ETCHEVERRY CORREA 7.265.793-4</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</si>
  <si>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</si>
  <si>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</si>
  <si>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</si>
  <si>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</si>
  <si>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</si>
  <si>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</si>
  <si>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Corporación CICART</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</si>
  <si>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</si>
  <si>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</si>
  <si>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</si>
  <si>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TESORERO MARIA BRANDAN 21.348.076-6</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</si>
  <si>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</si>
  <si>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</si>
  <si>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</si>
  <si>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</si>
  <si>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</si>
  <si>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</si>
  <si>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Corporación de Defensoría Nacional de Derechos Humanos de los Niños, Niñas y Adolescentes con base en género y familia, o Defensoría de los DD.HH. de los Niños.</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</si>
  <si>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</si>
  <si>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</si>
  <si>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</si>
  <si>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1er DIRECTOR MARIA DE LA PAZ CEPEDA DONOSO 11.423.796-</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</si>
  <si>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</si>
  <si>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</si>
  <si>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</si>
  <si>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</si>
  <si>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</si>
  <si>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Corporación Juvenil de Atención Infanto-Juvenil La Tribu</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</si>
  <si>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</si>
  <si>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</si>
  <si>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</si>
  <si>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</si>
  <si>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</si>
  <si>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</si>
  <si>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Julio Vranken Nº 2136, Villa Hortensia, comuna de Talagante, Región Metropolitana.
</t>
  </si>
  <si>
    <t>Talagante</t>
  </si>
  <si>
    <t xml:space="preserve"> corp_latributgte@hotmail.com</t>
  </si>
  <si>
    <t xml:space="preserve">Se acompañan los siguientes antecedentes financieros, aprobados por la Unidad de Auditoria Interna del Servicio:
1.- Certificado de antecedentes financieros Año 2006, autorizado ante notario público, de 23 de marzo de 2007.
</t>
  </si>
  <si>
    <t xml:space="preserve">
CORPORACIÓN KUYEN MAPU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</si>
  <si>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</si>
  <si>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</si>
  <si>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</si>
  <si>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</si>
  <si>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</si>
  <si>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</si>
  <si>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</si>
  <si>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 xml:space="preserve">Avenida Libertador O´Higgins N° 5307, oficina 419.
</t>
  </si>
  <si>
    <t>Teléfono: (56) 4197411- 08/6005485 – 08/1882480</t>
  </si>
  <si>
    <t>contacto@kuyenmapu.cl; kalfu.domo@gmail.com</t>
  </si>
  <si>
    <t xml:space="preserve">Se acompaña Certificado de la Institución, autorizado ante notario público, de 2 de abril de 2008, correspondiente a los antecedentes financieros del año 2007.
</t>
  </si>
  <si>
    <t>Corporación La Casa del Padre Demetrio</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</si>
  <si>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</si>
  <si>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</si>
  <si>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</si>
  <si>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</si>
  <si>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</si>
  <si>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</si>
  <si>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</si>
  <si>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</si>
  <si>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Melipilla</t>
  </si>
  <si>
    <t xml:space="preserve"> fono 8314923</t>
  </si>
  <si>
    <t>Se acompaña certificado financiero de fecha 27 de julio de 2010, correspondiente al año 2009, aprobado por el Sub Departamento de Supervisión Financiera Nacional.</t>
  </si>
  <si>
    <t>Corporación Las Asambleas de Dios de Chile</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</si>
  <si>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</si>
  <si>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</si>
  <si>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</si>
  <si>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</si>
  <si>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</si>
  <si>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</si>
  <si>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</si>
  <si>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 xml:space="preserve">Calle Esperanza  N° 390, Santiago, Región Metropolitana
</t>
  </si>
  <si>
    <t xml:space="preserve">Fono: 6818221, </t>
  </si>
  <si>
    <t>adchile@ctcinternet.cl</t>
  </si>
  <si>
    <t>Se acompaña certificado financiero correspondiente al año 2011, aprobado por el Subdepartamento de Supervisión Financiera Nacional.</t>
  </si>
  <si>
    <t>Corporación Luz de Cristo</t>
  </si>
  <si>
    <t>Otorgada por Decreto Exento  Nº 755  de fecha 17  de agosto de 2000 del Ministerio de Justicia.</t>
  </si>
  <si>
    <t xml:space="preserve"> Certificado de vigencia Folio N° 500396809347, de 05 de julio de 2021,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</si>
  <si>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</si>
  <si>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 xml:space="preserve">Presidente: Enrique Villegas Meza  
Vicepresidente: Javier  Silva González 
Secretario:  Eduardo Rodríguez Molina 
Tesorera: Ximena Cayupil Maliqueo                   Director: Samuel Ladino Alzamora, 
Directora: Victoria Villegas Hernández, 
</t>
  </si>
  <si>
    <t>3 años.</t>
  </si>
  <si>
    <t>12 de febrero de 2021 al 12 de febrero de 2024.</t>
  </si>
  <si>
    <t xml:space="preserve">Presidente:  Enrique Villegas Meza 
</t>
  </si>
  <si>
    <t>Arco Iris Nº 1756, Villa Horizonte, Puente Alto, Región Metropolitana.</t>
  </si>
  <si>
    <t>Puente Alto</t>
  </si>
  <si>
    <t>943455549/989748572/973944043</t>
  </si>
  <si>
    <t>corpluzdecristo@gmail.com</t>
  </si>
  <si>
    <t>Se acompaña Certificado de antecedentes financieros año 2020,APROBADOS POR Sub Departamento de Supervisión Financiera Nacional.</t>
  </si>
  <si>
    <t>Corporación Luz del Mundo.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</si>
  <si>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</si>
  <si>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</si>
  <si>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</si>
  <si>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</si>
  <si>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</si>
  <si>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</si>
  <si>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</si>
  <si>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Se acompaña certificado notarial de fecha 20 de junio de 2006, aprobado por la Unidad de Auditoria Interna.</t>
  </si>
  <si>
    <t>Corporación Ahora (ex Corporación Menores de la Calle Ahora)</t>
  </si>
  <si>
    <t xml:space="preserve">Decreto Supremo Nº 1218, de 30 de noviembre de 1995, del Ministerio de Justicia. </t>
  </si>
  <si>
    <t xml:space="preserve">Certificado de vigencia Folio N° 500396514078, de 02 de julio de 2021, emitido por el Servicio de Registro Civil e Identificación. </t>
  </si>
  <si>
    <t xml:space="preserve">Representar y promover en forma integral y en todos sus ámbitos, las inquietudes y aspiraciones de los llamados menores de la calle o en la calle, proponiendo soluciones a sus requerimientos, necesidades y problemas.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</si>
  <si>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</si>
  <si>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Duran dos años en sus funciones.</t>
  </si>
  <si>
    <t>16 de octubre de 2019 al 16 de octubre de 2021.</t>
  </si>
  <si>
    <t xml:space="preserve">Presidenta: Claudia Christa Bartelsman Koke
en caso de ausencia o impedimento Vicepresidenta:Ana Inés Siegmund González
</t>
  </si>
  <si>
    <t>Sector Nilhue s/n, Comuna de Máfil, Región de Los Ríos</t>
  </si>
  <si>
    <t>XIV</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</si>
  <si>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</si>
  <si>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</si>
  <si>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</si>
  <si>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</si>
  <si>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Otorgada por Decreto Supremo N° 2929, de 15 de septiembre de 1996, por el Ministerio de Justicia.</t>
  </si>
  <si>
    <t>Certificado de Vigencia Folio N° 500404152599, de 17 de agosto de 2021, del Servicio de Registro Civil e Identificación</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</si>
  <si>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</si>
  <si>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</si>
  <si>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Un año en sus cargos.</t>
  </si>
  <si>
    <t>15 de mayo de 2019 a 15 de mayo de 2020. Se acompaña 
Ley N° 21239, que prorroga mandato de directorios por tiempos de pandemia</t>
  </si>
  <si>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</si>
  <si>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t xml:space="preserve">Sargento Aldea N° 1041, comuna de Santiago, Región Metropolitana
</t>
  </si>
  <si>
    <t>225569454- 225517112</t>
  </si>
  <si>
    <t>cormetoficinalegal@gmail.com</t>
  </si>
  <si>
    <t xml:space="preserve">Se acompaña certificado financiero de la Institución, correspondiente a antecedentes del año 2020, aprobado por el Sub Depto Supervisión Financiera. </t>
  </si>
  <si>
    <t>Corporación Misión de María</t>
  </si>
  <si>
    <t>Otorgada por Decreto Supremo N° 1208, de 29 de agosto de 1994, por el Ministerio de Justicia.</t>
  </si>
  <si>
    <t>Certificado de Vigencia Folio N° 500395551308, de 25 de junio de 2021,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</si>
  <si>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</si>
  <si>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</si>
  <si>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</si>
  <si>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</si>
  <si>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t xml:space="preserve">Bremen N° 1316, comuna de Ñuñoa, Región Metropolitana
</t>
  </si>
  <si>
    <t>Ñuñoa</t>
  </si>
  <si>
    <t>222276725 – 964839708</t>
  </si>
  <si>
    <t xml:space="preserve">direccion@hogarmisiondemaria.cl
                aporte@hogarmisiondemaria.cl
</t>
  </si>
  <si>
    <t xml:space="preserve">Se acompaña certificado financiero de la Institución, correspondiente al año 2020, APROBADOS POR EL del Sub Departamento de Supervisión Financiera Nacional. </t>
  </si>
  <si>
    <t>Corporación Movimiento Anónimo por la Vida “MAV”</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</si>
  <si>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</si>
  <si>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</si>
  <si>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</si>
  <si>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</si>
  <si>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</si>
  <si>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</si>
  <si>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 xml:space="preserve">Elena Blanco N° 1145, comuna de Providencia, Región Metropolitana
</t>
  </si>
  <si>
    <t xml:space="preserve">Fono: 2044784. </t>
  </si>
  <si>
    <t>hogardeacogida@terra.cl</t>
  </si>
  <si>
    <t>Se acompaña Certificado Financiero de la Institución, correspondiente a los antecedentes del año 2014, Aprobado por el Departamento de Administración y finanzas.</t>
  </si>
  <si>
    <t>Corporación Municipal de Castro para la Educación, Salud y Atención al Menor</t>
  </si>
  <si>
    <t xml:space="preserve">Decreto Supremo Nº 530, de 26 de junio de 1984, del Ministerio de Justicia. </t>
  </si>
  <si>
    <t>Certificado de Vigencia Folio Nº 500399384927, de 20 de julio de 2021, del Servicio de Registro Civil e Identificación.</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</si>
  <si>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</si>
  <si>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</si>
  <si>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</si>
  <si>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</si>
  <si>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t xml:space="preserve">Bernardo O´Higgins N° 557,  comuna de Castro, Décima Región 
</t>
  </si>
  <si>
    <t>Castro</t>
  </si>
  <si>
    <t xml:space="preserve">652537501 - 652537502
Fax: 531101
 </t>
  </si>
  <si>
    <t xml:space="preserve">secretaria@corpocas.cl
Correo Marcelo Fuentes García (Secretario General) mfuentes@corpocas.cl 
</t>
  </si>
  <si>
    <t xml:space="preserve">Se acompaña Certificado Financiero de la Institución, correspondiente al año 2020, y aprobado por el Subdepartamento de  Supervisión Financiera Nacional. </t>
  </si>
  <si>
    <t>Corporación Municipal de Desarrollo Social de Colina</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</si>
  <si>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</si>
  <si>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</si>
  <si>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</si>
  <si>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</si>
  <si>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</si>
  <si>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</si>
  <si>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</si>
  <si>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</si>
  <si>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</si>
  <si>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Se acompaña Certificado de Antecedentes Financieros de la Institución, correspondientes  al años 2018, aprobados por el  Subdepartamento de Supervisión Financiera.</t>
  </si>
  <si>
    <t>Corporación Municipal de Conchalí de Educación, Salud y Atención de Menores, CORESAM</t>
  </si>
  <si>
    <t xml:space="preserve">Decreto Supremo Nº 1226, de  7 de septiembre de 1981, del Ministerio de Justicia. </t>
  </si>
  <si>
    <t>Certificado de Vigencia, Folio Nº 500354573727, emitido con fecha 06 de noviembre de 2020,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</si>
  <si>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</si>
  <si>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</si>
  <si>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</si>
  <si>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 xml:space="preserve">Presidente: Rene de La Vega Fuentes, 
Secretaria General: Tania Alejandra Alvarado Sotomayor
</t>
  </si>
  <si>
    <t xml:space="preserve">Avda. Guanaco N° 2531, Recoleta, Región Metropolitana
</t>
  </si>
  <si>
    <t>Recoleta</t>
  </si>
  <si>
    <t>Fono: 7307900-7307902,</t>
  </si>
  <si>
    <t xml:space="preserve"> coresam@gmail.com</t>
  </si>
  <si>
    <t>Se acompaña Certificado de Antecedentes Financieros de la Institución, correspondiente  al año 2019 remitidos ara aprobación del Subdepartamento de Supervisión Financiera</t>
  </si>
  <si>
    <t>Corporación Municipal de Desarrollo Social de Lampa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</si>
  <si>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</si>
  <si>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</si>
  <si>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</si>
  <si>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</si>
  <si>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</si>
  <si>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</si>
  <si>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</si>
  <si>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</si>
  <si>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</si>
  <si>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</si>
  <si>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Corporación Municipal de Desarrollo Social de Cerro Navia</t>
  </si>
  <si>
    <t xml:space="preserve">Decreto Supremo Nº 388, de 22 de mayo de 1986, del Ministerio de Justicia. </t>
  </si>
  <si>
    <t>Certificado de Vigencia, Folio Nº 500397453004, emitido con fecha 08 de julio de 2021, por el Servicio de Registro Civil e Identificación.</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</si>
  <si>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</si>
  <si>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</si>
  <si>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</si>
  <si>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</si>
  <si>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Presidente: Mauro Elías Tamayo Rozas, 
Secretaria General Subrogante: Inrid Vanesa Soto Morales, 
</t>
  </si>
  <si>
    <t xml:space="preserve">Del Consistorial N° 6600,  comuna de Cerro Navia, Región Metropolitana
</t>
  </si>
  <si>
    <t>Cerro Navia</t>
  </si>
  <si>
    <t>inrid.soto@cmcerronavia.cl</t>
  </si>
  <si>
    <t>Se acompaña Certificado financiero de la Institución año 2020, aprobado por el Sub Departamento de Supervisión Financiera Nacional.</t>
  </si>
  <si>
    <t>Corporación Municipal de Educación, Salud y Atención de Menores de Puente Alto</t>
  </si>
  <si>
    <t xml:space="preserve">Decreto Supremo Nº 1034, de 24 de julio de 1981, del Ministerio de Justicia. </t>
  </si>
  <si>
    <t xml:space="preserve">Certificado de Vigencia, folio Nº 500341562642, emitido por el SRCeI, con fecha 20 de agosto de 2020.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</si>
  <si>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</si>
  <si>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</si>
  <si>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</si>
  <si>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</si>
  <si>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</si>
  <si>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</si>
  <si>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Se acompaña Certificado financiero de la Institución año 2019, aprobado por el  Sub Departamento de Supervisión Financiera Nacional. </t>
  </si>
  <si>
    <t>Corporación Municipal de Desarrollo Social de Los Muermos</t>
  </si>
  <si>
    <t xml:space="preserve">Decreto Supremo Nº 1091, de 25 de noviembre de 1986, del Ministerio de Justicia. </t>
  </si>
  <si>
    <t>Certificado de Vigencia, Folio Nº 500459521025, emitido con fecha 18 de julio de 2022, por el Servicio de Registro Civil e Identificación.</t>
  </si>
  <si>
    <t xml:space="preserve">Administrar y operar servicios en las áreas de educación, salud y atención de menores que haya tomado a su cargo la I. Municipalidad de Los Muermos.
</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</si>
  <si>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</si>
  <si>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</si>
  <si>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31.08.2021</t>
  </si>
  <si>
    <t xml:space="preserve">
Presidente: Emilio Rafael González Burgos, RUT Nº 8.424.799-5
</t>
  </si>
  <si>
    <t xml:space="preserve">Avenida Padre Nelson Aguilar S/N, comuna de Los Muermos, Región de Los Lagos, casilla 112.
</t>
  </si>
  <si>
    <t>Los Muermos</t>
  </si>
  <si>
    <t xml:space="preserve">Fono:652336252- 997293345
</t>
  </si>
  <si>
    <t>E mail: losmuermosresidenciarenacer@gmail.com- alcalde@muermos.cl</t>
  </si>
  <si>
    <t>Se acompaña Certificado financiero de la Institución año 2021, aprobado por el Sub Departamento de Supervisión Financiera Nacional.</t>
  </si>
  <si>
    <t>Informe N°606, de 2020.</t>
  </si>
  <si>
    <t>Corporación Municipal de Desarrollo Social de Pudahuel</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</si>
  <si>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</si>
  <si>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</si>
  <si>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</si>
  <si>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</si>
  <si>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</si>
  <si>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</si>
  <si>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</si>
  <si>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Pudahuel</t>
  </si>
  <si>
    <t>Fonos: 6434915-6402525</t>
  </si>
  <si>
    <t>Se acompaña Certificado de la Institución en relación a antecedentes financieros del año 2005, aprobado por la Unidad de Auditoría Interna.</t>
  </si>
  <si>
    <t xml:space="preserve">Corporación Municipal de Desarrollo Social de San Joaquín
</t>
  </si>
  <si>
    <t xml:space="preserve">Decreto Supremo Nº 1312, de 23 de diciembre de 1987, del Ministerio de Justicia. </t>
  </si>
  <si>
    <t>Certificado de Vigencia folio Nº 500345592485, de 14 de septiembre de 2020, del Servicio de Registro Civil e identificación.</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</si>
  <si>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</si>
  <si>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</si>
  <si>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</si>
  <si>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</si>
  <si>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</si>
  <si>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 xml:space="preserve">Avenida Santa Rosa N° 2606, 3° piso, comuna de San Joaquín, Región Metropolitana
</t>
  </si>
  <si>
    <t>San Joaquín</t>
  </si>
  <si>
    <t>Correo Electrónico: alvaromedina@cormusanjoaquin.cl</t>
  </si>
  <si>
    <t xml:space="preserve">
Corporación Municipal de Desarrollo de la comuna de San Vicente de Tagua Tagua.
</t>
  </si>
  <si>
    <t xml:space="preserve">Corporación de Desarrollo Privado.
</t>
  </si>
  <si>
    <t xml:space="preserve">Otorgado por Decreto Supremo Nº 1376 de 31 de diciembre de 1982, del Ministerio de Justicia.
</t>
  </si>
  <si>
    <t xml:space="preserve">Certificado de Vigencia, folio Nº 500341460611, emitido por el SRCeI, con fecha 11 de agosto de 2020.
</t>
  </si>
  <si>
    <t xml:space="preserve">Administrar y operar en las áreas de educación, salud y atención de menores que haya tomado a su cargo la I. Municipalidad de San Vicente de Tagua Tagua adoptando las medidas necesarias para su dotación, ampliación y perfeccionamiento.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</si>
  <si>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</si>
  <si>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</si>
  <si>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</si>
  <si>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</si>
  <si>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 xml:space="preserve">Arturo Prat Nº 821, 2º piso, San Vicente de Tagua Tagua, Sexta Región.
</t>
  </si>
  <si>
    <t>VI</t>
  </si>
  <si>
    <t>Tagua Tagua</t>
  </si>
  <si>
    <t xml:space="preserve">
Teléfono 072 - 571402 - 572109</t>
  </si>
  <si>
    <t>93401 Institución de Asistencia Social.</t>
  </si>
  <si>
    <t>Antecedentes financieros correspondientes al año 2019, aprobado por Supervisión Financiera Nacional.</t>
  </si>
  <si>
    <t>Corporación Municipal para el Desarrollo Social de Villa Alemana</t>
  </si>
  <si>
    <t xml:space="preserve">Decreto Supremo Nº 931, de 14 de septiembre de 1982, del Ministerio de Justicia. </t>
  </si>
  <si>
    <t>Certificado de Vigencia Folio Nº 500513716504, de 12 de junio de 2023,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</si>
  <si>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</si>
  <si>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</si>
  <si>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El Presidente de la Corporación, que es el Alcalde, durará mientras esté en ejercicio de funciones. Los Directores durarán dos años en sus cargos.</t>
  </si>
  <si>
    <t>24 de agosto de 2022</t>
  </si>
  <si>
    <t xml:space="preserve">Por estatuto, el Presidente es Alcalde: 
Javiera Toledo Muñoz,  
Secretaria General: 
Lilia Ayala Rojas, 
</t>
  </si>
  <si>
    <t xml:space="preserve">Avda. Quinta N° 050, comuna de Villa Alemana, Quinta Región
</t>
  </si>
  <si>
    <t>Se acompaña Certificado Financiero del año 2022, aprobados por el Subdepartamento de Supervisión Financiera Nacional.</t>
  </si>
  <si>
    <t>Corporación Municipal de Quellón para la Educación, Salud y Atención del Menor</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</si>
  <si>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</si>
  <si>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</si>
  <si>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</si>
  <si>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</si>
  <si>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</si>
  <si>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</si>
  <si>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</si>
  <si>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 xml:space="preserve">22 de Mayo N° 230, comuna de Quellón, Región de Los Lagos
</t>
  </si>
  <si>
    <t>Quellón</t>
  </si>
  <si>
    <t xml:space="preserve">Fono: 65-681275, </t>
  </si>
  <si>
    <t>secretaria@cormuquellon.cl</t>
  </si>
  <si>
    <t>Corporación Municipal de Melipilla para la Educación, Salud., Atención de Menores y Deportes y Recreación</t>
  </si>
  <si>
    <t xml:space="preserve">Decreto Supremo Nº 772, de 4 de agosto de 1982, del Ministerio de Justicia. </t>
  </si>
  <si>
    <t>Certificado de Vigencia Folio Nº 500395515709, de 25 de junio de 2021, del Servicio de Registro Civil e Identificación.</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</si>
  <si>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</si>
  <si>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</si>
  <si>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</si>
  <si>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 28 de Abril de 2010 hasta el 28 de Abril de 2012.
Última designación Gerente General: 28 de junio de 2018. 
</t>
  </si>
  <si>
    <t xml:space="preserve">Presidente: Mario Rodolfo Gebauer Bringas, 
Gerente General: César José Araos Aguirre,
</t>
  </si>
  <si>
    <t xml:space="preserve">Eleuterio Ramírez s/n, Población Manuel Rodríguez, comuna de Melipilla, Región Metropolitana
</t>
  </si>
  <si>
    <t xml:space="preserve">Fono: 224897900- 224897901
</t>
  </si>
  <si>
    <t xml:space="preserve">E mail: gerencia@cormumel.cl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</si>
  <si>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</si>
  <si>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</si>
  <si>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Decreto Supremo Nº 639, de 16 de Julio de 1985, del Ministerio de Justicia. </t>
  </si>
  <si>
    <t>Certificado de Vigencia Folio Nº 500355630326, 11 de noviembre de 2020, del Servicio de Registro Civil e Identificación.</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</si>
  <si>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</si>
  <si>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</si>
  <si>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</si>
  <si>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16 de diciembre de 2014</t>
  </si>
  <si>
    <t xml:space="preserve">Secretario General y Representante Legal: Cristian Eduardo Olea Azar,
</t>
  </si>
  <si>
    <t>Avenida Oriental  N°6958, comuna de Peñalolén, ciudad de Santiago.</t>
  </si>
  <si>
    <t xml:space="preserve">29397000 - 222928745
</t>
  </si>
  <si>
    <t>equipopdcpenalolen@gmail.com</t>
  </si>
  <si>
    <t>Se acompaña Certificado de Antecedentes Financieros año  2019, aprobado por  el Subdepartamento de Supervisión Financiera Nacional.</t>
  </si>
  <si>
    <t>Corporación Municipal de Punta Arenas para la Educación, Salud y Atención al Menor</t>
  </si>
  <si>
    <t xml:space="preserve">709319000
</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</si>
  <si>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</si>
  <si>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</si>
  <si>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</si>
  <si>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</si>
  <si>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</si>
  <si>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</si>
  <si>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</si>
  <si>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</si>
  <si>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</si>
  <si>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 xml:space="preserve">
Corporación Municipal de San Fernando para la Atención de Menores y las Áreas de Educación y Salud.
</t>
  </si>
  <si>
    <t>Otorgado por Decreto Supremo Nº 787, de fecha 11 de agosto de 1982, por el Ministerio de Justicia.</t>
  </si>
  <si>
    <t xml:space="preserve">Certificado de Vigencia Nº 17, del 16 de septiembre del 2005, del Ministerio de Justicia. </t>
  </si>
  <si>
    <t xml:space="preserve">Administrar y operar servicios en el área de atención de menores que haya tomado a su cargo la I. Municipalidad de San Fernando, adoptando las medidas necesarias para su dotación, ampliación y perfeccionamiento.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</si>
  <si>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</si>
  <si>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</si>
  <si>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</si>
  <si>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</si>
  <si>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</si>
  <si>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</si>
  <si>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</si>
  <si>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Se acompaña Certificado Financiero, año 2005,  aprobado por la Unidad de Auditoría.</t>
  </si>
  <si>
    <t>Corporación Municipal de Educación, Salud, Cultura y Recreación de La Florida-COMUDEF</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</si>
  <si>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</si>
  <si>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</si>
  <si>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</si>
  <si>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DIRECTORIO:
Presidente: Rodolfo Rafael Carter Fernández, 
Secretario: Luis Eduardo Ramírez Carrasco, 
Tesorero: Luis Guillermo Soto Pavez, 
Directores:
Sebastián Ignacio Eyzaguierre Aravena, 
Pedro Valenzuela Aranda,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</si>
  <si>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</si>
  <si>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</si>
  <si>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</si>
  <si>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</si>
  <si>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</si>
  <si>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</si>
  <si>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Corporación Municipal de Educación, Cultura y Atención al Menor de Quilpué</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</si>
  <si>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</si>
  <si>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</si>
  <si>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</si>
  <si>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</si>
  <si>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</si>
  <si>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</si>
  <si>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</si>
  <si>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</si>
  <si>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</si>
  <si>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Se acompaña Certificado de la Institución, correspondiente al año 2007, aprobado por la Unidad de Supervisión Financiera Nacional.</t>
  </si>
  <si>
    <t>Corporación Municipal para el Desarrollo Comunal Sol de Atacama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</si>
  <si>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</si>
  <si>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</si>
  <si>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</si>
  <si>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</si>
  <si>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</si>
  <si>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</si>
  <si>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</si>
  <si>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Chañaral</t>
  </si>
  <si>
    <t>569 69484474</t>
  </si>
  <si>
    <t>mcastro@soldeatacamaong.cl</t>
  </si>
  <si>
    <t>Antecedentes financieros correspondientes al año 2020, aprobados por el Sub Departamento de Supervisión Financiera Nacional</t>
  </si>
  <si>
    <t>Corporación de Trabajo Niño Levántate</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</si>
  <si>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</si>
  <si>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</si>
  <si>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</si>
  <si>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</si>
  <si>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</si>
  <si>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</si>
  <si>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</si>
  <si>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</si>
  <si>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</si>
  <si>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</si>
  <si>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Corporación Nuestra Ayuda Inspirada en María, también denominada Corporación Naim.</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</si>
  <si>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</si>
  <si>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</si>
  <si>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</si>
  <si>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</si>
  <si>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</si>
  <si>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</si>
  <si>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</si>
  <si>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</si>
  <si>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</si>
  <si>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</si>
  <si>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Corporación Nuestra Ayuda Inspirada en María-Curicó, también denominada Corporación Naim Curicó.</t>
  </si>
  <si>
    <t xml:space="preserve">Otorgada por Decreto Supremo N° 1803, de fecha 11 de mayo de 2004, del Ministerio de Justicia.
</t>
  </si>
  <si>
    <t xml:space="preserve">Certificado de Vigencia Folio N° 500398514539, de fecha 14 de julio de 2021,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</si>
  <si>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</si>
  <si>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</si>
  <si>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2 años en sus cargos.</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</si>
  <si>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</si>
  <si>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</si>
  <si>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Avenida Licantén S/N, Población Aguas Negras, comuna de Curicó, Región del Maule.
</t>
  </si>
  <si>
    <t>Curicó</t>
  </si>
  <si>
    <t xml:space="preserve">75-325297, 
</t>
  </si>
  <si>
    <t xml:space="preserve">naimcurico@gmail.com
clopez@cabud.cl
</t>
  </si>
  <si>
    <t>Se acompaña Certificado Financiero de la Institución, correspondiente al año 2020, aprobados por el Subdepartamento de Supervisión Financiera Nacional.</t>
  </si>
  <si>
    <t>Corporación Obra Don Guanella</t>
  </si>
  <si>
    <t xml:space="preserve">Decreto Supremo Nº2440, de 23 de abril de 1951, del Ministerio de Justicia. </t>
  </si>
  <si>
    <t>Certificado de Vigencia Folio Nº 500513424995, de fecha 09 de junio 2023, del Servicio de Registro Civil e Identificación.</t>
  </si>
  <si>
    <t>Organizar un establecimiento que permita recoger a los niños huérfanos y desamparados, educándoles y en lo posible, procurándoles una profesión; recoger a los ancianos e inválidos, a fin de proporcionarles habitación y sustento.</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</si>
  <si>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</si>
  <si>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 xml:space="preserve">5 años, pudiendo ser reelegidos indefinidamente.
</t>
  </si>
  <si>
    <t>23-12-2021 al 23-12-2026</t>
  </si>
  <si>
    <t xml:space="preserve">R.P. Silvano Poletto Goldin, , y a R.P. Jorge Álvaro Poblete Escobedo, para que, cada uno singularmente o en conjunto, anteponiendo su firma el nombre de la corporación, la obligue y represente. 
</t>
  </si>
  <si>
    <t xml:space="preserve">Panamericana Norte Km. 25, Batuco, Lampa, Región Metropolitana
</t>
  </si>
  <si>
    <t>Lampa</t>
  </si>
  <si>
    <t>F. 7331581</t>
  </si>
  <si>
    <t>: hogarsanricardo@gmail.com</t>
  </si>
  <si>
    <t>Antecedentes Financieros correspondientes al año 2022, aprobados por Supervisión Financiera.</t>
  </si>
  <si>
    <t>Corporación Obra de María-Madre de la Misericordia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</si>
  <si>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</si>
  <si>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</si>
  <si>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</si>
  <si>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</si>
  <si>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</si>
  <si>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</si>
  <si>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</si>
  <si>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</si>
  <si>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</si>
  <si>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</si>
  <si>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Corporación para el Desarrollo de la Cultura y la Educación Personalizada Abierta y Comunitaria “CEPAC”</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</si>
  <si>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</si>
  <si>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</si>
  <si>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</si>
  <si>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</si>
  <si>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</si>
  <si>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</si>
  <si>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</si>
  <si>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</si>
  <si>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</si>
  <si>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</si>
  <si>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Corporación para el Desarrollo Económico y Social</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</si>
  <si>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</si>
  <si>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</si>
  <si>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</si>
  <si>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</si>
  <si>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</si>
  <si>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</si>
  <si>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José Joaquín Pérez Nº 385-B, comuna de Quirihue
</t>
  </si>
  <si>
    <t>Quirihue</t>
  </si>
  <si>
    <t>Teléfono: 91828624</t>
  </si>
  <si>
    <t xml:space="preserve">: cordes_26@yahoo.cl </t>
  </si>
  <si>
    <t>Se acompaña certificado financiero de fecha 21 de Julio de 2014, correspondiente al año 2013, aprobado por el Sub Departamento de Supervisión Financiera Nacional.</t>
  </si>
  <si>
    <t>Corporación para el Desarrollo Integral de la Provincia de Choapa “Luis Gálvez Olivares” de Illapel - CORPROCH</t>
  </si>
  <si>
    <t>65114762K</t>
  </si>
  <si>
    <t>Inscripción N°216982 de fecha 13 de febrero de 2016, del Registro de Personas Jurídicas, del Servicio de Registro Civil e Identificación.</t>
  </si>
  <si>
    <t>Certificado de Vigencia Folio Nº 500398504671, del Servicio de Registro Civil e Identificación, de fecha 14 de julio de 2021.</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</si>
  <si>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</si>
  <si>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</si>
  <si>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</si>
  <si>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 xml:space="preserve">Representante legal: Amara Sonia Galvez Pujado,
</t>
  </si>
  <si>
    <t xml:space="preserve">Julio Echeverria Nº 260, Salamanca. Región de Coquimbo. 
</t>
  </si>
  <si>
    <t>Salamanca</t>
  </si>
  <si>
    <t>Celular: 941659628</t>
  </si>
  <si>
    <t xml:space="preserve"> amara.galvez@hotmail.com</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</si>
  <si>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</si>
  <si>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</si>
  <si>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Otorgada por Decreto Supremo N° 1298, de 8 de noviembre de 1993, del Ministerio de Justicia.</t>
  </si>
  <si>
    <t>Certificado de Vigencia Folio 500457470485, de fecha 04 de julio de 2022, emitido por el Servicio de Registro Civil e Identificación.</t>
  </si>
  <si>
    <t xml:space="preserve">Promover, coordinar, implementar y ejecutar acciones dirigidas a la atención y protección de niños/as víctimas de maltrato.
</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</si>
  <si>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</si>
  <si>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Un año en sus cargos, pudiendo ser reelegidos indefinidamente</t>
  </si>
  <si>
    <t xml:space="preserve">Del 27 de julio de 2022 al 27 de julio de 2023.
</t>
  </si>
  <si>
    <t>Sergio Giacaman García, RUT N° 14.354.950-K</t>
  </si>
  <si>
    <t xml:space="preserve">O’Higgins # 445 oficina 501, Concepción, Región del Biobío.
</t>
  </si>
  <si>
    <t>Bío Bío</t>
  </si>
  <si>
    <t>Fono: 41-2247078</t>
  </si>
  <si>
    <t xml:space="preserve">jflores@catim.cl - ralburquenque@catim.cl          corporacion@catim.cl
</t>
  </si>
  <si>
    <t xml:space="preserve">Se acompañan antecedentes financieros correspondientes al año 2021, aprobados por el Sub Departamento de Supervisión Financiera Nacional. </t>
  </si>
  <si>
    <t>Corporación para la Equidad, el Derecho y la Justicia Social- CEDEJUS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</si>
  <si>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</si>
  <si>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Certificado de Vigencia Folio Nº 500397151361, emitido el 06 de julio de 2021, del Servicio de Registro Civil e Identificación.</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</si>
  <si>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</si>
  <si>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</si>
  <si>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</si>
  <si>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</si>
  <si>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</si>
  <si>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</si>
  <si>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</si>
  <si>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Antecedentes financieros correspondientes al año 2020, aprobados por el Sub Depto. de Supervisión Financiera Nacional.</t>
  </si>
  <si>
    <t>Corporación para la Nutrición Infantil, CONIN</t>
  </si>
  <si>
    <t>Decreto Supremo Nº643, de 03 de junio de 1974, del Ministerio de Justicia, e inscrita en el Directorio de Personas Jurídicas Sin Fines de Lucro con fecha 31 de enero de 2013, bajo el Nº 9217.</t>
  </si>
  <si>
    <t xml:space="preserve">Difundir la importancia de los problemas relativos a la nutrición y alimentación, especialmente la de los niños y divulgar el resultado de las investigaciones que aportan soluciones.
</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</si>
  <si>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</si>
  <si>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Los Directores durarán un año en sus cargos. Sus miembros podrán ser reelegidos.</t>
  </si>
  <si>
    <t xml:space="preserve">19 de Agosto de 2013.
</t>
  </si>
  <si>
    <t xml:space="preserve">Presidente: Fernando Monckeberg Barros,  
Vicepresidente Ejecutivo: Patricio Silva Rojas, 
Cada uno puede actuar individualmente.
Director Ejecutivo: Tito Pizarro Quevedo; 
</t>
  </si>
  <si>
    <t xml:space="preserve">Pedro de Valdivia N° 1880, comuna de Providencia, Región Metropolitana
</t>
  </si>
  <si>
    <t>F. (56-2) 3415828/4810550</t>
  </si>
  <si>
    <t>conin@conin.cl</t>
  </si>
  <si>
    <t>Se acompaña certificado financiero correspondiente al año 2013, aprobado por el Subdepartamento de Supervisión Financiera Nacional.</t>
  </si>
  <si>
    <t>Corporación para el Desarrollo de la Salud Mental Familiar - CODESAM</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</si>
  <si>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</si>
  <si>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</si>
  <si>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</si>
  <si>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</si>
  <si>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</si>
  <si>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</si>
  <si>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</si>
  <si>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</si>
  <si>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</si>
  <si>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</si>
  <si>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Corporación para el Fomento del Desarrollo Comunitario, Educativo, Social y Cultural COFEDUC</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</si>
  <si>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</si>
  <si>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</si>
  <si>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</si>
  <si>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</si>
  <si>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AL 07-01-2022</t>
  </si>
  <si>
    <t>Presidente: Francisco Manuel Arce Torres</t>
  </si>
  <si>
    <t>General Vergara N° 3483, Villa La Concepción, Ciudad de Arica</t>
  </si>
  <si>
    <t xml:space="preserve">cofeduc@gmail.com </t>
  </si>
  <si>
    <t xml:space="preserve">Antecedentes financieros correspondientes al año 2019, aprobados por el Sub Departamento de Supervisión Financiera Nacional. </t>
  </si>
  <si>
    <t>Corporación para la Orientación, Protección y Rehabilitación del Menor PROMESI</t>
  </si>
  <si>
    <t>Corporación de Derecho Privado.Decreto Supremo N° 10, de 5 de enero de 1982, del Ministerio de Justicia.</t>
  </si>
  <si>
    <t>Certificado de Vigencia de Persona Jurídica sin Fines de Lucro, folio N° 500397281206, de fecha 07 de julio de 2021, emitido por el Servicio de Registro Civil e Identificación.</t>
  </si>
  <si>
    <t>Asistencia, protección, orientación, capacitación y rehabilitación de menores en situación irregular y/o con desajustes conductuales.</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</si>
  <si>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</si>
  <si>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Anual. Reelección indefinida.
</t>
  </si>
  <si>
    <t>Directorio elegido con fecha 12 de julio de 2021.</t>
  </si>
  <si>
    <t xml:space="preserve">Presidenta: Josefina Andrea Riveaux García Huidobro, 
Directora Ejecutiva: Bernardita García – Huidobro Catalan, 
Sub Directora Ejecutiva: Karina Rojas Arancibia
</t>
  </si>
  <si>
    <t xml:space="preserve">Los Cerezos N° 91, comuna de Ñuñoa, Región Metropolitana.
</t>
  </si>
  <si>
    <t xml:space="preserve">promesidireccion@gmail.com
dierccion@promesi.cl
</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</si>
  <si>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</si>
  <si>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</si>
  <si>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</si>
  <si>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</si>
  <si>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</si>
  <si>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</si>
  <si>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</si>
  <si>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</si>
  <si>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</si>
  <si>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</si>
  <si>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</si>
  <si>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Antecedentes financieros correspondientes al año 2018, aprobados por el Sub Departamento de Supervisión Financiera Nacional</t>
  </si>
  <si>
    <t>Corporación Patagonia Renace.</t>
  </si>
  <si>
    <t xml:space="preserve">651920833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</si>
  <si>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</si>
  <si>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</si>
  <si>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</si>
  <si>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</si>
  <si>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</si>
  <si>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</si>
  <si>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</si>
  <si>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</si>
  <si>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</si>
  <si>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Corporación Privada de Desarrollo Social Epifanía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</si>
  <si>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</si>
  <si>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</si>
  <si>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</si>
  <si>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</si>
  <si>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</si>
  <si>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</si>
  <si>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</si>
  <si>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</si>
  <si>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</si>
  <si>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</si>
  <si>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Corporación Privada de Desarrollo Social IX Región, CORPRIX</t>
  </si>
  <si>
    <t>Otorgada por Decreto Exento N° 1297, de 14 de octubre de 1977, modificado por Decreto Exento N° 199, ambos del Ministerio de Justicia.</t>
  </si>
  <si>
    <t>Certificado de Vigencia de persona jurídica sin fines de lucro folio N° 500396972685, de fecha 05 de julio de 2021,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</si>
  <si>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</si>
  <si>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María Victoria Gyllen López
Tesorero: 
Iris Chávez Chaparro
-Renuncia de doña Mariana González Cabezas, con fecha 26 de octubre de 2020.</t>
  </si>
  <si>
    <t>De 31 de octubre de 2018 a 31 de octubre de 2020.</t>
  </si>
  <si>
    <t xml:space="preserve">Presidente: Ermes Andrade Barría,
</t>
  </si>
  <si>
    <t xml:space="preserve">Arturo Prat N° 350, oficina 404, Ciudad de Temuco
</t>
  </si>
  <si>
    <t>942645681 – 986042080</t>
  </si>
  <si>
    <t xml:space="preserve">corprix@gmail.cl
</t>
  </si>
  <si>
    <t>Se acompaña certificado financiero correspondiente al año 2020, aprobado por el Subdepartamento de Supervisión Financiera Nacional.</t>
  </si>
  <si>
    <t>Informe N°511, de 2020.</t>
  </si>
  <si>
    <t>Corporación de Desarrollo Social Juventudes para el Desarrollo y la Producción, JUNDEP</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</si>
  <si>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</si>
  <si>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</si>
  <si>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</si>
  <si>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</si>
  <si>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</si>
  <si>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 xml:space="preserve">Fanor Velasco Nº 27, Santiago Centro
Región Metropolitana
Matta 218, comuna de La Serena, IV Región.
</t>
  </si>
  <si>
    <t>La Serena</t>
  </si>
  <si>
    <t>jundep04@entelchile.net
http://www.jundep.cl</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</si>
  <si>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</si>
  <si>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Corporación PRODEL</t>
  </si>
  <si>
    <t xml:space="preserve">Decreto Supremo Nº3328, de 18 de octubre de 2005, del Ministerio de Justicia. </t>
  </si>
  <si>
    <t>Certificado de Vigencia folio Nº 500574449282, emitido el 01 de julio de 2024, por el Servicio de Registro Civil e Identificación.</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</si>
  <si>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</si>
  <si>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Presidente: Guillermo Montecinos Rojas, 
RUT Nº 7.402.401-7
Tesorero: Flavio Orellana Zamorano, 
RUT N° 9.628.171-4
Secretaria: Hilda Pinilla Ocampo, 
RUT N° 13.856.528-9
Director: Renatto Pendola Rodríguez, 
RUT N° 14.001.005-7.
</t>
  </si>
  <si>
    <t xml:space="preserve">Durarán dos años en sus cargos. </t>
  </si>
  <si>
    <t>07 de febrero de 2023 al 07 de febrero 2025</t>
  </si>
  <si>
    <t>Presidente: Guillermo Montecinos Rojas RUT Nº 7.402.401-7</t>
  </si>
  <si>
    <t xml:space="preserve">4 Oriente Nº 143, comuna de Viña del Mar, Quinta Región. 
</t>
  </si>
  <si>
    <t>Teléfono: 32-2110125- 32-2518572 / 73 / 74</t>
  </si>
  <si>
    <t xml:space="preserve"> prodelquinta@yahoo.es</t>
  </si>
  <si>
    <t>Se acompaña certificado financiero de la Institución correspondientes al año 2023, aprobado por el Sub Departamento de Supervisión Financiera Nacional .</t>
  </si>
  <si>
    <t>Informe N°1063 de 2019.  
Informe N°456 de 2020.</t>
  </si>
  <si>
    <t>Corporación Programa de Atención a Niños y Jóvenes Chasqui</t>
  </si>
  <si>
    <t xml:space="preserve">Decreto Supremo Nº853, de 24 de agosto de 1995, del Ministerio de Justicia. </t>
  </si>
  <si>
    <t>Certificado de Vigencia Folio Nº 500233763494, de 19 de JUNIO de 2019, emitido por el Servicio de Registro Civil e Identificación</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</si>
  <si>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</si>
  <si>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</si>
  <si>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27 de abril de 2019 al 27 de abril de 2021</t>
  </si>
  <si>
    <t>Mandato General:
Presidenta: Victor Hugo Aranguiz Cabrera,
Secretaria Ejecutiva: Marianela Beatriz Apablaza Gómez, 
Para actuar sea en forma conjunta  o sea separada e indistintamente.</t>
  </si>
  <si>
    <t xml:space="preserve">Arturo Prat N° 9, comuna de San Bernardo, Región  Metropolitana
</t>
  </si>
  <si>
    <t xml:space="preserve">F: 9183032, </t>
  </si>
  <si>
    <t xml:space="preserve">:corporación@chasqui.cl
</t>
  </si>
  <si>
    <t>Se acompaña certificado de antecedentes financieros correspondiente al año 2019, aprobado por el Sub departamento de Supervisión Financeira Nacional</t>
  </si>
  <si>
    <t>Corporación Programa Interdisciplinario de Investigaciones en Educación-PIIE</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</si>
  <si>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</si>
  <si>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</si>
  <si>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PRESIDENTE OSCAR GERMAN ESPINOZA DIAZ 8.707.862-0 VICE-PRESIDENTE ROMINA ANDREA ALVARADO GONZALEZ 13.931.235-K SECRETARIO CRISTIAN FERNANDO GAJARDO DIAZ 11.457.779-0 TESORERO PAOLA ANDREA ABATTE HERRERA 10.872.887-6 DIRECTOR BEATRICE AVALOS DAVIDSON 3.183.361-2 DIRECTOR MIRTHA LUCIA ABRAHAM NAZIF 5.675.689-2</t>
  </si>
  <si>
    <t>02 AÑOS</t>
  </si>
  <si>
    <t xml:space="preserve">30 de mayo de 2024 al 30 de mayo de 2026. </t>
  </si>
  <si>
    <t xml:space="preserve">OSCAR GERMAN ESPINOZA DIAZ 
</t>
  </si>
  <si>
    <t xml:space="preserve">Dalmacia N° 1267, comuna de Providencia, Región  Metropolitana
</t>
  </si>
  <si>
    <t>F: 2096644,</t>
  </si>
  <si>
    <t>: piie@academia.cl</t>
  </si>
  <si>
    <t>Corporación Programa Poblacional de Servicios La Caleta</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</si>
  <si>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</si>
  <si>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</si>
  <si>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</si>
  <si>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</si>
  <si>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</si>
  <si>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</si>
  <si>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</si>
  <si>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 xml:space="preserve">Barnechea  N° 322, comuna de Independencia, Santiago, Región Metropolitana
</t>
  </si>
  <si>
    <t>Fono: 7779038</t>
  </si>
  <si>
    <t>lacaleta@lacaleta.cl</t>
  </si>
  <si>
    <t xml:space="preserve">Se acompaña Certificado Financiero, correspondiente al año 2015, aprobado por el Departamento de Administración y Finanzas.  </t>
  </si>
  <si>
    <t>Corporación Lafken Profesionales</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</si>
  <si>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</si>
  <si>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Certificado de Vigencia Folio Nº 500584617617, de fecha 09 septiembre de 2024,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</si>
  <si>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</si>
  <si>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ANDREA CAROLINA HIGUERA LOPEZ
 13.121.522-3
SECRETARIO 
CESAR MARIO OLAVARRIA HUEITIAO 
13.591.412-6
TESORERO 
JESSICA PAOLA FARIÑA GALLARDO 
10.741.306-5
</t>
  </si>
  <si>
    <t>01-03-2023 AL 01-03-2025</t>
  </si>
  <si>
    <t xml:space="preserve">Presidenta:
Andrea Higuera López, </t>
  </si>
  <si>
    <t xml:space="preserve">Pacheco Altamirano 2875. Ciudad y comuna de Puerto Montt, región de los Lagos. </t>
  </si>
  <si>
    <t>65-2-284425.</t>
  </si>
  <si>
    <t>contacto@lafken profesionales.cl</t>
  </si>
  <si>
    <t>Antecedentes Financieros del año 2023,  aprobados por Supervisión Financiera.</t>
  </si>
  <si>
    <t>Corporación Kaleidos para la Promoción, Defensa y Restitución de los Derechos de la Infancia y Adolescencia</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</si>
  <si>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</si>
  <si>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</si>
  <si>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</si>
  <si>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</si>
  <si>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Al 30 de mayo de 2023</t>
  </si>
  <si>
    <t xml:space="preserve">Macarena Andrea Monjes Monjes, </t>
  </si>
  <si>
    <t>Calle Ankún N° 590, Villa Alto Pucalán, comuna de Pichilemu, Región del Libertador Bernardo O´Higgins</t>
  </si>
  <si>
    <t>Pichilemu</t>
  </si>
  <si>
    <t xml:space="preserve">944583097- 957482653.
</t>
  </si>
  <si>
    <t>corporacionkaleidos@gmail.com</t>
  </si>
  <si>
    <t>27.06.2019</t>
  </si>
  <si>
    <t xml:space="preserve">Corporación “RENACE”.
</t>
  </si>
  <si>
    <t>65111456K</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</si>
  <si>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</si>
  <si>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</si>
  <si>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</si>
  <si>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</si>
  <si>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 xml:space="preserve">12 de Septiembre de 2015. </t>
  </si>
  <si>
    <t xml:space="preserve"> Doña Adriana Veronica Tapia Moya
</t>
  </si>
  <si>
    <t xml:space="preserve">Pasaje Hernando de Magallanes N°1866, casa C, Las Condes, Santiago, región Metropolitana.
</t>
  </si>
  <si>
    <t>Fono: 02-9819748 / 09-982687049</t>
  </si>
  <si>
    <t xml:space="preserve"> hogardeacogida@gmail.com</t>
  </si>
  <si>
    <t>Certificado Financiero de fecha 24 de noviembre de 2015, correspondiente al año 2015, aprobado por el Departamento de Administración y Finanzas.</t>
  </si>
  <si>
    <t>Corporación Social y Educacional Renasci</t>
  </si>
  <si>
    <t xml:space="preserve">Corporación </t>
  </si>
  <si>
    <t>Otorgado mediante Certificado Nº 012/2013, de la Ilustre Municipalidad de Copiapó.</t>
  </si>
  <si>
    <t>Certificado Folio Nº500470810543, emitido por SRCeI con fecha 29 de septiembre de 2022.</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</si>
  <si>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</si>
  <si>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Presidente: 
Carlos Mauricio Gacitúa Godoy, RUT: 13.432.992-0.
Vicepresidente: 
Sofia Macarena Baez Herrera, RUT: 13.365.864-5.
Secretario:
Rodolfo Osses Baez, RUT: 18.710.283-9.
Tesorero:
Paola Agley Pérez Zamora, RUT: 12.445.312-7.
</t>
  </si>
  <si>
    <t xml:space="preserve">Durarán 5 años* en sus cargos, pudiendo ser reelegidos.
(*hay reforma de estatutos)
</t>
  </si>
  <si>
    <t>04-03-2021 al 04-03-2024.</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</si>
  <si>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</si>
  <si>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</si>
  <si>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967036066, 982748395, 522-240385, 522231057</t>
  </si>
  <si>
    <t>corporacionrenasci@gmail.com
 supervisoratecnicarenasci@gmail.com</t>
  </si>
  <si>
    <t xml:space="preserve">
Se acompaña Certificado Financiero de los antecedentes financieros del año 2021, aprobados por el Subdepartamento de Supervisión Financiera Nacional. 
</t>
  </si>
  <si>
    <t>Corporación Servicios para el Desarrollo de los Jóvenes SEDEJ</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</si>
  <si>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</si>
  <si>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</si>
  <si>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</si>
  <si>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</si>
  <si>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</si>
  <si>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</si>
  <si>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</si>
  <si>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Calle Cabo Arestey N° 2464, comuna de Santiago, Región Metropolitana
</t>
  </si>
  <si>
    <t>F. 6728444-6979008,</t>
  </si>
  <si>
    <t xml:space="preserve"> sansedej@entelchile.net
rmmaluenda@entelchile.net</t>
  </si>
  <si>
    <t>Se acompaña certificado de antecedentes financieros, correspondientes al año 2016, aprobado por el Departamento de Administración y finanzas.</t>
  </si>
  <si>
    <t>Corporación Servicio Paz y Justicia, SERPAJ-CHILE</t>
  </si>
  <si>
    <t xml:space="preserve">Decreto Supremo Nº 1472, de 03 de noviembre de 1992, del Ministerio de Justicia. </t>
  </si>
  <si>
    <t>Certificado de Vigencia Folio Nº 500574949242, de fecha 04 de julio de 2024, del Servicio de Registro Civil e Identificación</t>
  </si>
  <si>
    <t>Formación, promoción, cooperación y prestación de servicios para el desarrollo económico, social, cultural y espiritual de la comunidad, en el área de los derechos humanos del niño, entre otras.</t>
  </si>
  <si>
    <t xml:space="preserve">Presidente:
Héctor Fernando Aliaga Rojas, RUT Nº 3.634.642-6.
Secretario: 
Betty Eliana Brito Vargas, RUT Nº 5.709.591-1.
Tesorero:
Boris Ricardo Miño Zeballos, RUT N° 8.777.596-8
</t>
  </si>
  <si>
    <t>3 años en sus cargos.</t>
  </si>
  <si>
    <t>Del 31 de marzo de 2022 hasta 31 de marzo de 2025</t>
  </si>
  <si>
    <t xml:space="preserve">Patricio Marcelo Labra Guzmán, 
</t>
  </si>
  <si>
    <t xml:space="preserve">Calle Orella N° 1015, comuna y ciudad de Valparaíso, Quinta Región  
</t>
  </si>
  <si>
    <t>32-2156239</t>
  </si>
  <si>
    <t>serpaj@serpajchile.cl</t>
  </si>
  <si>
    <t>Se acompaña certificado de antecedentes financieros correspondiente al año 2023, aprobado por el Subdepartamento de Supervisión Financiera de la Dirección Nacional.</t>
  </si>
  <si>
    <t>Informe N°1059 de 2018</t>
  </si>
  <si>
    <t>Corporación Siempreviva, por los Derechos y la Diversidad</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</si>
  <si>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</si>
  <si>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</si>
  <si>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</si>
  <si>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</si>
  <si>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</si>
  <si>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</si>
  <si>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</si>
  <si>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</si>
  <si>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</si>
  <si>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</si>
  <si>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Corporación Tour Marginal</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</si>
  <si>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</si>
  <si>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</si>
  <si>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</si>
  <si>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</si>
  <si>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</si>
  <si>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</si>
  <si>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Rogelio Ugarte Nº 1585, ciudad de Santiago, Región Metropolitana.
</t>
  </si>
  <si>
    <t>Teléfono: (02) 5560897</t>
  </si>
  <si>
    <t xml:space="preserve"> info@tourmarginal.cl</t>
  </si>
  <si>
    <t>Se acompaña certificado financiero, correspondiente al año 2007, de fecha 04 de julio de 2008, y documentos financieros aprobados por la Unidad de Supervisión Financiera.</t>
  </si>
  <si>
    <t>Corporación Asociación de Asistencia y Desarrollo de Personas Vulnerables - UNE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</si>
  <si>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</si>
  <si>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</si>
  <si>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</si>
  <si>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</si>
  <si>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</si>
  <si>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</si>
  <si>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</si>
  <si>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75-238-12-34</t>
  </si>
  <si>
    <t xml:space="preserve">cabellocaroca@gmail.com
</t>
  </si>
  <si>
    <t xml:space="preserve">Antecedentes financieros correspondientes al año 2017, aprobados por el Departamento de Administración y Finanzas. </t>
  </si>
  <si>
    <t>Corporación Vivo Inclusión.</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</si>
  <si>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</si>
  <si>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500340980709, de fecha 17 de agosto de 2020,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</si>
  <si>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</si>
  <si>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</si>
  <si>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2 AÑOS</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</si>
  <si>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</si>
  <si>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</si>
  <si>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</si>
  <si>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</si>
  <si>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</si>
  <si>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</si>
  <si>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</si>
  <si>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</si>
  <si>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</si>
  <si>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</si>
  <si>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</si>
  <si>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</si>
  <si>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</si>
  <si>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</si>
  <si>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</si>
  <si>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</si>
  <si>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</si>
  <si>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</si>
  <si>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</si>
  <si>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Certificado de fecha 07-09-2021, del SRCI.</t>
  </si>
  <si>
    <t xml:space="preserve">Mejoramiento de la salud pública, educación higiénica, asistencia y bienestar social y sanitario, y al alivio del sufrimiento humano.
</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</si>
  <si>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</si>
  <si>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 xml:space="preserve"> 4 años.</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</si>
  <si>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</si>
  <si>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</si>
  <si>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Avda. Santa María 0150, comuna de Providencia, Región Metropolitana.
</t>
  </si>
  <si>
    <t>562 27834100 22 7834124</t>
  </si>
  <si>
    <t xml:space="preserve">cruzroja@cruzroja.cl
www.cruzroja.cl
</t>
  </si>
  <si>
    <t xml:space="preserve">Se acompañan antecedentes financieros correspondientes al año 2020, aprobados por el Sub Departamento de Supervisión Financiera.
</t>
  </si>
  <si>
    <t>Fundación Abogados de los Niños</t>
  </si>
  <si>
    <t>Fundación de Derecho Privado.</t>
  </si>
  <si>
    <t>Fundación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</si>
  <si>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</si>
  <si>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</si>
  <si>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</si>
  <si>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</si>
  <si>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Desde el 11 de junio de 2013- al 11 de junio de 2016</t>
  </si>
  <si>
    <t xml:space="preserve">Juan Luis Martínez Mardones, RUT Nº 16.360.008-0
</t>
  </si>
  <si>
    <t xml:space="preserve">Paseo Phillips Nº 16, 5to piso, oficina i, comuna y ciudad de Santiago. 
</t>
  </si>
  <si>
    <t>Fono: 232026151</t>
  </si>
  <si>
    <t>contacto@fadn.cl
www.fadn.cl</t>
  </si>
  <si>
    <t>Se acompaña Certificado Financiero  año 2015, aprobado por el Subdepartamento de Supervisión Financiera Nacional.</t>
  </si>
  <si>
    <t xml:space="preserve">
Fundación Acción para la Infancia.
</t>
  </si>
  <si>
    <t xml:space="preserve">
651387485
</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</si>
  <si>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</si>
  <si>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</si>
  <si>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</si>
  <si>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</si>
  <si>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</si>
  <si>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</si>
  <si>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</si>
  <si>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</si>
  <si>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</si>
  <si>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512271300- 90860856</t>
  </si>
  <si>
    <t>directorio@accionparalainfancia.cl</t>
  </si>
  <si>
    <t>93401: Instituciones de asistencia social.</t>
  </si>
  <si>
    <t>Certificado de antecedentes financieros correspondientes al año 2017, aprobado por el  Subdepartamento de Supervisión  Nacional.</t>
  </si>
  <si>
    <t xml:space="preserve">
Fundación Aconcagua Mujer
</t>
  </si>
  <si>
    <t xml:space="preserve">Inscripción N° 190942, de fecha 24 de enero de 2015. </t>
  </si>
  <si>
    <t>Certificado de Vigencia de persona jurídica sin fines de lucro folio N° 500377588219, de fecha 18 de marzo de 2021, emitid por el Servicio de Registro Civil e Identificación.</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</si>
  <si>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</si>
  <si>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Presidente: 
Adelaida del Carmen Escalona Pino, 
Secretario:
María Soledad Basualto González
Tesorera:
Ximena María Rivillo Oróstica
</t>
  </si>
  <si>
    <t xml:space="preserve">Durarán 3 años en sus cargos. </t>
  </si>
  <si>
    <t>8 de marzo de 2021 al 8 de marzo de 2024</t>
  </si>
  <si>
    <t xml:space="preserve">Presidente: 
Adelaida del Carmen Escalona Pino, 
</t>
  </si>
  <si>
    <t>Circunvalación Oriente N° 2299, Condominio Convento 3, comuna de San Felipe, Región de Valparaíso.</t>
  </si>
  <si>
    <t>San Felipe</t>
  </si>
  <si>
    <t>fundacionaconcaguamujer@gmail.com</t>
  </si>
  <si>
    <t>Se acompañan Antecedentes financieros del año 2020, aprobados por el Subdepartamento de Supervisión Financiera de la Dirección Nacional.</t>
  </si>
  <si>
    <t>Fundación Anar, Ayuda a Niños y Adolescentes en Riesgo</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</si>
  <si>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</si>
  <si>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</si>
  <si>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</si>
  <si>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</si>
  <si>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</si>
  <si>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</si>
  <si>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</si>
  <si>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La Aurora Nº1015, Comuna de Vitacura, Región Metropolitana.
</t>
  </si>
  <si>
    <t>Vitacura</t>
  </si>
  <si>
    <t>Teléfono: 83232712/23420785</t>
  </si>
  <si>
    <t xml:space="preserve">silvananavarrete@anarchile.cl </t>
  </si>
  <si>
    <t>Se acompaña Certificado Financiero  año 2014, aprobado por la Unidad de Supervisión Financiera Nacional.</t>
  </si>
  <si>
    <t>Fundación Asilo de la Infancia de San Ramón Nonato</t>
  </si>
  <si>
    <t>Otorgada por Decreto Supremo N° 3213, de 29 de noviembre de 1927, por el Ministerio de Justicia.</t>
  </si>
  <si>
    <t>Certificado de Vigencia emitido por el Servicio de Registro Civil e Identificación, Folio 500183209071, del 21 de mayo de 2018.</t>
  </si>
  <si>
    <t xml:space="preserve">
Presidenta: Alejandra Armijo Melis,
Vice-Presidenta: Estela De Lourdes Barraza Castro,
Secretaria: Minimol Chakkalackal Joseph, 
Tesorera: Roxana Gaete Martínez, 
Tesorera: Sor Nilda de Jesus Campos Leiva 
</t>
  </si>
  <si>
    <t xml:space="preserve">: Indefinida. </t>
  </si>
  <si>
    <t xml:space="preserve">Alejandra Armijo Melis, 
Estela De Lourdes Barraza Castro,
</t>
  </si>
  <si>
    <t xml:space="preserve">San Martín N° 570, comuna de Curicó, Séptima Región
</t>
  </si>
  <si>
    <t>Fono: 75-2-312621,</t>
  </si>
  <si>
    <t xml:space="preserve"> hogarsrn@yahoo.es
</t>
  </si>
  <si>
    <t xml:space="preserve">Se acompaña certificado de antecedentes financieros, correspondiente al año 2017, aprobado por el Subdepartamento de Supervisión Financiera Nacional, para su aprobación. </t>
  </si>
  <si>
    <t>Fundación Bautista para Amar</t>
  </si>
  <si>
    <t>75979270K</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</si>
  <si>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</si>
  <si>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</si>
  <si>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</si>
  <si>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</si>
  <si>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</si>
  <si>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</si>
  <si>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</si>
  <si>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</si>
  <si>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 xml:space="preserve">
Fundación Beata Laura Vicuña. 
</t>
  </si>
  <si>
    <t>Fundación de derecho privado</t>
  </si>
  <si>
    <t xml:space="preserve">Decreto Nº 1427, de fecha 27 de noviembre de 1991, del Ministerio de Justicia.
</t>
  </si>
  <si>
    <t>Certificado de Vigencia folio N°500514160455, emitido el 14 de junio de 2023, por el Servicio de Registro Civil e Identificación.</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</si>
  <si>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</si>
  <si>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</si>
  <si>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Cuatro años</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</si>
  <si>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</si>
  <si>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</si>
  <si>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</si>
  <si>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</si>
  <si>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directora@fundacionlauravicuna.cl</t>
  </si>
  <si>
    <t>Se acompaña Certificado Financiero correspondiente al  año 2022, aprobados por el SubDepartamento de Supervisión Financiera Nacional.</t>
  </si>
  <si>
    <t>Fundación Bernarda Morín</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</si>
  <si>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</si>
  <si>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</si>
  <si>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</si>
  <si>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</si>
  <si>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</si>
  <si>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</si>
  <si>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</si>
  <si>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</si>
  <si>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</si>
  <si>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</si>
  <si>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Betzaida</t>
  </si>
  <si>
    <t>72499900K</t>
  </si>
  <si>
    <t>Fundación de Derecho Público.</t>
  </si>
  <si>
    <t>Fundación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</si>
  <si>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</si>
  <si>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</si>
  <si>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</si>
  <si>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</si>
  <si>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</si>
  <si>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Baquedano N° 140, Rancagua.
</t>
  </si>
  <si>
    <t>Rancagua</t>
  </si>
  <si>
    <t xml:space="preserve"> proyectoesperanza@gmail.com
</t>
  </si>
  <si>
    <t>Se acompaña Certificado y Balance Tributario, ambos correspondientes al año 2012, aprobados por el Subdepartamento de Supervisión  Financiera Nacional.</t>
  </si>
  <si>
    <t xml:space="preserve">
Fundación Camina Conmigo
</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</si>
  <si>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</si>
  <si>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</si>
  <si>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</si>
  <si>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</si>
  <si>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</si>
  <si>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</si>
  <si>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</si>
  <si>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</si>
  <si>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</si>
  <si>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</si>
  <si>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CAPTIVA</t>
  </si>
  <si>
    <t>Asociación de Derecho Privado. Inscripción N° 309089 con fecha 21 de febrero de 2020</t>
  </si>
  <si>
    <t xml:space="preserve"> Certificado de Vigencia Folio 500400630559, de 28 de julio de 2021, del SRCEI.</t>
  </si>
  <si>
    <t>Ir en ayuda de todas las personas que han sufrido vulneraciones y problemas tales como, las drogas, alcohol, delincuencia, indemnidad sexual y/o violencia intrafamiliar.</t>
  </si>
  <si>
    <t>Presidente: Rodrigo Armando Fernández Briones
Secretario: María Jesus Muñoz Araya
Tesorero: Claudia Vaitiare Castillo Varas
Certificado de Directorio de fecha 28 de julio de 2021, emitido por el SRCI, folio N° 500400630482.</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</si>
  <si>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</si>
  <si>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</si>
  <si>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</si>
  <si>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</si>
  <si>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</si>
  <si>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 xml:space="preserve">Se acompaña Certificado Financiero al año 2021, APROBADOS POR USUFI </t>
  </si>
  <si>
    <t>Fundación Cáritas Araucanía</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</si>
  <si>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</si>
  <si>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</si>
  <si>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</si>
  <si>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</si>
  <si>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</si>
  <si>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</si>
  <si>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</si>
  <si>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</si>
  <si>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</si>
  <si>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Se acompaña Certificado Financiero de la Institución correspondiente al año 2009, aprobado por la Unidad de Supervisión Financiera.</t>
  </si>
  <si>
    <t>Fundación Cáritas Diocesana de Linares</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</si>
  <si>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</si>
  <si>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noviembre de 2020.</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</si>
  <si>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</si>
  <si>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</si>
  <si>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</si>
  <si>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Último Consejo Directivo: 16 de junio de 2021</t>
  </si>
  <si>
    <t xml:space="preserve">Mandato General: Director Ejecutivo: Judith Ivonne Villagrán Molina, y Humberto Barrera Ruz.
</t>
  </si>
  <si>
    <t xml:space="preserve">Freire N° 434, Linares
</t>
  </si>
  <si>
    <t>073-627226- 627227</t>
  </si>
  <si>
    <t xml:space="preserve">Correo electrónico : caritas@caritaslinares.cl
</t>
  </si>
  <si>
    <t>Se acompaña certificado financiero correspondiente al año 2021, aprobados por el Sub Departamento de Supervisión Financiera Nacional.</t>
  </si>
  <si>
    <t>Fundación Cáritas-Temuco</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</si>
  <si>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</si>
  <si>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</si>
  <si>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</si>
  <si>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</si>
  <si>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</si>
  <si>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</si>
  <si>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</si>
  <si>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</si>
  <si>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</si>
  <si>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</si>
  <si>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Fundación Casa de Caridad Don Orione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</si>
  <si>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</si>
  <si>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</si>
  <si>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</si>
  <si>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</si>
  <si>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</si>
  <si>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</si>
  <si>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</si>
  <si>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Buin</t>
  </si>
  <si>
    <t xml:space="preserve">Teléfono 222-2594994
</t>
  </si>
  <si>
    <t>Correo electrónico hogar@casacaridad.cl</t>
  </si>
  <si>
    <t>Antecedentes financieros año 2018 aprobado Sub Departamento de Supervisión Financiera Nacional.</t>
  </si>
  <si>
    <t>Fundación Casa Enjambre</t>
  </si>
  <si>
    <t>65190112K</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</si>
  <si>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</si>
  <si>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</si>
  <si>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</si>
  <si>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</si>
  <si>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</si>
  <si>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</si>
  <si>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</si>
  <si>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</si>
  <si>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</si>
  <si>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Fundación Casa Esperanza E.V.</t>
  </si>
  <si>
    <t xml:space="preserve">Decreto Supremo Nº 372, de 31 de marzo de 2003, del Ministerio de Justicia. </t>
  </si>
  <si>
    <t>Certificado de Vigencia Folio Nº 500396270877, de fecha 01 de julio de 2021, emitido por el Servicio de Registro Civil e Identificación.</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</si>
  <si>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</si>
  <si>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</si>
  <si>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r>
      <rPr>
        <sz val="11"/>
        <rFont val="Verdana"/>
        <family val="2"/>
      </rPr>
      <t xml:space="preserve">Angachilla, Km. 5, Parcela Arquenco, S/N,  Valdivia, </t>
    </r>
    <r>
      <rPr>
        <sz val="11"/>
        <color theme="1"/>
        <rFont val="Verdana"/>
        <family val="2"/>
      </rPr>
      <t xml:space="preserve">
</t>
    </r>
  </si>
  <si>
    <t>Valdivia</t>
  </si>
  <si>
    <t>Fono: 63-2204154</t>
  </si>
  <si>
    <t xml:space="preserve">parras@terra.cl    residencialaspasrras@gmail.com
</t>
  </si>
  <si>
    <t xml:space="preserve">Antecedentes Financieros correspondientes al año 2020, aprobados por el Subdepartamento de Supervisión Financiera de la Dirección Nacional.
</t>
  </si>
  <si>
    <t>Fundación Centro Comunitario Laura Vicuña-CENLAVI</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</si>
  <si>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</si>
  <si>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</si>
  <si>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</si>
  <si>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</si>
  <si>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</si>
  <si>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</si>
  <si>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</si>
  <si>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 xml:space="preserve">Manuel Plaza N° 440, Población Villa Olímpica, comuna y ciudad de Puerto Montt, Décima Región. 
</t>
  </si>
  <si>
    <t xml:space="preserve">Fono 2264705 </t>
  </si>
  <si>
    <t>cenlavi@gmail.com</t>
  </si>
  <si>
    <t>Certificado Financiero correspondiente a año 2014, aprobado por el SubDepartamento de Supervisión Financiera Nacional.</t>
  </si>
  <si>
    <t>Fundación Centro de Educación y Promoción de Acción Solidaria CEPAS</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</si>
  <si>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</si>
  <si>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</si>
  <si>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</si>
  <si>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</si>
  <si>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</si>
  <si>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</si>
  <si>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</si>
  <si>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</si>
  <si>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</si>
  <si>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</si>
  <si>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</si>
  <si>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Fundación Centro de Promoción y Prevención Bonifacia Rodríguez.</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</si>
  <si>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</si>
  <si>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</si>
  <si>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</si>
  <si>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</si>
  <si>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</si>
  <si>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</si>
  <si>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</si>
  <si>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</si>
  <si>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</si>
  <si>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</si>
  <si>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 xml:space="preserve">
Fundación Centro Nacional de la Familia - CENFA
</t>
  </si>
  <si>
    <t>Fundación  de Derecho Privado</t>
  </si>
  <si>
    <t>Otorgada mediante Decreto Supremo  N°1144 de fecha 12 de abril de 1966.</t>
  </si>
  <si>
    <t>Certificado de Vigencia de persona jurídica sin fines de lucro folio N° 500404643890, de fecha 20 de agosto de 2021, emitido por el Servicio de Registro Civil e Identificación.</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</si>
  <si>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</si>
  <si>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</si>
  <si>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</si>
  <si>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</si>
  <si>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</si>
  <si>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Calle del Arzobispo N° 0621, Providencia. </t>
  </si>
  <si>
    <t xml:space="preserve">Fono 22 235 3416.  </t>
  </si>
  <si>
    <t>Antecedentes Financieros correspondientes al año 2020, aprobados por el Sub Departamento Supervisión Financiera Nacional.</t>
  </si>
  <si>
    <t>Fundación Centro Regional de Asistencia Técnica y Empresarial o Fundación CRATE</t>
  </si>
  <si>
    <t xml:space="preserve">Otorgada por Decreto Supremo Nº 668, de 03  de mayo de 1979, del Ministerio de Justicia. </t>
  </si>
  <si>
    <t>Certificado de Vigencia Folio Nº 500458759056, de 12-07-2022,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</si>
  <si>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</si>
  <si>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</si>
  <si>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</si>
  <si>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</si>
  <si>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Gerente: Jorge Miguel Brito Obreque, 
</t>
  </si>
  <si>
    <t xml:space="preserve">1 norte n° 550, 4to piso, Talca, Región del Maule
</t>
  </si>
  <si>
    <t>Fonos: 71-2231052 71-2210857
71-2231065</t>
  </si>
  <si>
    <t>dirección@crate.cl</t>
  </si>
  <si>
    <t>Se acompaña Certificado de la Institución, correspondiente a antecedentes financieros del año 2021, aprobados por USUFI</t>
  </si>
  <si>
    <t>Fundación Cerro Navia Joven</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</si>
  <si>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</si>
  <si>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</si>
  <si>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</si>
  <si>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 xml:space="preserve">Durarán 2 años en sus funciones. </t>
  </si>
  <si>
    <t>Último directorio: 2 años.
Del 27 de abril de 2019 al 12 de abril de 2021.
Se acompaña Certificado C/985/2020, del Arzobispado de Santiago, de fecha 20 de agosto de 2020</t>
  </si>
  <si>
    <t xml:space="preserve">Niniza Krstulovic Matte
</t>
  </si>
  <si>
    <t xml:space="preserve">Costanera Sur N° 8710-A, comuna de Cerro Navia, Región Metropolitana.
</t>
  </si>
  <si>
    <t xml:space="preserve">F. 6691541, </t>
  </si>
  <si>
    <t>cerro.navia.joven@gmail.com</t>
  </si>
  <si>
    <t>Se acompañan antecedentes financieros del 2019, aprobados por Supervisión Financiera.</t>
  </si>
  <si>
    <t xml:space="preserve">
Fundación Chilena de la Adopción
</t>
  </si>
  <si>
    <t>Otorgada por Decreto Supremo N° 1135, de 13 de diciembre de 1985, por el Ministerio de Justicia.</t>
  </si>
  <si>
    <t>Certificado de vigencia de persona jurídica sin fines de lucro folio 500404226671, emitido por el Servicio de Registro Civil e Identificación, con fecha 18-08-2021.</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</si>
  <si>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</si>
  <si>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</si>
  <si>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</si>
  <si>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Presidente: José Gabriel Aldea Salazar, 
Directora Ejecutiva: Alejandra Cecilia Ramírez Lema, 
</t>
  </si>
  <si>
    <t xml:space="preserve">Viña del Mar N° 050, comuna de Providencia, Región Metropolitana
</t>
  </si>
  <si>
    <t xml:space="preserve">tel 26652139 26652150
Cel 8.5022337 </t>
  </si>
  <si>
    <t>: fadop@ctcinternet.cl</t>
  </si>
  <si>
    <t xml:space="preserve">Certificado de antecedentes financieros correspondientes al año 2020, aprobados por el Sub Departamento de Supervisión Financiera .
</t>
  </si>
  <si>
    <t>Fundación Ciudad del Niño Ricardo Espinosa</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</si>
  <si>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</si>
  <si>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</si>
  <si>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</si>
  <si>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</si>
  <si>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</si>
  <si>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 xml:space="preserve">Padre José Teodoro Cartes Gómez 
</t>
  </si>
  <si>
    <t xml:space="preserve">Arteaga Alemparte S/N, comuna de Hualpen
</t>
  </si>
  <si>
    <t>Hualpén</t>
  </si>
  <si>
    <t xml:space="preserve"> administracion@fundacioncdn.cl</t>
  </si>
  <si>
    <t>Se acompañan Antecedentes financieros del año 2020, aprobados por el  Subdepartamento de Supervisión  Financiera Nacional.</t>
  </si>
  <si>
    <t>Informe N° 643 de 2020</t>
  </si>
  <si>
    <t>CONSEJO DE DEFENSA DEL NIÑO O CIUDAD DEL NIÑO O FUNDACION CIUDAD DEL NIÑO (CODENI)</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</si>
  <si>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</si>
  <si>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</si>
  <si>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t>
  </si>
  <si>
    <t xml:space="preserve"> 3 años.</t>
  </si>
  <si>
    <t xml:space="preserve">16-01-2024 hasta el 16-01-2027.
</t>
  </si>
  <si>
    <t>Presidente: José Pedro Silva Prado
Director Ejecutivo: Edmundo Crespo Pisano
Gerente/Director Administración y Finanzas: Julio Gutiérrez Campos,</t>
  </si>
  <si>
    <t xml:space="preserve">Paseo Pdte. Errázuriz Echaurren N° 2631, 5° piso, comuna de Providencia, Santiago, Región Metropolitana.
</t>
  </si>
  <si>
    <t>228737900 - 228737980</t>
  </si>
  <si>
    <t xml:space="preserve">ccardenas@ciudaddelnino.cl
nneira@ciudaddelnino.cl 
</t>
  </si>
  <si>
    <t>Informe N°730 de 2018
Informe N°820 de 2018
Informe N°1063 de 2019
Informe N°908 de 2018</t>
  </si>
  <si>
    <t>Informe N° 730 de 2018         
Informe N° 820 de 2018                 
Informe N° 1063 de 2019                  
Informe N° 908 de 2018</t>
  </si>
  <si>
    <t>Fundación CREA EQUIDAD</t>
  </si>
  <si>
    <t>65087837K</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</si>
  <si>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</si>
  <si>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</si>
  <si>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</si>
  <si>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 xml:space="preserve">De 30.05.2019 a 30.05.2022.
</t>
  </si>
  <si>
    <t xml:space="preserve">Presidente: 
Ignacio Andres Celedón Bulnes,
Secretario:  
Roberto Manuel Celedón Bulnes, 
</t>
  </si>
  <si>
    <t xml:space="preserve">Paseo Phillips Nº 16, piso 4, oficina X, comuna de Santiago, Región Metropolitana.
</t>
  </si>
  <si>
    <t xml:space="preserve">Teléfono: 232780640
</t>
  </si>
  <si>
    <t xml:space="preserve">E-Mail: roberto.celedon@creaequidad.cl
           claudio.tobar@creaequidad.cl
</t>
  </si>
  <si>
    <t>Fundación Creando Futuro</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</si>
  <si>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</si>
  <si>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</si>
  <si>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</si>
  <si>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</si>
  <si>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Desde el 29 de diciembre de 2014- al 29 de diciembre de 2018.</t>
  </si>
  <si>
    <t xml:space="preserve">Víctor Francisco Aguilera Vásquez 
</t>
  </si>
  <si>
    <t xml:space="preserve">Londres Nº 50, Santiago. Región Metropolitana.
</t>
  </si>
  <si>
    <t xml:space="preserve">Fono: 23476015 – 26381171
</t>
  </si>
  <si>
    <t xml:space="preserve">Contacto@fcf.cl
</t>
  </si>
  <si>
    <t>Se acompaña Certificado Financiero  año 2014, aprobado por el Subdepartamento de Supervisión Financiera Nacional.</t>
  </si>
  <si>
    <t>FUNDACIÓN CREESER</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</si>
  <si>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</si>
  <si>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500396313644, de fecha 01 de julio de 2021,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</si>
  <si>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</si>
  <si>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</si>
  <si>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</si>
  <si>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</si>
  <si>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</si>
  <si>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</si>
  <si>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Rengo</t>
  </si>
  <si>
    <t>56976979477 - 56995723973</t>
  </si>
  <si>
    <t>Fundación.creeser1@gmail.com</t>
  </si>
  <si>
    <t xml:space="preserve">Antecedentes Financieros correspondientes al año 2021, pendientes de aprobación por Supervisión Financiera. </t>
  </si>
  <si>
    <t>Fundación Creseres</t>
  </si>
  <si>
    <t xml:space="preserve">Registro Nacional de Personas Jurídicas Nº860, del Servicio de Registro Civil e Identificación.
Fecha de concesión de Personalidad Jurídica: 19 de julio de 2012.
</t>
  </si>
  <si>
    <t>Certificado de Vigencia Folio Nº 500517093145, de fecha  4 Julio 2023,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</si>
  <si>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</si>
  <si>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</si>
  <si>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Dos años </t>
  </si>
  <si>
    <t xml:space="preserve">31-03-2022 al 31-03-2024
Duración: agosto 2020 a agosto de 2022.
</t>
  </si>
  <si>
    <t xml:space="preserve">Carmen Gloria Hidalgo Belmar 
</t>
  </si>
  <si>
    <t>O'higgins 416A comuna de Temuco, región de La Araucanía.</t>
  </si>
  <si>
    <t xml:space="preserve">Telefono: 045/2322257
Celular: 997576677
</t>
  </si>
  <si>
    <t xml:space="preserve"> dirección@fundacioncreseres.cl carmen.hidalgo@creseres.cl</t>
  </si>
  <si>
    <t>Se acompaña certificado de antecedentes financiares año 2022  aprobado por el Departamento de Supervisión Financiera</t>
  </si>
  <si>
    <t>Fundación Crispi Lago</t>
  </si>
  <si>
    <t>65951110k</t>
  </si>
  <si>
    <t>Fundación de Derecho Privado. Otorgado por Decreto Supremo N° 1234, de 28 de marzo de 2008, del Ministerio de Justicia.</t>
  </si>
  <si>
    <t>Certificado de Vigencia de Persona Jurídica sin fines de lucro Folio N° 500262917363, de 30 de septiembre de 2019.</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</si>
  <si>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</si>
  <si>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 xml:space="preserve">Consejo Directivo:     Presidente:
 Ana Maria Crispi Soler 
Vicepdte: 
Jaime Crispo Soler
Secretario: 
Pilar Montory Castillo
Tesorera: 
Magdalena Soler Ruiz
</t>
  </si>
  <si>
    <t>2 años</t>
  </si>
  <si>
    <t>18-05-2019 al 18-05-2021</t>
  </si>
  <si>
    <t xml:space="preserve">Ana Maria Crispi Soler </t>
  </si>
  <si>
    <t xml:space="preserve">Calle Oscar Bonilla N° 56, comuna del Romeral, Región del Maule.
</t>
  </si>
  <si>
    <t>Romeral</t>
  </si>
  <si>
    <t>Teléfonos:
Fijo: 75-2 432429
Celular: 999492362</t>
  </si>
  <si>
    <t xml:space="preserve">Correo: Fundacióncrispilagos.cl </t>
  </si>
  <si>
    <t>Certificado Financiero 2018 aprobado por Subdepartamento de Supervisión financiera.</t>
  </si>
  <si>
    <t>Fundación Cristiana de Acción Social y Educacional Funcase</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</si>
  <si>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</si>
  <si>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</si>
  <si>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</si>
  <si>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</si>
  <si>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</si>
  <si>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</si>
  <si>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</si>
  <si>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</si>
  <si>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</si>
  <si>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FUNDACIÓN CRISTOX</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</si>
  <si>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</si>
  <si>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500450682966, otorgado el 24 de mayo de 2022.
</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</si>
  <si>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</si>
  <si>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</si>
  <si>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05 años</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</si>
  <si>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</si>
  <si>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</si>
  <si>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</si>
  <si>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Curacaví</t>
  </si>
  <si>
    <t>228353425/228352517</t>
  </si>
  <si>
    <t xml:space="preserve">csaavedra@cristox.cl
contacto@cristox.cl
cristian@cristox.cl
</t>
  </si>
  <si>
    <t>Antecedentes financieros correspondientes al año 2021, enproceso de ser aprobados por el Sub Departamento de Suprevisión Financiera Nacional. (acompaña certificado firmado ante notario público)</t>
  </si>
  <si>
    <t>Fundación Cruzada por Los Niños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</si>
  <si>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</si>
  <si>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</si>
  <si>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</si>
  <si>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</si>
  <si>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</si>
  <si>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</si>
  <si>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xml:space="preserve">Osvaldo Silva Castellón 211-A
Antofagasta
Región de Antofagasta
</t>
  </si>
  <si>
    <t>Fono: 995791167</t>
  </si>
  <si>
    <t>: cruzada@cruzadacristiana.cl</t>
  </si>
  <si>
    <t>Certificado Financiero de fecha 30 de Diciembre  2014, correspondiente al año 2014, aprobado por el Departamento de Administración y Finanzas.</t>
  </si>
  <si>
    <t>Fundación COANIL</t>
  </si>
  <si>
    <t xml:space="preserve">Decreto Supremo Nº 213, de 17 de febrero de 1975, del Ministerio de Justicia. </t>
  </si>
  <si>
    <t>Certificado de Vigencia de persona jurídica sin fines de lucro Folio Nº 500395386540, de 24 de junio de 2021, emitido por el Servicio de Registro Civil e Identificación.</t>
  </si>
  <si>
    <t xml:space="preserve">Propender al desarrollo integral de los niños intelectualmente limitados hasta su incorporación a la vida del trabajo.
</t>
  </si>
  <si>
    <t>Presidente: 
Presidente: 
Felipe Arteaga Manieu, 
Vicepresidente: 
Edgar Witt Gebert
Secretario: 
Luis Lizama Portal
Tesorero: 
Rodrigo Pablo Roa
Directores:
Álvaro Agustín Morales Adaro
Carolina Beatriz Muñoz Guzmán
Sergio Espejo Yaksic</t>
  </si>
  <si>
    <t>Duran dos años en sus funciones. Renovación parcial anual de tres directores</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</si>
  <si>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</si>
  <si>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</si>
  <si>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Julio Prado N° 1761, comuna de Ñuñoa, Región Metropolitana
</t>
  </si>
  <si>
    <t xml:space="preserve">4768500
</t>
  </si>
  <si>
    <t xml:space="preserve">gerenciageneral@coanil.cl
</t>
  </si>
  <si>
    <t>Se acompaña Certificado de Antecedentes Financieros de la Institución correspondiente al año 2020, aprobados USUFI</t>
  </si>
  <si>
    <t>Fundación Cuidarte Chile</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</si>
  <si>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</si>
  <si>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</si>
  <si>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</si>
  <si>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</si>
  <si>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</si>
  <si>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</si>
  <si>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</si>
  <si>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</si>
  <si>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</si>
  <si>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</si>
  <si>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
Fundación Cultural Para La Reinserción Social ÍTACA
</t>
  </si>
  <si>
    <t>65068933K</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</si>
  <si>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</si>
  <si>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</si>
  <si>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</si>
  <si>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</si>
  <si>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</si>
  <si>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</si>
  <si>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</si>
  <si>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Calle Latadía N° 6640, comuna de Las Condes, Región Metropolitana.
</t>
  </si>
  <si>
    <t>Fono: 27109665, 82334776 y 92304601.</t>
  </si>
  <si>
    <t xml:space="preserve">amichelsen.itaca@gmail.com
radic.c1@me.com
sradic.itaca@gmail.com
                                 </t>
  </si>
  <si>
    <t xml:space="preserve">Acompaña Certificado Financiero del año 2017, aprobados por el departamento de administración y finanzas.
</t>
  </si>
  <si>
    <t>Fundación de Beneficencia Aldea de Niños Cardenal Raúl Silva Henríquez</t>
  </si>
  <si>
    <t>Erigida de acuerdo al Derecho Canónico, por Decreto N° 314, del Arzobispado de Santiago, de fecha 1 de octubre de 1999.</t>
  </si>
  <si>
    <t>Certificado del Arzobispado de Santiago C/1090/2021, de fecha 10 de agosto de 2021,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</si>
  <si>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</si>
  <si>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</si>
  <si>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3 años, hasta el 24 de septiembre de 2022.</t>
  </si>
  <si>
    <t xml:space="preserve">
Rodrigo Dominguez Wagner,   Poder: Soraya Marcela Hernández Lemus, RUT N° 12.882.805-7
</t>
  </si>
  <si>
    <t xml:space="preserve">Camino del Pastor s/n, comuna de El Quisco
</t>
  </si>
  <si>
    <t>El Quisco</t>
  </si>
  <si>
    <t>ALDEACARDENAL.DIRECCION@GMAIL.COM</t>
  </si>
  <si>
    <t>Antecedentes Financieros correspondientes al año 2020, aprobados por el  Sub Departamento de Supervisión Financiera Nacional</t>
  </si>
  <si>
    <t>Fundación de Beneficencia Cristo Vive</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</si>
  <si>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</si>
  <si>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</si>
  <si>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</si>
  <si>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</si>
  <si>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</si>
  <si>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</si>
  <si>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</si>
  <si>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Avda. Recoleta N° 5441, comuna de Huechuraba, Región Metropolitana
</t>
  </si>
  <si>
    <t>Huechuraba</t>
  </si>
  <si>
    <t>Fono: 6255243</t>
  </si>
  <si>
    <t xml:space="preserve">www.fundacioncristovive.cl
fcv@fundacioncristovive.cl
</t>
  </si>
  <si>
    <t>Se acompaña Certificado de la Institución y Balance General, ambos correspondientes al año 2008, aprobados por el Subdepartamento de Supervisión Financiera.</t>
  </si>
  <si>
    <t>Fundación de Beneficencia de los Sagrados Corazones SSCC</t>
  </si>
  <si>
    <t xml:space="preserve">Decreto Supremo Nº 444, de 04 de mayo de 1983, del Ministerio de Justicia. </t>
  </si>
  <si>
    <t xml:space="preserve">Certificado de Vigencia Folio Nº 500406636126, emitido por el Servicio de Registro Civil e Identificación, con fecha 01 de septiembre de 2021. </t>
  </si>
  <si>
    <t xml:space="preserve">Protección y asistencia de personas de escasos recursos, cualquiera sea su edad, sexo o religión.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</si>
  <si>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</si>
  <si>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</si>
  <si>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 xml:space="preserve">Presidenta: Irene del Carmen Arias Vielma, 
</t>
  </si>
  <si>
    <t xml:space="preserve">Amanda Labarca N° 4631, Población Jaime Eyzaguirre. Comuna de Macul, Región Metropolitana.
</t>
  </si>
  <si>
    <t>Macul</t>
  </si>
  <si>
    <t xml:space="preserve">Fono: 2715736, </t>
  </si>
  <si>
    <t>Se acompaña certificado de antecedentes financieros correspondientes al año 2020, remitido a USUFI.</t>
  </si>
  <si>
    <t>Fundación de Beneficencia El Peregrino</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</si>
  <si>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</si>
  <si>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</si>
  <si>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</si>
  <si>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</si>
  <si>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</si>
  <si>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</si>
  <si>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xml:space="preserve">
Bayona N° 4370, comuna de Puente Alto, Región Metropolitana.
</t>
  </si>
  <si>
    <t>, F: 8750317</t>
  </si>
  <si>
    <t>Se acompaña Balance Tributario y Certificado de la Institución correspondiente a antecedentes financieros del año 2009, aprobado por el Subdepartamento de Supervisión Financiera.</t>
  </si>
  <si>
    <t>Fundación de Beneficencia Hogar de Cristo</t>
  </si>
  <si>
    <t xml:space="preserve">Decreto Supremo Nº1688, de 09 de abril de 1945, del Ministerio de Justicia. </t>
  </si>
  <si>
    <t>Certificado de Vigencia Folio Nº 500399136909, emitido por el Servicio de Registro Civil e Identificación con fecha 19 de julio de 2021.</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</si>
  <si>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</si>
  <si>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</si>
  <si>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Durarán 2 años en sus funciones. Renovación del Directorio cada año, por parcialidades de cuatro directores a la vez.
Duración de Mesa Directiva: Cada año.</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</si>
  <si>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</si>
  <si>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</si>
  <si>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Hogar de Cristo N° 3812, comuna de Estación Central, Región Metropolitana
</t>
  </si>
  <si>
    <t xml:space="preserve"> hogardecristo@hogardecristo.cl  </t>
  </si>
  <si>
    <t xml:space="preserve">Certificado de Antecedentes financieros, correspondientes al año 2020, aprobados por  USUFI </t>
  </si>
  <si>
    <t>Fundación de Beneficencia Hogar de Niños San José</t>
  </si>
  <si>
    <t xml:space="preserve">Decreto Supremo Nº2962, de 15 de octubre de 1964, del Ministerio de Justicia. </t>
  </si>
  <si>
    <t>Certificado de Vigencia Folio Nº 500451158937, de fecha 26 de mayo de 2022,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</si>
  <si>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</si>
  <si>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</si>
  <si>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 xml:space="preserve">Los religiosos duran 3 años en sus cargos y los laicos, 4 años.
Renovación parcial anual.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</si>
  <si>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</si>
  <si>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</si>
  <si>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 xml:space="preserve">Egaña N°940, comuna de Peñalolen, Región Metropolitana
</t>
  </si>
  <si>
    <t>222273131 – 222273036</t>
  </si>
  <si>
    <t>fundamor@fundamor.cl
e-mdoloresama@hotmail.com
mdolores@fundamor.cl
proyectos@fundamor.cl</t>
  </si>
  <si>
    <t>Antecedentes Financieros correspondientes al año 2021 pendientes de ser aprobados por el Subdepartamento de Supervisión Financiera Nacional.</t>
  </si>
  <si>
    <t>Fundación de Beneficencia Nuestra Señora de Guadalupe</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</si>
  <si>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</si>
  <si>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</si>
  <si>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</si>
  <si>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</si>
  <si>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</si>
  <si>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</si>
  <si>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</si>
  <si>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 xml:space="preserve">Nueva Imperial  N° 4231, comuna de Quinta Normal, Región Metropolitana
</t>
  </si>
  <si>
    <t>Quinta Normal</t>
  </si>
  <si>
    <t>Fono: 7762564</t>
  </si>
  <si>
    <t>hogar.cardenaloviedo@gmail.com</t>
  </si>
  <si>
    <t>Se acompaña Certificado de los antecedentes financieros de la Institución correspondientes al año 2009, aprobados por el Subdepartamento de Supervisión Financiera Nacional.</t>
  </si>
  <si>
    <t>Fundación de Beneficencia Saint Germain</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</si>
  <si>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</si>
  <si>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</si>
  <si>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</si>
  <si>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</si>
  <si>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</si>
  <si>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</si>
  <si>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 xml:space="preserve">Gandarillas Nº1039, comuna de La Serena, Cuarta Región 
</t>
  </si>
  <si>
    <t>saintgermain.fundacion@gmail.com</t>
  </si>
  <si>
    <t>Se acompaña Certificado de antecedentes financieros correspondiente al año 2014, aprobados por el Subdepartamento de Supervisión Financiera Nacional.</t>
  </si>
  <si>
    <t xml:space="preserve">
Fundación de Beneficencia Sentidos
</t>
  </si>
  <si>
    <t xml:space="preserve">650846699
</t>
  </si>
  <si>
    <t>Inscripción N° 169989, de fecha 21 de Abril de 2014, del Registro de Personas Jurídicas, del Servicio de Registro Civil e Identificación.</t>
  </si>
  <si>
    <t>Certificado de Vigencia folio Nº 500398003125, de fecha 11 de julio de 2021,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</si>
  <si>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</si>
  <si>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11-07-2021, Folio N° 500398003118.F242
</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</si>
  <si>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</si>
  <si>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</si>
  <si>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Ana Mireya Ayala Rivera 
</t>
  </si>
  <si>
    <t xml:space="preserve">Obispo Manuel Umaña N° 917, comuna de Estación Central, Región Metropolitana.  
</t>
  </si>
  <si>
    <t>Fono: 22 9181586</t>
  </si>
  <si>
    <t>Fund.sentidos@gmail.com
ppfestacioncentral@fundacionsentidos.org
http://www.fundacionsentidos.org</t>
  </si>
  <si>
    <t>Acompaña Certificado Financiero del año 2020,  aprobados por el Subdepartamento de Supervisión Financiera.</t>
  </si>
  <si>
    <t>Fundación Desarrollo Social y Productivo Amautas</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</si>
  <si>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</si>
  <si>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</si>
  <si>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</si>
  <si>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</si>
  <si>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</si>
  <si>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</si>
  <si>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</si>
  <si>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</si>
  <si>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</si>
  <si>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</si>
  <si>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Fundación de la Esperanza Joven</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</si>
  <si>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</si>
  <si>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</si>
  <si>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</si>
  <si>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</si>
  <si>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</si>
  <si>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</si>
  <si>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</si>
  <si>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Moneda  N° 1845, Santiago, Región Metropolitana
</t>
  </si>
  <si>
    <t>Fono: 5307100,</t>
  </si>
  <si>
    <t xml:space="preserve"> vej@iglesia.cl</t>
  </si>
  <si>
    <t>Se acompaña Balance General correspondiente al año 2009 aprobado por la Unidad de Supervisión Financiera.</t>
  </si>
  <si>
    <t>FUNDACION DE LA SANTA FE</t>
  </si>
  <si>
    <t xml:space="preserve">720513005
</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</si>
  <si>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</si>
  <si>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</si>
  <si>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</si>
  <si>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</si>
  <si>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</si>
  <si>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</si>
  <si>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</si>
  <si>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</si>
  <si>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</si>
  <si>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</si>
  <si>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 xml:space="preserve">
Fundación del Instituto de Capacitación y Especialización Padre Hurtado o Fundación ICEPH
</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</si>
  <si>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</si>
  <si>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</si>
  <si>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Certificado de vigencia folio Nº 500408723825, de fecha 14 de septiembre de 2021, emitido por 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</si>
  <si>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</si>
  <si>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</si>
  <si>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 04 años
</t>
  </si>
  <si>
    <t>09 de marzo de 2020 al 09 de marzo de 2024</t>
  </si>
  <si>
    <t xml:space="preserve">María Luisa Hurtado Rozas, </t>
  </si>
  <si>
    <t xml:space="preserve">4 Norte N° 557, Oficina 3, comuna de Viña del Mar.
Región de Valparaíso.
A partir del 01.10.2021 será Frodden N° 525, comuna de Quilpué, Región de Valparaíso.
</t>
  </si>
  <si>
    <t>Fono: 986942195-323114350</t>
  </si>
  <si>
    <t>mlhurtado@iceph.cl</t>
  </si>
  <si>
    <t>Se acompaña Certificado Financiero año 2020, aprobados por el Subdepartamento de Supervisión Financiera Nacional</t>
  </si>
  <si>
    <t xml:space="preserve">Fundación de Prevención de Violencia Infantil PREVIF 
(antes denominada Fundación de Prevención de Violencia Intrafamiliar)
</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</si>
  <si>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</si>
  <si>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</si>
  <si>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</si>
  <si>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Propender al desarrollo integral de los niños que han sido víctimas de maltrato grave hasta su incorporación a la vida familiar y social.</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</si>
  <si>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</si>
  <si>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</si>
  <si>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</si>
  <si>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</si>
  <si>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Talaveras de La Reina Nº 512, comuna de Las Condes, Región Metropolitana, 
</t>
  </si>
  <si>
    <t xml:space="preserve">fono 4196516, 
</t>
  </si>
  <si>
    <t xml:space="preserve"> fundacion.previf@vtr.net</t>
  </si>
  <si>
    <t xml:space="preserve">Acompaña antecedentes financieros 2017, aprobados por el Departamento de administración y finanzas.  </t>
  </si>
  <si>
    <t>FUNDACIÓN DOLMA POR LOS DERECHOS DE LA INFANCIA Y ANCIANIDAD</t>
  </si>
  <si>
    <t>Corporación de Derecho PrivadoInscripción N° 305986 con fecha 06 de enero de 2020</t>
  </si>
  <si>
    <t>Se acompaña Certificado de Vigencia Folio 500396941815, de fecha 05 de julio de 2021.</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</si>
  <si>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</si>
  <si>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Andrés Grez Mauna,
Se acompaña Certificado de Directorio, Folio 500396941804, de fecha 05 de julio de 2021, emitido por el Servicio de Registro Civil e Identificación.</t>
  </si>
  <si>
    <t>Durarán cinco años en sus cargos.</t>
  </si>
  <si>
    <t>De 30 de noviembre de 2020 al 30 de noviembre de 2025</t>
  </si>
  <si>
    <t xml:space="preserve">Presidenta: Lorena Grez Mauna,
Directora Ejecutiva: Rossana Janet Grez Mauna 
</t>
  </si>
  <si>
    <t>Avenida Irarrázaval N° 2401, oficina 823, Ñuñoa Región Metropolitana.</t>
  </si>
  <si>
    <t>Fono 56-934436879</t>
  </si>
  <si>
    <t>contacto@fundaciondolma.cl 
 rgrez@fundaciondolma.cl</t>
  </si>
  <si>
    <t xml:space="preserve">Se acompaña Certificado Financiero al año 2020, APROBADOS POR USUFI </t>
  </si>
  <si>
    <t>Fundación Educacional Buenaventura.</t>
  </si>
  <si>
    <t>Otorgado por Decreto Nº 603, de fecha 11 de junio de 1996, del Ministerio de Justicia.</t>
  </si>
  <si>
    <t xml:space="preserve">Certificado de Vigencia Folio Nº500463507604, otorgado el 11 de agosto de 2022, del Servicio de Registro Civil e Identificación.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</si>
  <si>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</si>
  <si>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</si>
  <si>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Los Directores tienen carácter vitalicio</t>
  </si>
  <si>
    <t>3 de noviembre de 2005</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</si>
  <si>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</si>
  <si>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Avenida  Luis Pasteur Nº 6.600, comuna de Vitacura, Región Metropolitana.
</t>
  </si>
  <si>
    <t xml:space="preserve">Teléfono: 953 80 01  </t>
  </si>
  <si>
    <t xml:space="preserve">Certificado de Antecedentes Financieros, correspondiente al año 2021 aprobados por el Subdepartamento de Supervisión Financiera Nacional.
</t>
  </si>
  <si>
    <t>Fundación Educacional de Promoción de Viviendas y de Beneficencia Rodelillo-Fundación Rodelillo</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</si>
  <si>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</si>
  <si>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</si>
  <si>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</si>
  <si>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</si>
  <si>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</si>
  <si>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</si>
  <si>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Concha y Toro N° 11, comuna de Santiago, Región Metropolitana
</t>
  </si>
  <si>
    <t>Fono: 6719790</t>
  </si>
  <si>
    <t xml:space="preserve">rodelillo@entelchile.net
</t>
  </si>
  <si>
    <t xml:space="preserve">Se acompaña Certificado del año 2017, aprobado por el Subdepartamento de Supervisión Financiera Nacional.
</t>
  </si>
  <si>
    <t xml:space="preserve">
Fundación Educacional Paihuén.
</t>
  </si>
  <si>
    <t xml:space="preserve">651026814
</t>
  </si>
  <si>
    <t xml:space="preserve">Inscripción N° 194572, de fecha 19 de marzo de 2017. </t>
  </si>
  <si>
    <t>Certificado de Vigencia de Persona Jurídica sin Fines de Lucro Folio N° 500463567677, de 11 de agosto de 2022, emitido por el Servicio de Registro Civil e Identificación.</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</si>
  <si>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</si>
  <si>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RUT N° 13.425.290-1
Vice Presidente:
Natalia Andrea Ossio Valdovinos
RUT N° 16.594.282-5
Secretario:
Alejandra Olga Nielsen Molina
RUT N° 8.919.245-5
</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</si>
  <si>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</si>
  <si>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</si>
  <si>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</si>
  <si>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</si>
  <si>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paihuen@fundacionpaihuen.cl</t>
  </si>
  <si>
    <t xml:space="preserve">Antecedentes financieros correspondientes al año 2021, aprobados por USUFI. </t>
  </si>
  <si>
    <t>Fundación Elige</t>
  </si>
  <si>
    <t>Asociación de Derecho privado. Inscripción N° 278933, de fecha 8 de agosto de 2018, del Registro de Personas Jurídicas, del Servicio de Registro Civil e Identificación.</t>
  </si>
  <si>
    <t>Certificado de Vigencia, Folio Nº 500339942899, emitido con fecha 10 de agosto de 2020,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</si>
  <si>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</si>
  <si>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Roberto Ernesto Morales Norambuena,  (Presidente)
Paola Andrea Morales Norambuena, (Secretaria)
Maricel del Pilar Morales Norambuena, (Tesorera)
Andrés Alejandro Morales Norambuena Director Suplente)
</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</si>
  <si>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</si>
  <si>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</si>
  <si>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</si>
  <si>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1 Poniente 1 y 2 Norte N° 1258, Oficinas 313 y 314, Comuna y Ciudad de Talca, Región del Maule</t>
  </si>
  <si>
    <t>9-77572957</t>
  </si>
  <si>
    <t>ps.robertomorales@gmail.com</t>
  </si>
  <si>
    <t>Se acompaña Certificado Financiero del año 2019, aprobadon por el Subdepartamento de Supervisión financiera Nacional.</t>
  </si>
  <si>
    <t>Fundación Emerson Moreira</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</si>
  <si>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</si>
  <si>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</si>
  <si>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</si>
  <si>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</si>
  <si>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</si>
  <si>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</si>
  <si>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</si>
  <si>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 xml:space="preserve">Costanera Norte N° 7299, comuna de Renca, Región Metropolitana
</t>
  </si>
  <si>
    <t>Fono: 7673025</t>
  </si>
  <si>
    <t>artesanosdelavida@yahoo.com</t>
  </si>
  <si>
    <t>Se acompaña Certificado Financiero correspondiente al  año 2017, aprobados por el Sub Departamento de Supervisión Financiera Nacional.</t>
  </si>
  <si>
    <t>Fundación Esperanza</t>
  </si>
  <si>
    <t>Erigida de acuerdo al Derecho Canónico, por el Decreto Episcopal N° 041/92, del Obispado de Punta Arenas.</t>
  </si>
  <si>
    <t>Certificado Nº 03/2023, de fecha 16 de junio de 2023, del Obispado de Punta Arenas.</t>
  </si>
  <si>
    <t>Certificado Nº 06/2017, de fecha 18 de agosto de 2017 ,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</si>
  <si>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</si>
  <si>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 Desde 31 de marzo de 2023 hasta el 31 de marzo de 2025.</t>
  </si>
  <si>
    <t xml:space="preserve">Don Asterio Hernán Andrade Gallardo
Rut: 8.385.926-1
</t>
  </si>
  <si>
    <t xml:space="preserve">Chiloé  N° 1156, comuna de Punta Arenas, Duodécima Región.
</t>
  </si>
  <si>
    <t>Teléfonos: 61-613474 y 61-613479</t>
  </si>
  <si>
    <t>administracion@fundacionesperanza.cl</t>
  </si>
  <si>
    <t xml:space="preserve">Certificado de antecedentes financieros del año 2023, aprobados por el Subdepartamento de Supervisión Financiera.
</t>
  </si>
  <si>
    <t>Fundación Estudio para un Hermano EDUCERE</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</si>
  <si>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</si>
  <si>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</si>
  <si>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</si>
  <si>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</si>
  <si>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</si>
  <si>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</si>
  <si>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</si>
  <si>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</si>
  <si>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</si>
  <si>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</si>
  <si>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Fundación Familia Nazareth</t>
  </si>
  <si>
    <t>Otorgado por Decreto Supremo Nº 00712, de fecha 01 de junio 2011, del Ministerio de Justicia.</t>
  </si>
  <si>
    <t>Certificado de vigencia de Persona Jurídica Sin Fines de Lucro, emitido por el Servicio de Registro Civil e Identificación, folio N° 500340188464, emitido con fecha 12 de agosto de 2020.</t>
  </si>
  <si>
    <t>La atención integral en una plena concepción cristiana del menor en situación irregular.</t>
  </si>
  <si>
    <t xml:space="preserve">Presidenta:
María Beatriz del Carmen Torres Maldonado
Vice-Presidenta:
María Teresa Bolívar Jirón
Secretaria:
Jessica Elvira Del Pilar Bobadilla Soto
Tesorera:
Gabriela Jirón Droguett
Directora:
Iris Elena Andrades Villalobos
</t>
  </si>
  <si>
    <t>Durarán un año en sus cargos, pudiendo reelegirse indefinidamente. Renovación parcial, anual de dos Directores.</t>
  </si>
  <si>
    <t>16.06.2020 al 16.06.2021</t>
  </si>
  <si>
    <t xml:space="preserve">María Beatriz Torres Maldonado       
</t>
  </si>
  <si>
    <t>Villa Rauquen, Los Peumos 513, Curicó, Región del Maule.</t>
  </si>
  <si>
    <t>752381944.</t>
  </si>
  <si>
    <t>f.nazarethcco@gmail.com</t>
  </si>
  <si>
    <t>Se acompaña certificado de antecedentes financieros correspondiente al año 2019, aprobados por Sub Depto. Supervisión Financiera Nacional</t>
  </si>
  <si>
    <t>Fundación Gabriel &amp; Mary Mustakis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</si>
  <si>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</si>
  <si>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</si>
  <si>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</si>
  <si>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</si>
  <si>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</si>
  <si>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</si>
  <si>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</si>
  <si>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Isidoro Goyenechea Nº 3356, oficina 20, comuna de Las Condes, Región Metropolitana.
</t>
  </si>
  <si>
    <t>Teléfono: (02) 2332921</t>
  </si>
  <si>
    <t xml:space="preserve"> www.fundacionmustakis.com</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</si>
  <si>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</si>
  <si>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FUNDACIÓN GENERACIÓN FORTALEZA</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</si>
  <si>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</si>
  <si>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Certificado de Vigencia Nº 500344747495, emitido con fecha 08 de septiembre de 2020, por parte del Servicio de Registro Civil e Identificación.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</si>
  <si>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</si>
  <si>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</si>
  <si>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</si>
  <si>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</si>
  <si>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 xml:space="preserve">JULIE EUNICE SÁEZ PARDO
</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</si>
  <si>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</si>
  <si>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</si>
  <si>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</si>
  <si>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Antecedentes financieros correspondientes al año 2019, aprobados  por USUFI.</t>
  </si>
  <si>
    <t>Fundación Marista por la Solidaridad Gesta</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</si>
  <si>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</si>
  <si>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</si>
  <si>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</si>
  <si>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</si>
  <si>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</si>
  <si>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</si>
  <si>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</si>
  <si>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Calle Grajales N° 2176, comuna de Santiago,  Región Metropolitana
</t>
  </si>
  <si>
    <t xml:space="preserve"> fundaciongesta@fundaciongesta.cl</t>
  </si>
  <si>
    <t>Se acompaña Certificado de Antecedentes Financieros Institucionales, correspondiente al año 2010, aprobado por el Sub Departamento de Supervisión Financiera.</t>
  </si>
  <si>
    <t>Fundación Granja Educativa Terapéutica Caracol</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</si>
  <si>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</si>
  <si>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</si>
  <si>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</si>
  <si>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</si>
  <si>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</si>
  <si>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</si>
  <si>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</si>
  <si>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</si>
  <si>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</si>
  <si>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Fundación Grupo Norte Chile</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</si>
  <si>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</si>
  <si>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</si>
  <si>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</si>
  <si>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</si>
  <si>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</si>
  <si>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</si>
  <si>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</si>
  <si>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</si>
  <si>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</si>
  <si>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Fundación Guadalupe Acoge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</si>
  <si>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</si>
  <si>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500401777792, emitido por el Servicio de Registro Civil e Identificación, con fecha 04 de agosto de 2021.</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</si>
  <si>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</si>
  <si>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</si>
  <si>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Del 04 de octubre de 2018 al 04 de octubre de 2021.</t>
  </si>
  <si>
    <t xml:space="preserve">MARÍA CAROLINA BEZMALINOVIC MORALES, 
</t>
  </si>
  <si>
    <t xml:space="preserve">Avenida Andrés Bello N°2867, piso 20, Comuna de Las Condes, Región Metropolitana.                                                                                                                                                                                                                                                        </t>
  </si>
  <si>
    <t xml:space="preserve">guadalupeacoge@gmail.com
</t>
  </si>
  <si>
    <t>Antecedentes financieros correspondientes al año 2020 aprobados por el Sub Departamento de Supervisión Financiera Nacional.</t>
  </si>
  <si>
    <t>Fundación Hábitos</t>
  </si>
  <si>
    <t>65175495K</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</si>
  <si>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</si>
  <si>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Certificado de Vigencia de Persona Jurídica sin Fines de Lucro, Folio Nº 500350982741, de fecha 17 de octubre de 2020, del Servicio de Registro Civil e Identificación.</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</si>
  <si>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</si>
  <si>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</si>
  <si>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Desde el 27 de septiembre de 2018 al 27 de septiembre de 2023.
De acuerdo al Certificado de Directorio, Folio N° 500350982756, de fecha 17 de octubre de 2020, del Servicio de Registro Civil e Identificación.</t>
  </si>
  <si>
    <t>MAURICIO ALEJANDRO SILVA PÉREZ</t>
  </si>
  <si>
    <t>Pasaje La Recoleta N° 5586, comuna de Huechuraba</t>
  </si>
  <si>
    <t>fundacionhabitos@gmail.com</t>
  </si>
  <si>
    <t xml:space="preserve">Se acompaña Certificado Financiero de la Institución, correspondientes al año 2019, los cuales fueron aprobados por  el Sub Departamento de Supervisión Financiera Nacional.
.
</t>
  </si>
  <si>
    <t>Fundación Hogares de Menores La Promesa</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</si>
  <si>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</si>
  <si>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</si>
  <si>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</si>
  <si>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</si>
  <si>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</si>
  <si>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</si>
  <si>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</si>
  <si>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La Reina</t>
  </si>
  <si>
    <t>: lapromesa@vtr.net</t>
  </si>
  <si>
    <t xml:space="preserve">Se acompaña Certificado Financiero de la Institución y Balance General, ambos correspondientes al año 2010, los cuales fueron aprobados por  la Unidad de Supervisión Financiera Nacional
.
</t>
  </si>
  <si>
    <t>Fundación Hogar Esperanza</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</si>
  <si>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</si>
  <si>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</si>
  <si>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</si>
  <si>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</si>
  <si>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</si>
  <si>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</si>
  <si>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</si>
  <si>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Avda. Trinidad Oriente N° 3400, comuna de La Florida, Santiago, Región Metropolitana
Casilla 9702
</t>
  </si>
  <si>
    <t xml:space="preserve">Fono: 2670014, </t>
  </si>
  <si>
    <t xml:space="preserve"> hogaresperanza@hotmail.com</t>
  </si>
  <si>
    <t>Se acompaña Certificado Financiero correspondientes al año 2017, aprobado por la Unidad de Supervisión Financiera Nacional.</t>
  </si>
  <si>
    <t>Fundacion hogar de menores de belén</t>
  </si>
  <si>
    <t>72493000K</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</si>
  <si>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</si>
  <si>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</si>
  <si>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</si>
  <si>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</si>
  <si>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</si>
  <si>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</si>
  <si>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</si>
  <si>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</si>
  <si>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</si>
  <si>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Hogar de Niñas Las Creches.</t>
  </si>
  <si>
    <t>Fundación  privada de beneficencia pública.</t>
  </si>
  <si>
    <t>Otorgada por Decreto Supremo Nº 3105, de 10 de noviembre de 1903.</t>
  </si>
  <si>
    <t>Certificado de Vigencia, Folio Nº 500347178747, emitido con fecha 24 de septiembre de 2020,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</si>
  <si>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</si>
  <si>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</si>
  <si>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Durará dos años en sus funciones.</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</si>
  <si>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</si>
  <si>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</si>
  <si>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</si>
  <si>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</si>
  <si>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Mail: directoralascreches@gmail.com</t>
  </si>
  <si>
    <t>Se acompaña Certificado financiero firmado ante notario público, correspondiente al año 2019, aprobado por el  Subdepartamento de Supervisión Financiera Nacional.</t>
  </si>
  <si>
    <t>Fundación Hogar de Niñitas María Goretti</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</si>
  <si>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</si>
  <si>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</si>
  <si>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</si>
  <si>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</si>
  <si>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</si>
  <si>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</si>
  <si>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</si>
  <si>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</si>
  <si>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</si>
  <si>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Fundación Hogar Infantil Club de Leones de Talca</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</si>
  <si>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</si>
  <si>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</si>
  <si>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</si>
  <si>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</si>
  <si>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</si>
  <si>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Hasta el 25 de enero de 2021</t>
  </si>
  <si>
    <t xml:space="preserve">Américo Águila Uribe,
</t>
  </si>
  <si>
    <t xml:space="preserve">1 Norte N° 541,  comuna de Talca, Séptima Región.
</t>
  </si>
  <si>
    <t>Fono: 685986</t>
  </si>
  <si>
    <t xml:space="preserve">funhogarinfantil@hotmail.com
</t>
  </si>
  <si>
    <t xml:space="preserve">Se acompañan antecedentes financieros correspondientes al año 2019, aprobados Subdepartamento de Supervisión Financiera Nacional
</t>
  </si>
  <si>
    <t>Fundación Hogar Luterano de Valdivia</t>
  </si>
  <si>
    <t xml:space="preserve">657285609
</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</si>
  <si>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</si>
  <si>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</si>
  <si>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</si>
  <si>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</si>
  <si>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</si>
  <si>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</si>
  <si>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</si>
  <si>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 xml:space="preserve">Población El Laurel, Lastarria 0200, Casilla 329, Valdivia.
</t>
  </si>
  <si>
    <t>hogarluter@gmail.com, www.fundacionhogarluterano.cl</t>
  </si>
  <si>
    <t>Se acompaña certificado financiero año 2012, aprobado Departamento Auditoria</t>
  </si>
  <si>
    <t>Fundación Hogares de Menores Verbo Divino</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</si>
  <si>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</si>
  <si>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</si>
  <si>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</si>
  <si>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Vicepresidente
Bernardo Serrano Spoerer
Secretario
Jaime Solar Beazer. 
Directores
Juan Pablo Rodríguez Court. 
Ernesto Correa Elizalde. 
Matías Mackenna García Huidobro. 
Enrique Aguilar Castro. </t>
  </si>
  <si>
    <t xml:space="preserve">Durarán 3 años en sus funciones.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</si>
  <si>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</si>
  <si>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</si>
  <si>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San Ignacio N° 979, comuna de Puerto Varas, Décima Región.
</t>
  </si>
  <si>
    <t>F. 65-232931, 065-233834</t>
  </si>
  <si>
    <t>Correos electrónicos fvdcasacentral@gmail.com, fvdsocial@gmail.com</t>
  </si>
  <si>
    <t>Casilla 699</t>
  </si>
  <si>
    <t>Certificado financiero correspondiente al año 2020, aprobados por por el Subdepartamento de Supervisión Financiera Nacional.</t>
  </si>
  <si>
    <t>Fundación Huerquehue</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</si>
  <si>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</si>
  <si>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</si>
  <si>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</si>
  <si>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</si>
  <si>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</si>
  <si>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</si>
  <si>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</si>
  <si>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</si>
  <si>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</si>
  <si>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</si>
  <si>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Fundación IMSA Creando Lazos</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</si>
  <si>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</si>
  <si>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</si>
  <si>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</si>
  <si>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</si>
  <si>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</si>
  <si>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</si>
  <si>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</si>
  <si>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</si>
  <si>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Fundación Integral de la Familia - FIDEF</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</si>
  <si>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</si>
  <si>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</si>
  <si>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</si>
  <si>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</si>
  <si>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Norma Milena Ivonne Sierralta Pedemonte,
Secretario: Reinaldo Juan Gajewski Molina, 
Tesorero: Cristian Marcelo Villarroel Bustos, 
</t>
  </si>
  <si>
    <t>: 3 años</t>
  </si>
  <si>
    <t>Desde el 13 de abril de 2015- al 13 de abril de 2018</t>
  </si>
  <si>
    <t xml:space="preserve">Norma Milena Ivonne Sierralta Pedemonte, 
Maria Loreto Franco Zúñiga, 
Javiera del Pilar Terroba Aguirre, 
</t>
  </si>
  <si>
    <t xml:space="preserve">Sotero del Rio Nº 508, oficina 614, comuna de Santiago. Región Metropolitana. 
</t>
  </si>
  <si>
    <t>Fono 61934784 – 74971290</t>
  </si>
  <si>
    <t>lfranco@fidef.cl 
jterroba@fidef.cl</t>
  </si>
  <si>
    <t>Se acompaña Certificado Financiero  año 2017,enviado para ser aprobado por el Subdepartamento de Supervisión Financiera Nacional.</t>
  </si>
  <si>
    <t>Fundación Integrando Niños con un Toque de Luz</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</si>
  <si>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</si>
  <si>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500343354798, emitido con fecha 31 de agosto de 2020,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</si>
  <si>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</si>
  <si>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</si>
  <si>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</si>
  <si>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</si>
  <si>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</si>
  <si>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</si>
  <si>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</si>
  <si>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 xml:space="preserve">Fundación Padre Alceste Piergiovanni o Fundación Instituto Chileno de Colonias, Campamentos y Hogares de Menores*.
</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</si>
  <si>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</si>
  <si>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</si>
  <si>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</si>
  <si>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</si>
  <si>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</si>
  <si>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</si>
  <si>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</si>
  <si>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</si>
  <si>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</si>
  <si>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</si>
  <si>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</si>
  <si>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</si>
  <si>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Instituto de Educación Popular IEP</t>
  </si>
  <si>
    <t>Fundación de derecho público</t>
  </si>
  <si>
    <t>Decreto Eclesiástico del Obispado de Copiapó Nº 003/01, de 9 de marzo de 2001.</t>
  </si>
  <si>
    <t xml:space="preserve">Certificado de Vigencia SOC/163/2021, de fecha 13 de julio de 2021,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</si>
  <si>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</si>
  <si>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</si>
  <si>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Según los Estatutos, los miembros del Directorio deben durar dos años en sus cargos, sin perjuicio de la posibilidad de confirmación sucesiva por parte del Obispo.  </t>
  </si>
  <si>
    <t>19 de diciembre de 2018 al 19 de diciembre de 2019</t>
  </si>
  <si>
    <t xml:space="preserve">Presidente: Jorge Alfaro Colmans
Directora Ejecutiva: Carla Brown Prato
</t>
  </si>
  <si>
    <t xml:space="preserve">Calle O’Higgins Nº 555, depto. 1 y 2, comuna de Copiapó, Región de Atacama.
</t>
  </si>
  <si>
    <r>
      <rPr>
        <sz val="11"/>
        <rFont val="Verdana"/>
        <family val="2"/>
      </rPr>
      <t>Fono fijo: 52-2247556
Fono celular: 9-68328551</t>
    </r>
    <r>
      <rPr>
        <sz val="11"/>
        <color theme="1"/>
        <rFont val="Verdana"/>
        <family val="2"/>
      </rPr>
      <t xml:space="preserve">
</t>
    </r>
  </si>
  <si>
    <t>svallejos@fundiep.cl</t>
  </si>
  <si>
    <t>Se acompaña certificado financiero correspondiente al 2020 aprobados por el Subdepartamento de Supervisión Financiera</t>
  </si>
  <si>
    <t>Informe N°741, de 2020.</t>
  </si>
  <si>
    <t>Fundación Jardín Centro Infantil Nuestra Señora de La Victoria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</si>
  <si>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</si>
  <si>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</si>
  <si>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</si>
  <si>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</si>
  <si>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</si>
  <si>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</si>
  <si>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Galo González Nº 4585, ciudad de Santiago, Región Metropolitana.
</t>
  </si>
  <si>
    <t>Teléfono: (56-2) 5126280</t>
  </si>
  <si>
    <t xml:space="preserve"> jardin_lavictoria@yahoo.es </t>
  </si>
  <si>
    <t xml:space="preserve">Se acompaña certificado financiero correspondiente al año 2013, aprobado por el Subdepartamento de Supervisión Financiera Nacional. </t>
  </si>
  <si>
    <t xml:space="preserve">
Fundación Juan Enrique Pestalozzi.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</si>
  <si>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</si>
  <si>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</si>
  <si>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</si>
  <si>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</si>
  <si>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</si>
  <si>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</si>
  <si>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 xml:space="preserve">Fundación Juan XXIII
</t>
  </si>
  <si>
    <t>Otorgada por Decreto Supremo Nº 938, de 31 de agosto de 1989, por el Ministerio de Justicia.</t>
  </si>
  <si>
    <t>Certificado de vigencia inscripción Nº10849 con fecha 31 de enero de 2013, extendido por el SRCEI con fecha 13 de julio de 2015</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</si>
  <si>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</si>
  <si>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</si>
  <si>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</si>
  <si>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</si>
  <si>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</si>
  <si>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</si>
  <si>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</si>
  <si>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Fundación Koinomadelfia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</si>
  <si>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</si>
  <si>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80456019, de fecha 11 de noviembre del año 2020, del Servicio de Registro Civil e Identificación.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</si>
  <si>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</si>
  <si>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</si>
  <si>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</si>
  <si>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</si>
  <si>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 xml:space="preserve">Maximiliano Sanchez Pérez 
</t>
  </si>
  <si>
    <t xml:space="preserve">Avenida Pajaritos S/N, parcela 10-B. Malloco. Peñaflor </t>
  </si>
  <si>
    <t>Peñaflor</t>
  </si>
  <si>
    <t>228140697-228143164</t>
  </si>
  <si>
    <t xml:space="preserve">hnkoinomadelfia@hotmail.com
monica@koinomadelfia.cl
</t>
  </si>
  <si>
    <t xml:space="preserve">Antecedentes financieros correspondientes al año 2020, aprobados por el Subdepartamento de Supervisión Financiera  </t>
  </si>
  <si>
    <t>Fundación La Familia de María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</si>
  <si>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</si>
  <si>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</si>
  <si>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</si>
  <si>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</si>
  <si>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</si>
  <si>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</si>
  <si>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</si>
  <si>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</si>
  <si>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</si>
  <si>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 xml:space="preserve">
Fundación La Frontera
</t>
  </si>
  <si>
    <t>Otorgado por Decreto Supremo Nº 33, de fecha 3 de enero de 1963, del Ministerio de Justicia.</t>
  </si>
  <si>
    <t xml:space="preserve">Certificado de Vigencia, folio Nº 500396835453, de fecha 05 de julio de 2021, emitido por el Servicio de Registro Civil e Identificación.
</t>
  </si>
  <si>
    <t>Propiciar la investigación, educación y asistencia social especialmente en la zona llamada “de la Frontera”, en beneficio de su progreso humano y desarrollo económico social.</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</si>
  <si>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</si>
  <si>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</si>
  <si>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</si>
  <si>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</si>
  <si>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El Bosque N° 620, ciudad de Temuco, Región de la Araucanía.
</t>
  </si>
  <si>
    <t>fono (45) 226031/ 215342/ 2215342.</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</si>
  <si>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</si>
  <si>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</si>
  <si>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</si>
  <si>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</si>
  <si>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</si>
  <si>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</si>
  <si>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</si>
  <si>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 xml:space="preserve">Elicura N° 851, comuna de Los Vilos, Región de Coquimbo
</t>
  </si>
  <si>
    <t>Los Vilos</t>
  </si>
  <si>
    <t>Fono: (053) 541278</t>
  </si>
  <si>
    <t>Se adjunta Certificado financiero del año 2022, autorizado por el Subdepartamento de Supervisión Financiera Nacional</t>
  </si>
  <si>
    <t>Informe N°719, de 2020.</t>
  </si>
  <si>
    <t>Fundación León Bloy para la Promoción Integral de la Familia</t>
  </si>
  <si>
    <t>Otorgado por Decreto Supremo Nº 3080, de fecha 21 de septiembre de 2004, por el Ministerio de Justicia.</t>
  </si>
  <si>
    <t xml:space="preserve">Certificado de Vigencia, folio Nº 500395976348, de 29 de junio de 2021,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</si>
  <si>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</si>
  <si>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</si>
  <si>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</si>
  <si>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</si>
  <si>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</si>
  <si>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</si>
  <si>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(02) 6385219</t>
  </si>
  <si>
    <t xml:space="preserve">contacto@fundacionleonbloy.cl 
www.fundacionleonbloy.cl
</t>
  </si>
  <si>
    <t xml:space="preserve">Certificado Financiero correspondiente al año 2020, aprobados por el Subdepartamento de Supervisión Financiera. </t>
  </si>
  <si>
    <t>Fundación Logrando la Felicidad para Rapa Nui</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</si>
  <si>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</si>
  <si>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</si>
  <si>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</si>
  <si>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</si>
  <si>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</si>
  <si>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</si>
  <si>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</si>
  <si>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</si>
  <si>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 xml:space="preserve">Calle Atamu Tekena s/n. Isla de Pascua.
Región de Valparaíso
</t>
  </si>
  <si>
    <t>Isla De Pascua</t>
  </si>
  <si>
    <t>Fono: 996137484</t>
  </si>
  <si>
    <t>fundacionmoairapanui@gmail.com</t>
  </si>
  <si>
    <t xml:space="preserve">
Fundación Madre Josefa Fernández Concha- Una Madre para Chile. 
</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</si>
  <si>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</si>
  <si>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</si>
  <si>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</si>
  <si>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</si>
  <si>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</si>
  <si>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</si>
  <si>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</si>
  <si>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</si>
  <si>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</si>
  <si>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</si>
  <si>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Fundación MADRE VICTORIA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</si>
  <si>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</si>
  <si>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Certificado de Vigencia, folio Nº 500407328799, de fecha 06 de septiembre de 2021, del  Servicio del Registro Civil e Identificación.</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</si>
  <si>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</si>
  <si>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</si>
  <si>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</si>
  <si>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</si>
  <si>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</si>
  <si>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Balmaceda Nº 477, Comuna de El Carmen
</t>
  </si>
  <si>
    <t>El Carmen</t>
  </si>
  <si>
    <t>422661015
938663448 / 988258475</t>
  </si>
  <si>
    <t xml:space="preserve"> fundacionmadrevictoria@gmail.com</t>
  </si>
  <si>
    <t>Se acompaña certificado financiero , correspondiente al año 2020, APROBADOS del  Sub Departamento de Supervisión Financiera Nacional</t>
  </si>
  <si>
    <t xml:space="preserve">
Fundación María de la Luz Zañartu
</t>
  </si>
  <si>
    <t>75187300K</t>
  </si>
  <si>
    <t>Otorgado por Decreto Supremo Nº496, de fecha 18 de mayo de 1999, del Ministerio de Justicia.</t>
  </si>
  <si>
    <t xml:space="preserve">Certificado de Vigencia folio Nº 500401914204, de fecha 04-08-2021,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</si>
  <si>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</si>
  <si>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</si>
  <si>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</si>
  <si>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10 de julio de 2017, según Certificado de directorio de persona jurídica, folio Nº 500348005479, de fecha 29 de septiembre de 2020, emitido por el Servicio de Registro Civil e Identificación</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</si>
  <si>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</si>
  <si>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</si>
  <si>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</si>
  <si>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984991231 y red fija 224731095</t>
  </si>
  <si>
    <t>lisette@fundacionmariadelaluz.cl 
gerente@fmdl.cl</t>
  </si>
  <si>
    <t>Se acompaña certificado financiero correspondiente al año 2020, aprobados por el Sub Departamento de Supervisión Financiera Nacional</t>
  </si>
  <si>
    <t xml:space="preserve">
Fundación Maria Dignifica
</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</si>
  <si>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</si>
  <si>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</si>
  <si>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</si>
  <si>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</si>
  <si>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</si>
  <si>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</si>
  <si>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Paidahuén Nº 654, San Esteban, Los Andres, Quinta Región.
</t>
  </si>
  <si>
    <t>Teléfono: (56-34) 481-088 481-176</t>
  </si>
  <si>
    <t xml:space="preserve">secretaria@fmd.cl
</t>
  </si>
  <si>
    <t>Se acompaña Balance General y Certificado de Antecedentes Financieros del año 2006, aprobado por la Sub Unidad de Control de Supervisión Financiera.</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</si>
  <si>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</si>
  <si>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</si>
  <si>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</si>
  <si>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</si>
  <si>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</si>
  <si>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</si>
  <si>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</si>
  <si>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</si>
  <si>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San Carlos</t>
  </si>
  <si>
    <t>masfamiliasfundacion@gmail.com</t>
  </si>
  <si>
    <t>Fundación Mi Casa</t>
  </si>
  <si>
    <t>70015680K</t>
  </si>
  <si>
    <t>Otorgado por Decreto Supremo Nº 1360, de fecha 22 de febrero de 1952, del Ministerio de Justicia.</t>
  </si>
  <si>
    <t xml:space="preserve">Certificado de Vigencia extendido por el SRCeI, folio Nº 
500395957973, de fecha 29 de junio de 2021.
</t>
  </si>
  <si>
    <t>Readaptar  y moralizar a niños y jóvenes vagos o desamparados.</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</si>
  <si>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</si>
  <si>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 xml:space="preserve"> 5 años
24 de octubre de 2019 al 24 de octubre del 2024
</t>
  </si>
  <si>
    <t xml:space="preserve">Gerente General: Delia María Del Gatto Reyes       
Presidente: Fernando Enrique Correa Ríos, 
Representante Legal:  Luis Mario Riquelme Navarro            
Mandataria: Paulina Andrea Herrera Godoy            
</t>
  </si>
  <si>
    <t xml:space="preserve">Luis Barros Valdes Nº 775, comuna de Providencia, Santiago.
</t>
  </si>
  <si>
    <t xml:space="preserve">02-7903800
</t>
  </si>
  <si>
    <t>•	info@fundacionmicasa.cl</t>
  </si>
  <si>
    <t>Se acompaña certificado financiero correspondiente al año 2020, aprobados por el Subdepartamento de Supervisión Financiera Nacional.</t>
  </si>
  <si>
    <t xml:space="preserve">Informe N°908 de 2018
Informe N°953 de 2018
Informe N°1005 de 2018
Informe N°1059 de 2018
Informe N°1063 de 2019
</t>
  </si>
  <si>
    <t>Informe N° 908 de 2018      
Informe N° 953 de 2018                   
Informe N° 1005 de 2018                
Informe N° 1059 de 2018                          
Informe N° 1063 de 2019</t>
  </si>
  <si>
    <t xml:space="preserve">Fundación Mi Hogar de Cauquenes
</t>
  </si>
  <si>
    <t>70717000K</t>
  </si>
  <si>
    <t>Otorgado por Decreto Supremo Nº 1083, de fecha 17 de junio de 1968, del Ministerio de Justicia.</t>
  </si>
  <si>
    <t xml:space="preserve">Se acompaña Certificado de Vigencia de Persona Jurídica Sin Fines de Lucro, emitido por el Servicio de Registro Civil e Identificación, emitido con fecha 21 de septiembre de 2020, Folio N° 500346476762.
</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</si>
  <si>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</si>
  <si>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</si>
  <si>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 xml:space="preserve">Presidente:   Felipe Zúñiga Peña          </t>
  </si>
  <si>
    <t xml:space="preserve">Avenida Doctor Meza Nº 1699, Cauquenes, Séptima Región, </t>
  </si>
  <si>
    <t>Cauquenes</t>
  </si>
  <si>
    <t xml:space="preserve">(73) 512356.
+569 79695268.
</t>
  </si>
  <si>
    <t>E-mail: fmihogarcauquenes@gmail.com</t>
  </si>
  <si>
    <t>Se adjunta certificado de antecedente financiero correspondiente al año 2019, aprobados por el Subdepartamento de Supervisión Financiera Nacional.</t>
  </si>
  <si>
    <t>Fundación Mi Hogar- Mi Familia</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</si>
  <si>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</si>
  <si>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500396512468, de fecha 02 de julio de 2021,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</si>
  <si>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</si>
  <si>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</si>
  <si>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Vigente hasta el 12-11-2022 (Directorio inicial)</t>
  </si>
  <si>
    <t xml:space="preserve">Presidenta:
Carol Opazo Espinoza, 
Directora Ejecutiva:
Evelyne Ruth Zwir, </t>
  </si>
  <si>
    <t>Calle 2 Poniente N° 170, comuna de Viña del Mar, Región de Valparaíso.</t>
  </si>
  <si>
    <t>32 – 3852541</t>
  </si>
  <si>
    <t>fundacionmihofarmifamilia@gmail.com</t>
  </si>
  <si>
    <t xml:space="preserve">Antecedentes financieros correspondientes al año 2020, aprobados por el Sub Departamento de Supervisión Financiera Nacional. </t>
  </si>
  <si>
    <t>Fundación Miguel Kast Rist</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</si>
  <si>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</si>
  <si>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</si>
  <si>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</si>
  <si>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</si>
  <si>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</si>
  <si>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</si>
  <si>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</si>
  <si>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Avenida Las Condes Nº 12.438, Lo Barnechea
</t>
  </si>
  <si>
    <t xml:space="preserve">Teléfono: 2999239 </t>
  </si>
  <si>
    <t xml:space="preserve">Se acompaña Certificado Financiero Año 2005, autorizado ante Notario Público, del 1º de diciembre de 2006, aprobados por la Unidad de Auditoria Interna del Servicio.
</t>
  </si>
  <si>
    <t xml:space="preserve">
Fundación Mis Amigos
</t>
  </si>
  <si>
    <t>Otorgado por Decreto Supremo Nº 258, de fecha 7 de febrero de 1990, del Ministerio de Justicia.</t>
  </si>
  <si>
    <t>Certificado de Vigencia, folio Nº 500450526153, de fecha 23 de mayo de 2022, emitido por el Servicio de Registro Civil e Identificación.</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</si>
  <si>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</si>
  <si>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</si>
  <si>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 Durarán en sus cargos cuatro años, y se renovarán por parcialidades</t>
  </si>
  <si>
    <t>El 09 de marzo de 2019, según Certificado de Directorio de fecha 23 de mayo de 2022, emitido por el SRCI, Folio N° 500450526087.</t>
  </si>
  <si>
    <t xml:space="preserve">Clemente Muñiz Trigo      </t>
  </si>
  <si>
    <t>Avenida Vicuña Mackenna Nº 3153, Peñaflor</t>
  </si>
  <si>
    <t>Fono 228120757 – 228115687</t>
  </si>
  <si>
    <t>aldeamisamigos@yahoo.es</t>
  </si>
  <si>
    <t>Se acompaña certificado financiero correspondiente al año 2021, en proceso de ser  aprobados por parte del Subdepartamento de Supervisión Financiera Nacional</t>
  </si>
  <si>
    <t>Fundación MOREAU o FUNDAMOR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</si>
  <si>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</si>
  <si>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</si>
  <si>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</si>
  <si>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</si>
  <si>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</si>
  <si>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</si>
  <si>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</si>
  <si>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</si>
  <si>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</si>
  <si>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Fundación Nacional para la Defensa Ecológica del Menor de Edad-Fundación DEM</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</si>
  <si>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</si>
  <si>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</si>
  <si>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</si>
  <si>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Desde 25 de junio de 2024 hasta 25 de junio de 2025</t>
  </si>
  <si>
    <t xml:space="preserve">MARIA CRISTINA CONCHA WAGENKNECHT 6.848.120-1 
</t>
  </si>
  <si>
    <t xml:space="preserve">Marina de Gaete Nº 755, comuna de Santiago, Región Metropolitana.
</t>
  </si>
  <si>
    <t>222150200 
+56971407762</t>
  </si>
  <si>
    <t>Fundación Nacional para la Superación de la Pobreza</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</si>
  <si>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</si>
  <si>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</si>
  <si>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</si>
  <si>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</si>
  <si>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</si>
  <si>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</si>
  <si>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</si>
  <si>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</si>
  <si>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Fundación Niño Dios de Malloco</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</si>
  <si>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</si>
  <si>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</si>
  <si>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</si>
  <si>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</si>
  <si>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 xml:space="preserve">Los Directores durarán en sus cargos en forma indefinida, debiendo ser ratificados cada tres años por el fundador.
</t>
  </si>
  <si>
    <t>23 de junio de 2005.</t>
  </si>
  <si>
    <t xml:space="preserve">Rvdo. Padre Félix Zaragoza Sesmero     </t>
  </si>
  <si>
    <t>Balmaceda Nº 058, Peñaflor.</t>
  </si>
  <si>
    <t>Se acompaña Certificado Financiero Año 2008, firmado ante Notario Público, de fecha 29 de abril de 2009, aprobado por la Unidad de Supervisión Financiera Nacional.</t>
  </si>
  <si>
    <t>Fundación Niño y Patria</t>
  </si>
  <si>
    <t>Otorgada por Decreto Supremo Nº 2940, de 10 de octubre de 1963, del Ministerio de Justicia</t>
  </si>
  <si>
    <t xml:space="preserve">Certificado de directorio de persona jurídica, folio N° 500397327428, de fecha 7 de julio de 2021, emitido por el Servicio de Registro Civil e Identificación. </t>
  </si>
  <si>
    <t>Colaborar con los organismos públicos y privados en la solución de los problemas relacionados con la protección de menores en situación irregular. Velar por la prevención de la delincuencia.</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</si>
  <si>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</si>
  <si>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4 años, según certificado de directorio de persona jurídica, folio N° 500342804846, de fecha 27 de agosto de 2020, emitido por el Servicio de Registro Civil e Identificación</t>
  </si>
  <si>
    <t>10 de marzo de 2021 al 10 de marzo de 2025</t>
  </si>
  <si>
    <t xml:space="preserve">Erica Marianela Ponce Figueroa, </t>
  </si>
  <si>
    <t xml:space="preserve">Valenzuela Castillo N° 1520, oficina 101, Providencia
</t>
  </si>
  <si>
    <t>contacto@fundacionninoypatria.cl</t>
  </si>
  <si>
    <t xml:space="preserve">93401: Instituciones de Asistencia Social </t>
  </si>
  <si>
    <t>Se  acompaña certificado de antecedentes financieros correspondiente al año 2020, aprobados por el  Subdepartamento de Supervisión Financiera Nacional.</t>
  </si>
  <si>
    <t>Informe N°456, de 2020.</t>
  </si>
  <si>
    <t>Fundación Niño Patrimonio</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</si>
  <si>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</si>
  <si>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</si>
  <si>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</si>
  <si>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</si>
  <si>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</si>
  <si>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</si>
  <si>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</si>
  <si>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</si>
  <si>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</si>
  <si>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</si>
  <si>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Fundación Niños en la Huella</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</si>
  <si>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</si>
  <si>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</si>
  <si>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</si>
  <si>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</si>
  <si>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</si>
  <si>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</si>
  <si>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</si>
  <si>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</si>
  <si>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</si>
  <si>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Fundación Nuestra Señora de la Esperanza</t>
  </si>
  <si>
    <t>Inscripción N° 170002, de fecha 22 de abril de 2014, del Registro de Personas Jurídicas, del Servicio de Registro Civil e Identificación.</t>
  </si>
  <si>
    <t xml:space="preserve">Certificado de Vigencia de Directorio, Folio Nº85710000, emitido con fecha 23 de julio de 2021,por el Servicio de Registro Civil e Identificación.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</si>
  <si>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</si>
  <si>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Presidente
Juan Luis Del Pino Riesco, 
Secretario
Loreto Elisa Olate Gallardo, 
Tesorero
Ramona Edecia Vilches Lagos,</t>
  </si>
  <si>
    <t xml:space="preserve">De 13 de mayo de 2017 al 13 de mayo de 2021.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</si>
  <si>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</si>
  <si>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 xml:space="preserve">Avenida O`Higgins Nº 1541, Chillan, Región del Ñuble
</t>
  </si>
  <si>
    <t xml:space="preserve">042-2223675.
979928331.
985603549.
</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</si>
  <si>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</si>
  <si>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</si>
  <si>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</si>
  <si>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</si>
  <si>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</si>
  <si>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</si>
  <si>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</si>
  <si>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</si>
  <si>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</si>
  <si>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</si>
  <si>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Calle Arica Nº3829, comuna de Estación Central, Región Metropolitana.
</t>
  </si>
  <si>
    <t>Fono: 27794310- 27796762- 27797709.</t>
  </si>
  <si>
    <t xml:space="preserve"> administración@sumate.cl.</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</si>
  <si>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</si>
  <si>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</si>
  <si>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</si>
  <si>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</si>
  <si>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</si>
  <si>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Los miembros del Directorio durarán en sus cargos indefinidamente, sin perjuicio de que los titulares de los cargos de Presidente, Vicepresidente, Tesorero y Secretario duarán en sus cargos por tres años, pudiendo ser reelegidos indefinidamente.</t>
  </si>
  <si>
    <t>07 de septiembre de 2020, duración indefinida.</t>
  </si>
  <si>
    <t xml:space="preserve">Presidente:
Mario Santiago Manríquez Santa Cruz, 
Director Ejecutivo:
Benjamín Rodríguez Larraín, 
Secretario: 
Eduardo Sergio Silva Donoso, 
Javiera Errázuriz Dell´Oro
</t>
  </si>
  <si>
    <t xml:space="preserve">Avenida Gabriela 02980, La Pintana. 
</t>
  </si>
  <si>
    <t>Telefono 56-2- 23815540</t>
  </si>
  <si>
    <t>Http://www.padresemeria.cl</t>
  </si>
  <si>
    <t xml:space="preserve">Certificado de Antecedentes Financieros del año 2020 aprobados por el Sub Departamento Supervisión Financiera
</t>
  </si>
  <si>
    <t>Informe N°833, de 2020.</t>
  </si>
  <si>
    <t>Fundación Paicaví</t>
  </si>
  <si>
    <t>Otorgado por Decreto Supremo Nº 742 de fecha 13 de julio de 1989, del Ministerio de Justicia.</t>
  </si>
  <si>
    <t>Certificado de Vigencia folio Nº 500356609686, emitido por el SRCeI, con fecha 17 de noviembre de 2020.</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</si>
  <si>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</si>
  <si>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</si>
  <si>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Permanecerán en sus cargos indefinidamente y serán reemplazados en caso de impedimento o renuncia.
El Presidente, Secretario y Tesorero: duran 3 años en sus cargos.
</t>
  </si>
  <si>
    <t>02 de noviembre de 2020 al 02 de noviembre del 2023</t>
  </si>
  <si>
    <t xml:space="preserve">Presidente. Ricardo Leiva Romero, 
</t>
  </si>
  <si>
    <t xml:space="preserve">Avate Molina Nº623, Localidad de Maipo, comuna de Buin, región Metropolitana
</t>
  </si>
  <si>
    <t>Maipo</t>
  </si>
  <si>
    <t xml:space="preserve">9855136069 Administración
992225747 REM PER Quillahua </t>
  </si>
  <si>
    <t>hogarquillahua@yahoo.es</t>
  </si>
  <si>
    <t xml:space="preserve">Certificado de Antecedentes Financieros del año 2020, aprobados por el Subdepartamento de Supervisión Nacional. </t>
  </si>
  <si>
    <t>Informe N° 908, 2018</t>
  </si>
  <si>
    <t>Fundación para la Acción Social</t>
  </si>
  <si>
    <t>Decreto Nº11/2005 del 06 de julio de 2005 del Obispado de Chillán.</t>
  </si>
  <si>
    <t xml:space="preserve">Indefinida. </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</si>
  <si>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</si>
  <si>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</si>
  <si>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</si>
  <si>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</si>
  <si>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</si>
  <si>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 xml:space="preserve">Libertad Nº640, segundo piso, comuna de Chillán, provincia de Ñuble
</t>
  </si>
  <si>
    <t>Ñuble</t>
  </si>
  <si>
    <t>Se acompaña Certificado año 2005, de fecha 24.05.06, aprobado por la Unidad de Auditoría.</t>
  </si>
  <si>
    <t>Fundación para la Infancia de Coquimbo</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</si>
  <si>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</si>
  <si>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500395322859, emitido con fecha 24 de junio de 2021,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</si>
  <si>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</si>
  <si>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</si>
  <si>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</si>
  <si>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</si>
  <si>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Luis Michea N°1188, comuna de Coquimbo, región de Coquimbo. 
</t>
  </si>
  <si>
    <t>Teléfono: 
09-9-6446685</t>
  </si>
  <si>
    <t xml:space="preserve">Correo electrónico:
contacto@fundacionparainfanciacoquimbo.cl </t>
  </si>
  <si>
    <t>Antecedentes financieros correspondientes al año 2020, remitidos al Sub Depto. de Supervisión Financiera Nacional para su aprobación, a través de correo electrónico de 06 de julio de 2021</t>
  </si>
  <si>
    <t>Fundación para la Infancia inclusivamente</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</si>
  <si>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</si>
  <si>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</si>
  <si>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</si>
  <si>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</si>
  <si>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</si>
  <si>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</si>
  <si>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</si>
  <si>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</si>
  <si>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</si>
  <si>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 xml:space="preserve">Antecedentes financieros correspondientes al año 2019, aprobados por el Sub Depto de Supervisión Financiera Nacional. </t>
  </si>
  <si>
    <t>Fundación para la Promoción y el Cuidado de la Salud Mental, la Calidad de Vida y la Felicidad, pudiendo usar indistintamente el nombre de Fundación Vínculos.</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</si>
  <si>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</si>
  <si>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</si>
  <si>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</si>
  <si>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</si>
  <si>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</si>
  <si>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</si>
  <si>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</si>
  <si>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 xml:space="preserve">Calle Quito N° 73, Oficina C,  comuna de Santiago,  Región Metropolitana
</t>
  </si>
  <si>
    <t>Fonos: 09-539 83 42 ; 08-248 19 71</t>
  </si>
  <si>
    <t>karola_rojas@hotmail.com; fundacionvinculos@sename.cl www.fundacionvinculos.cl</t>
  </si>
  <si>
    <t>Se acompaña Certificado de Antecedentes Financieros Institucionales, correspondiente al año 2010, aprobado por el Sub Departamento de Supervisión Financiera</t>
  </si>
  <si>
    <t>Fundación para el Crecimiento Humano FUCREHU.</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</si>
  <si>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</si>
  <si>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</si>
  <si>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</si>
  <si>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</si>
  <si>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</si>
  <si>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</si>
  <si>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</si>
  <si>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</si>
  <si>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</si>
  <si>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</si>
  <si>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</si>
  <si>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</si>
  <si>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</si>
  <si>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</si>
  <si>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</si>
  <si>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</si>
  <si>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</si>
  <si>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</si>
  <si>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</si>
  <si>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</si>
  <si>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</si>
  <si>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</si>
  <si>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</si>
  <si>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</si>
  <si>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</si>
  <si>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</si>
  <si>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</si>
  <si>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</si>
  <si>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Calle Lafayette N°1610, comuna de Independencia, Santiago, Región Metropolitana
</t>
  </si>
  <si>
    <t xml:space="preserve"> info@fundacionparentesis.cl</t>
  </si>
  <si>
    <t>Se acompaña Certificado financiero de la Institución, correspondiente al año 2019, aprobado por el  Subdepartamento de Supervisión Nacional.</t>
  </si>
  <si>
    <t>Fundación Pares</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</si>
  <si>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</si>
  <si>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</si>
  <si>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</si>
  <si>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</si>
  <si>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</si>
  <si>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</si>
  <si>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</si>
  <si>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Calle Santiago N° 710, oficina 200, Comuna de Villa Alemana. Región de Valparaíso</t>
  </si>
  <si>
    <t xml:space="preserve">Fono: 966910337
</t>
  </si>
  <si>
    <t xml:space="preserve">Correo electrónico: f.pares2019@gmail.com
</t>
  </si>
  <si>
    <t>Certificado Financiero 2020, aprobados por el Subdepartamento de Supervisión financiera.</t>
  </si>
  <si>
    <t>Fundación Paternitas</t>
  </si>
  <si>
    <t>Decreto Arzobispado de Santiago Nº 243, de 6 de agosto de 1991.</t>
  </si>
  <si>
    <t>Indefinida. Con fecha 23 de junio de 2021, se extiende un certificado  C/923/2021 emanado del Arzobispado de Santiago que describe la conformación del actual Directorio.</t>
  </si>
  <si>
    <t>Promover y ejecutar iniciativas tendientes a auxiliar a niños en situación irregular a través de la creación de instituciones dedicadas a su cuidado y tratamiento, sin dejar de considerar como lo más importante, fortalecer a la familia.</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</si>
  <si>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</si>
  <si>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</si>
  <si>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</si>
  <si>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</si>
  <si>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</si>
  <si>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Certificado Financiero correspondiente al año 2020, remitido al Subdepartamento de Supervisión Financiera.</t>
  </si>
  <si>
    <t>Fundación Patronato de los Sagrados Corazones de Valparaíso</t>
  </si>
  <si>
    <t xml:space="preserve">Decreto Supremo 2431, de fecha 31 de agosto de 1905, del Ministerio de Justicia. </t>
  </si>
  <si>
    <t xml:space="preserve">Certificado de vigencia de persona jurídica sin fines de lucro, folio 500396675594, de fecha 08 de julio de 2021, emitido por el Servicio de de Registro Civil e Identificación.
</t>
  </si>
  <si>
    <t>Procurar el mayor bien religioso, intelectual y moral de los miembros de la clase obrera, por medio de la caridad de la clase acomodada, y de la protección mutua que aquellos mismos se presten.</t>
  </si>
  <si>
    <t xml:space="preserve">Presidente: 
Carlos Ernesto Celedón Riquelme
Vicepresidente: 
Sergio Manuel Reyes Cajas
Secretario:
Mónica Isabel Cortez Muñoz
Directores:
Mónica Isabel Cortez Muñoz
Sergio Manuel Reyes Cajas
Mario Soto Medel, 
Claudio Ansaldo Moggia, </t>
  </si>
  <si>
    <t xml:space="preserve">2 años.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</si>
  <si>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</si>
  <si>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</si>
  <si>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 xml:space="preserve">Las Heras Nº 785, comuna de Valparaíso
</t>
  </si>
  <si>
    <t>Fono: 32- 214336-2218274-2214336</t>
  </si>
  <si>
    <t>laviles@patronatosscc.cl
Emoyano@patronatosscc.cl
secretaria@patronatosscc.cl</t>
  </si>
  <si>
    <t xml:space="preserve">Se acompaña Certificado Financiero correspondiente al año 2020 aprobado por el Sub Departamento de Supervisión Financiera Nacional.
</t>
  </si>
  <si>
    <t>Informe Final N°462 de 2020.</t>
  </si>
  <si>
    <t>Fundación Paula Jaraquemada Alquízar</t>
  </si>
  <si>
    <t xml:space="preserve">Decreto Supremo Nº 1554, de 2 de septiembre de 1976, del ministerio de Justicia. </t>
  </si>
  <si>
    <t>Certificado de Vigencia, folio Nº500592763160, emitido por el SRCeI con fecha 7 de noviembre de 2024.</t>
  </si>
  <si>
    <t>La capacitación y formación integral de personas de escasos recursos, sin costo para ellos y sin discriminación de ninguna especie, a fin de que puedan integrarse al desarrollo del país.</t>
  </si>
  <si>
    <t xml:space="preserve">Presidente: 
Teresa Lee Orrego Benjamín 
RUN 6.373.674-0
Vicepresidenta: 
María Angélica Grez Del Canto. 
RUN 8.608.450-3
Secretaria: 
María Eugenia Costabal Echeñique        
RUN 2.289.049-2
Tesorero:    
Alfonso Peró Costabal                            
RUN 7.010.595-5
Director:
Julio Jaraquemada Ledoux 
RUN 7.303.607-0
Director:
Carlos Rivas García Huidobro 
RUN 6.689.544-0
Director:
Ricardo Otto Hoffmann León 
RUN 6.741.867-0
Gerente General
Carmen Gloria Blanco Brown 
14.204.913-9
</t>
  </si>
  <si>
    <t xml:space="preserve">Los miembros del Directorio permanecerán en sus cargos dos años.
</t>
  </si>
  <si>
    <t>Desde 04-10-2023 a 04-10-2025 (dos años).</t>
  </si>
  <si>
    <t xml:space="preserve">Representante Legal:
Carmen Gloria Blanco Brown
</t>
  </si>
  <si>
    <t xml:space="preserve">Avenida Nueva Providencia Nº2250, oficina Nº1025, comuna de Providencia, Región Metropolitana.
</t>
  </si>
  <si>
    <t>paulajaraquemada@fpj.cl gerenciageneral@fpj.cl daf@fpj.cl asesoriatecnica@fpj.cl</t>
  </si>
  <si>
    <t xml:space="preserve">Se acompaña certificado de antecedentes financieros correspondiente al año 2023, aprobado por Subdepartamento de Supervisión Financiera Nacional. </t>
  </si>
  <si>
    <t>Informe N°820 de 2018
Informe N°1004 de 2018</t>
  </si>
  <si>
    <t>Informe N°820, 2018       Informe N° 1004, 2018</t>
  </si>
  <si>
    <t>Fundación Pedro Aguirre Cerda</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</si>
  <si>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</si>
  <si>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</si>
  <si>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</si>
  <si>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</si>
  <si>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</si>
  <si>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</si>
  <si>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</si>
  <si>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</si>
  <si>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</si>
  <si>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Fundación por un Mundo Mejor</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</si>
  <si>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</si>
  <si>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Certificado de Vigencia inscripción Nº193193 de fecha 26 de febrero de 2015 Folio N° 500578556134 emitido por el Servicio de Registro Civil e Identificación, de fecha 29 de julio de 2024.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</si>
  <si>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</si>
  <si>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</si>
  <si>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Nombramiento 03 de agosto de 2020 y cesación 03 de agosto de 2025.</t>
  </si>
  <si>
    <t xml:space="preserve">GONZALO JAVIER SANCHEZ ESCOBAR
</t>
  </si>
  <si>
    <t xml:space="preserve">Calle Catedral N°1009, oficina 902, comuna de Santiago, región Metropolitana
</t>
  </si>
  <si>
    <t>56-2-24653130 / 56-9-94487899</t>
  </si>
  <si>
    <t xml:space="preserve">contacto@fundacionmundomejor.cl
</t>
  </si>
  <si>
    <t xml:space="preserve">Antecedentes financieros correspondientes al año 2023, aprobado por el  Sub Depto. de Supervisión Financiera Nacional. </t>
  </si>
  <si>
    <t xml:space="preserve">
Fundación Pléyades
</t>
  </si>
  <si>
    <t xml:space="preserve">
652942806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</si>
  <si>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</si>
  <si>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</si>
  <si>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</si>
  <si>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</si>
  <si>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</si>
  <si>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</si>
  <si>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</si>
  <si>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</si>
  <si>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</si>
  <si>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</si>
  <si>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</si>
  <si>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FUNDACIÓN PROACOGIDA</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</si>
  <si>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</si>
  <si>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de Vigencia de Persona Jurídica sin fines de Lucro, folio Nº 500317160661, donde consta inscripción Nº296769, de fecha 5 de septiembre de 2019, emitida por el Servicio de Registro Civil e Identificación</t>
  </si>
  <si>
    <t>Promoción del desarrollo, especialmente de las personas, familias, grupos y comunidades que viven en condiciones de pobreza y/o marginalidad.</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</si>
  <si>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</si>
  <si>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</si>
  <si>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</si>
  <si>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Calle Raimapu N° 6645, Comuna de Vitacura, Santiago</t>
  </si>
  <si>
    <t>Fono: 222351334 
Celular: 951264457</t>
  </si>
  <si>
    <t>proacogida@gmail.com</t>
  </si>
  <si>
    <t>Certificado Financiero al año 2019, aprobado por el Subdepartamento de Supervisión Financiera Nacional, según consta de Memorándum N° 161, de 4 de junio de 2020, de dicha repartición institucional.</t>
  </si>
  <si>
    <t>Certificado N° 902, de 2 de   octubre de 2020 (Folio 7715)</t>
  </si>
  <si>
    <t xml:space="preserve">
Fundación Profesionales Asociados para el Desarrollo del Norte o PRODENOR.
</t>
  </si>
  <si>
    <t xml:space="preserve">651564018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</si>
  <si>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</si>
  <si>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</si>
  <si>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</si>
  <si>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</si>
  <si>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</si>
  <si>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</si>
  <si>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</si>
  <si>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9-62031998</t>
  </si>
  <si>
    <t>v.buhadla@hotmail.com</t>
  </si>
  <si>
    <t>Certificado de antecedentes financieros correspondientes al año 2016, aprobado por el  Subdepartamento de Supervisión  Nacional.</t>
  </si>
  <si>
    <t>Fundación Profesionales Asociados para el Desarrollo Regional o Fundación PRODERE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</si>
  <si>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</si>
  <si>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500575466098, de fecha 08 de julio de 2024,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</si>
  <si>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</si>
  <si>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RUT Nº 5.254.202-2
Vicepresidente:
Aintzane Valeska Álvarez Bustos, RUT N° 13.023.040-7
Tesorero: 
Rosario Paz María Esnaola Sellan, RUT N°16.359.118-9
Secretario: 
Carlos Eduardo Valdivia Espergue, RUT N°15.057.188-K 
</t>
  </si>
  <si>
    <t>15-11-2023 hasta el 15-11-2026</t>
  </si>
  <si>
    <t>Marina Inés Bustos Pino</t>
  </si>
  <si>
    <t xml:space="preserve">4 Oriente N° 143, Viña del Mar
</t>
  </si>
  <si>
    <t>v</t>
  </si>
  <si>
    <t>fundacion.prodere@gmail.com</t>
  </si>
  <si>
    <t xml:space="preserve">Antecedentes financieros correspondientes al año 2023, aprobados por el Sub Departamento de Supervisión Financiera Nacional. </t>
  </si>
  <si>
    <t xml:space="preserve">
FUNDACIÓN PROYECTO B
</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</si>
  <si>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</si>
  <si>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</si>
  <si>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</si>
  <si>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t>
  </si>
  <si>
    <t xml:space="preserve">08-07-2022 a 08-07-2025
                                 </t>
  </si>
  <si>
    <t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t>
  </si>
  <si>
    <t xml:space="preserve">Calle Andres de Fuenzalida N° 22, 
comuna de Providencia, Región Metropolitana.
</t>
  </si>
  <si>
    <t xml:space="preserve">Correo electrónico: julio@proyectob.cl </t>
  </si>
  <si>
    <t>Fundación Pura Vida</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</si>
  <si>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</si>
  <si>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</si>
  <si>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</si>
  <si>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</si>
  <si>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</si>
  <si>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</si>
  <si>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</si>
  <si>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 xml:space="preserve">Painequilla N° 5057, Valle Volcane, Puerto Montt.
</t>
  </si>
  <si>
    <t>9-90811686</t>
  </si>
  <si>
    <t>martacoyopay@gmail.com</t>
  </si>
  <si>
    <t>Se acompaña certificado Financiero correspondiente al año 2019 aprobado por USUFI, con fecha de 22 de diciembre de 2020.</t>
  </si>
  <si>
    <t>Fundación Refugio de Cristo</t>
  </si>
  <si>
    <t>Decreto Supremo Nº 2410, de 15 de mayo de 1953, del Ministerio de Justicia.</t>
  </si>
  <si>
    <t>Certificado de Vigencia de Persona Jurídica sin fines de lucro folio 500394944764, de fecha 22-06-2021, emitido por el Servicio de Registro Civil e Identificación</t>
  </si>
  <si>
    <t>La creación y mantenimiento de obras de beneficencia y educación gratuita por medio de asilos para dirigentes y de escuelas tanto diurnas como nocturnas.</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</si>
  <si>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</si>
  <si>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</si>
  <si>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</si>
  <si>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</si>
  <si>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</si>
  <si>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</si>
  <si>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</si>
  <si>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 xml:space="preserve">Certificado financiero correspondiente al año 2020 APROBADOS POR EL  Subdepartamento de Supervisión Financiero. </t>
  </si>
  <si>
    <t>Informe N°462, de 2020.</t>
  </si>
  <si>
    <t>Fundación Reencuadre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</si>
  <si>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</si>
  <si>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</si>
  <si>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</si>
  <si>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</si>
  <si>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</si>
  <si>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</si>
  <si>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</si>
  <si>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</si>
  <si>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Fundación Reencuentro</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</si>
  <si>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</si>
  <si>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</si>
  <si>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</si>
  <si>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</si>
  <si>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</si>
  <si>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</si>
  <si>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 xml:space="preserve">Avenida Kennedy Nº 4700, oficina Nº 802.
</t>
  </si>
  <si>
    <t>Fono: 229580961</t>
  </si>
  <si>
    <t>freencuentro@vtr.net</t>
  </si>
  <si>
    <t>Se acompaña Certificado de la Institución correspondiente a antecedentes financieros del año 2015, aprobado por el Subdepartamento de Supervisión Financiera.</t>
  </si>
  <si>
    <t xml:space="preserve">
Fundación Regazo
</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</si>
  <si>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</si>
  <si>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</si>
  <si>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</si>
  <si>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</si>
  <si>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</si>
  <si>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</si>
  <si>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</si>
  <si>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</si>
  <si>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</si>
  <si>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</si>
  <si>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Fundación Reinventarse</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</si>
  <si>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</si>
  <si>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</si>
  <si>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 xml:space="preserve">DIRECTOR DARKO MICHEL LOUIT NEVISTIC 10.332.683-4
DIRECTOR MIGUEL ANDRES FLORES TORO 8.464.583-4
DIRECTOR FRANCISCO JAVIER AGUIRRE GRAPIN 6.083.527-6
DIRECTOR RODRIGO IZURIETA KAUSEL 13.241.909-4
DIRECTOR DANIEL ALBERTO ROJAS ORELLANA 10.993.233-7
</t>
  </si>
  <si>
    <t>De acuerdo al artículo 08 de sus Estatutos, el Directorio durará tres años en sus funciones, pudiendo sus integrantes ser reelegidos para el período siguiente.</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</si>
  <si>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</si>
  <si>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Calle Dos N°9417, comuna de Quilicura, región Metropolitana.</t>
  </si>
  <si>
    <t>Fundación Repuyen</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</si>
  <si>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</si>
  <si>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</si>
  <si>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</si>
  <si>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</si>
  <si>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</si>
  <si>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</si>
  <si>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</si>
  <si>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</si>
  <si>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</si>
  <si>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</si>
  <si>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Fundación Ruperto Lecaros Izquierdo</t>
  </si>
  <si>
    <t>Otorgado por Decreto Supremo Nº 1431, de fecha 26 de octubre de 1994,  por el Ministerio de Justicia.</t>
  </si>
  <si>
    <t xml:space="preserve">Certificado de Vigencia folio Nº 500513196134, emitido el 8 Junio 2023, por el Servicio de Registro Civil e Identificación.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</si>
  <si>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</si>
  <si>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</si>
  <si>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</si>
  <si>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</si>
  <si>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</si>
  <si>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 xml:space="preserve">General del Canto Nº 50, oficina 302, comuna de Providencia, ciudad de Santiago, Región Metropolitana.
</t>
  </si>
  <si>
    <t>Teléfono: (02) 2642556- 2364474</t>
  </si>
  <si>
    <t>Se acompaña certificado financiero de la Institución correspondientes al año 2022, aprobados por el Sub Departamento de Supervisión Financiera Nacional.</t>
  </si>
  <si>
    <t>Fundación Sagrada Familia</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</si>
  <si>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</si>
  <si>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</si>
  <si>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</si>
  <si>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</si>
  <si>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</si>
  <si>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</si>
  <si>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</si>
  <si>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</si>
  <si>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</si>
  <si>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</si>
  <si>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Fundación San Pedro Armengol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</si>
  <si>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</si>
  <si>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</si>
  <si>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</si>
  <si>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</si>
  <si>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</si>
  <si>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</si>
  <si>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</si>
  <si>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</si>
  <si>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</si>
  <si>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Fundación San José para la Adopción Familiar Cristiana</t>
  </si>
  <si>
    <t xml:space="preserve">Fundación de Derecho Público </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</si>
  <si>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</si>
  <si>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</si>
  <si>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</si>
  <si>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</si>
  <si>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 xml:space="preserve">Durarán cuatro años en sus cargos. (artículo 12 de los Estatutos). 
</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</si>
  <si>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</si>
  <si>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</si>
  <si>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Latadía Nº 4602, comuna de Las Condes </t>
  </si>
  <si>
    <t xml:space="preserve">E-Mail: pilarmedina@fundacionsanjose.cl </t>
  </si>
  <si>
    <t xml:space="preserve">Certificado de antecedentes financieros correspondiente al año 2020, aprobados por el Subdepartamento de Supervisión Financiera.
</t>
  </si>
  <si>
    <t>Fundación Sentido</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</si>
  <si>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</si>
  <si>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</si>
  <si>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</si>
  <si>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Presidenta: María Margarita Guzmán Montes
Secretaria: Camila María Costagliola Zambrano
Tesorera: Francisca Cummins Haeussler
Directora: Pilar Goycoolea Ferrer
Directora: Claudia Alexandra Oddo Franulic
Directora: Catalina Jaramillo Montt
</t>
  </si>
  <si>
    <t xml:space="preserve">María Margarita Guzmán Montes, </t>
  </si>
  <si>
    <t xml:space="preserve">Camino del Herrero N° 2279, comuna de Lo Barnechea.
Región Metropolitana  
</t>
  </si>
  <si>
    <t>Fono: +569 66772906 (Directora)</t>
  </si>
  <si>
    <t>isabel@fundacionsentido.cl</t>
  </si>
  <si>
    <t xml:space="preserve">Se acompaña Certificado Financiero correspondiente al año 2017, suscrito por la representante legal, pero sin autorización notarial.
Se remitirá carta solicitando la remisión del certificado correctamente extendido. 
</t>
  </si>
  <si>
    <t xml:space="preserve">
FUNDACIÓN SINERGIA SOCIAL 
</t>
  </si>
  <si>
    <t>65160642K</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</si>
  <si>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</si>
  <si>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</si>
  <si>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</si>
  <si>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</si>
  <si>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</si>
  <si>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</si>
  <si>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 xml:space="preserve">Salomon Corvalan N°1621, Comuna de Cerro Navia
</t>
  </si>
  <si>
    <t xml:space="preserve">Teléfono 22644175
</t>
  </si>
  <si>
    <t>fund.senergia.social@gmail.com</t>
  </si>
  <si>
    <t>Corresponden al año 2017, aprobados por el Departamento de Administración y Finanzas.</t>
  </si>
  <si>
    <t xml:space="preserve">
Fundación Sociedad San Vicente de Paul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</si>
  <si>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</si>
  <si>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</si>
  <si>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</si>
  <si>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</si>
  <si>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</si>
  <si>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</si>
  <si>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</si>
  <si>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</si>
  <si>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</si>
  <si>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</si>
  <si>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Social, Educacional y Cultural CIFAN</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</si>
  <si>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</si>
  <si>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Certificado de Vigencia Folio Nº 500265873487, otorgado el 14 de octubre de 2019, del Servicio de Registro Civil e Identificación.</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</si>
  <si>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</si>
  <si>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</si>
  <si>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</si>
  <si>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</si>
  <si>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 xml:space="preserve">Ramón Tapia N°2930, comuna de Valdivia, región de Los Ríos 
</t>
  </si>
  <si>
    <t>Teléfono: 
63-02-340900</t>
  </si>
  <si>
    <t>cecilia.monrroy@cifan.cl
Iñaki.larraza@gmail.com</t>
  </si>
  <si>
    <t xml:space="preserve">Se acompaña Certificado Financiero, correspondiente al año 2019, remitidos para aprobación por el Sub Depto. de Supervisión Financiera Nacional 31-08-20
</t>
  </si>
  <si>
    <t>Fundación Social Novo Millennio</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</si>
  <si>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</si>
  <si>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</si>
  <si>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</si>
  <si>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</si>
  <si>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</si>
  <si>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</si>
  <si>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 xml:space="preserve">Calle Castellón Nº1438, Concepción, Región del Biobío. 
</t>
  </si>
  <si>
    <t xml:space="preserve">Teléfono: 41-2293100
</t>
  </si>
  <si>
    <t xml:space="preserve">Correo electrónico: psocialconce@gmail.com
</t>
  </si>
  <si>
    <t xml:space="preserve">Se acompaña Certificado Financiero, correspondiente al año 2020, remitidos para aprobación del Sub Depto. de Supervisión Financiera Nacional.
</t>
  </si>
  <si>
    <t>Informe N° 643, 2020</t>
  </si>
  <si>
    <t>Fundación Sotto Il Monte</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</si>
  <si>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</si>
  <si>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</si>
  <si>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</si>
  <si>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</si>
  <si>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</si>
  <si>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</si>
  <si>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</si>
  <si>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</si>
  <si>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</si>
  <si>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 xml:space="preserve">
Fundación Tabor.
</t>
  </si>
  <si>
    <t>65766670K</t>
  </si>
  <si>
    <t>Otorgada mediante Decreto Supremo N°4924, de fecha 29 de diciembre de 2006.</t>
  </si>
  <si>
    <t>Certificado de Vigencia, folio Nº 500370879168, emitido por el SRCeI con fecha 12 de febrero de 2021.</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</si>
  <si>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</si>
  <si>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</si>
  <si>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 xml:space="preserve">2 años. 
</t>
  </si>
  <si>
    <t>15 de marzo de 2021 al 15 de marzo del año 2023</t>
  </si>
  <si>
    <t xml:space="preserve">Presidente y Representante Legal: 
 Sergio Maureira Arzich,          
El Presidente de la Fundación tendrá la representación judicial y extrajudicial de la institución.
</t>
  </si>
  <si>
    <t xml:space="preserve">Domicilio: calle Bellavista N°3846, ciudad de Antofagasta, 
</t>
  </si>
  <si>
    <t>teléfono 798858</t>
  </si>
  <si>
    <t>tabor@vtr.net</t>
  </si>
  <si>
    <t>Antecedentes Financieros correspondientes al año 2020, aprobados por el Subdepartamento de Supervisión Financiera de la Dirección Nacional.</t>
  </si>
  <si>
    <t xml:space="preserve">
Fundación Talita Kum.
</t>
  </si>
  <si>
    <t xml:space="preserve">
651539161
</t>
  </si>
  <si>
    <t xml:space="preserve">Inscripción N° 266596, de fecha 10 de noviembre de 2017. 
</t>
  </si>
  <si>
    <t>Certificado de Vigencia, folio 500514379872, de fecha 15 de junio de 2023,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</si>
  <si>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</si>
  <si>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RUT N° 7.402.401-7
Vicepresidente:
Hernán Luis Quezada Olivares
RUT N° 6.784.162-k
Tesorera:
MARINA INES BUSTOS PINO
RUT N° 5.254.202-2
Secretario:
Absalón Pedro Opazo Lazcano
RUT N° 7.385.076-2
</t>
  </si>
  <si>
    <t xml:space="preserve">Durarán tres años en sus cargos. 
</t>
  </si>
  <si>
    <t>20 de enero de 2021 hasta el 20 de enero de 2024.</t>
  </si>
  <si>
    <t xml:space="preserve">Presidente: 
Guillermo Alfonso Montecinos Rojas    
Poder especial: 
Evelyn Paola Garrote Jirón
</t>
  </si>
  <si>
    <t xml:space="preserve">Av. Jorge Montt  N° 1630, departamento 211, comuna de Viña del Mar, Región de Valparaíso.
</t>
  </si>
  <si>
    <t>32-211-0125</t>
  </si>
  <si>
    <t xml:space="preserve"> 
fund.talitakum@gmail.com</t>
  </si>
  <si>
    <t>Certificado financiero correspondiente al año 2022, con  aprobación por el Sub Departamento de Supervisión Nacional de SENAME.</t>
  </si>
  <si>
    <t>Fundación Tierra de Esperanza</t>
  </si>
  <si>
    <t>Otorgado por Decreto Supremo Nº 262, de fecha 2 de abril de 1997, por el Ministerio de Justicia. Publicado en el Diario Oficial con fecha 24 de abril de 1997.</t>
  </si>
  <si>
    <t>Certificado de Vigencia Folio N° 500574142885, emitido por el Servicio de Registro Civil e Identificación, de fecha 27 de junio de 2024.</t>
  </si>
  <si>
    <t xml:space="preserve">Ayudar a la infancia desvalida sin distinción de sexo, sin distinción racial, creencia religiosa o política.
</t>
  </si>
  <si>
    <t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</si>
  <si>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El Consejo durará tres años en sus cargos y se renovará tácita y sucesivamente cada tres años, salvo que la mayoría absoluta de los demás consejeros, resuelva su exclusión.</t>
  </si>
  <si>
    <t>Nombramiento 05 de diciembre de 2022 y cesación 05 de diciembre de 2025.</t>
  </si>
  <si>
    <t xml:space="preserve">Simona de la Barra Cruzat
Rafael Mella Gallegos.
Podrán actuar conjunta o separadamente.
</t>
  </si>
  <si>
    <t>Exeter Nº 540-D, Concepción.</t>
  </si>
  <si>
    <t xml:space="preserve"> 41- 2106850 – 
cel. 975484288 
</t>
  </si>
  <si>
    <t xml:space="preserve">contacto@tdesperanza.cl
pamela.torres@tdesperanza.cl 
</t>
  </si>
  <si>
    <t>93401.</t>
  </si>
  <si>
    <t xml:space="preserve">Certificado de antecedentes financieros, correspondientes al año 2023, aprobados por el Subdepartamento de Supervisión Financiera Nacional. </t>
  </si>
  <si>
    <t>Informe N°953 de 2018
Informe N°1005 de 2018</t>
  </si>
  <si>
    <t xml:space="preserve"> Informe N° 953, 2018       Informe N° 1005, 2018</t>
  </si>
  <si>
    <t>Fundación Trabajo con Sentido</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</si>
  <si>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</si>
  <si>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500403752958, de fecha 16 de agosto de 2021,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</si>
  <si>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</si>
  <si>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</si>
  <si>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Del 17.09.2019 al 17.09.2024</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</si>
  <si>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</si>
  <si>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Avenida Bulnes N°317 oficina 511, comuna de Santiago, región Metropolitana.
T</t>
  </si>
  <si>
    <t xml:space="preserve">teléfono: 224367000
</t>
  </si>
  <si>
    <t>Correo electrónico: ftrabajoconsentido@gmail.com</t>
  </si>
  <si>
    <t xml:space="preserve">Antecedentes financieros correspondientes al año 2020, aprobados por el sub Depto de Supervisión Financiera Nacional. </t>
  </si>
  <si>
    <t xml:space="preserve">Fundación Educacional para el Desarrollo Integral del Menor o Fundación Integra.
</t>
  </si>
  <si>
    <t>Fundación</t>
  </si>
  <si>
    <t>Otorgado por Decreto Supremo Nº 900, de fecha 12 de junio de 1979, del Ministerio de Justicia.</t>
  </si>
  <si>
    <t xml:space="preserve">Certificado de Vigencia folio N°500396536755, de 2 de julio de 2021, emitido por el Servicio de Registro Civil e Identificación. 
</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</si>
  <si>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</si>
  <si>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xml:space="preserve">PRESIDENTA: CECILIA MOREL MONTES 
CONSEJERO: PAMELA FRANCISCA RODRIGUEZ ACEITUNO,
CONSEJERO: JESUS HONORATO ERRAZURIZ, R
CONSEJERO: DANTE MIGUEL CASTILLO GUAJARDO, 
CONSEJERO: MARCELA ANDREA CORNEJO CANCINO, 
CONSEJERO: CAROLINA VIVIAN AROCA TOLOZA, </t>
  </si>
  <si>
    <t>: Los Consejeros durarán en sus funciones y actuarán como tales mientras así lo disponga la Presidenta Nacional de la Fundación.</t>
  </si>
  <si>
    <t>14 de marzo de 2018 duración indefinida.</t>
  </si>
  <si>
    <t xml:space="preserve">DIRECTOR EJECUTIVO: JOSE MANUEL READY SALAME, </t>
  </si>
  <si>
    <t>Alonso Ovalle Nº 1180, comuna de Santiago</t>
  </si>
  <si>
    <t>Antecedentes financieros año 2020, remitidos a supervisión financiera para su aprobación, pero no fueron aprobados por tener balance negativo, por correo de 31 de julio de 2021 se solicita rectificación del documento.</t>
  </si>
  <si>
    <t>Fundación Vida Compartida.</t>
  </si>
  <si>
    <t>Fundación.</t>
  </si>
  <si>
    <t>Otorgado por Decreto Supremo Nº 1293, de fecha 20 de Abril de 2004,  por el Ministerio de Justicia.</t>
  </si>
  <si>
    <t>Certificado de Vigencia Folio Nº 500405884659, de fecha 27 de agosto de 2021,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</si>
  <si>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</si>
  <si>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</si>
  <si>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</si>
  <si>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</si>
  <si>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 xml:space="preserve">Alameda Libertador Bernardo O’Higgins N°2361, Comuna de Santiago, Región Metropolitana.
</t>
  </si>
  <si>
    <t>Teléfono: (56-2) 6970245-6963687</t>
  </si>
  <si>
    <t>Certificado financiero año 2020, aprobados por el Sub Departamento de Supervisión Financiera Nacional .</t>
  </si>
  <si>
    <t>Gendarmería de Chile</t>
  </si>
  <si>
    <t>Servicio Público</t>
  </si>
  <si>
    <t>Organismo o 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</si>
  <si>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</si>
  <si>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</si>
  <si>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</si>
  <si>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</si>
  <si>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</si>
  <si>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 xml:space="preserve">Delegación Presidencial Provincial de Antártica Chilena (Ex Gobernación Provincial Antártica Chilena)
</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</si>
  <si>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</si>
  <si>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</si>
  <si>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</si>
  <si>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Gobernador Provincial Titular: don Nelson Isaac Cárcamo Barrera.
</t>
  </si>
  <si>
    <t xml:space="preserve">Calle O’Higgins Nº 187, comuna de Cabo de Hornos, Región de Magallanes y Antártica Chilena.
</t>
  </si>
  <si>
    <t>Cabo De Hornos</t>
  </si>
  <si>
    <t>612-621009-26</t>
  </si>
  <si>
    <t xml:space="preserve">Gobernador: E-mail: ncarcamo@ interior.gob.cl
Asistente Gobernador: E-mail: ysaez@interior.gob.cl
</t>
  </si>
  <si>
    <t xml:space="preserve">Delegación Presidencial Provincial de Antofagasta (ex Gobernación Provincial de Antofagasta)
</t>
  </si>
  <si>
    <t>Constitución Política de la República, artículo 116.</t>
  </si>
  <si>
    <t xml:space="preserve">Gobernador Provincial Titular: 
Fabiola Andrea Rivero Rojas, 
</t>
  </si>
  <si>
    <t>Calle Arturo Prat 384, Antofagasta, Región de Antofagasta</t>
  </si>
  <si>
    <t xml:space="preserve">Delegación Presidencial Provincial de Arica (ex Gobernación Provincial Arica)
</t>
  </si>
  <si>
    <t xml:space="preserve">Gobernador Provincial Titular: Ricardo Luis Sanzana Oteíza, </t>
  </si>
  <si>
    <t xml:space="preserve">Calle 7 de Junio N° 188. Arica.
</t>
  </si>
  <si>
    <t xml:space="preserve">Fono: 58-231440.
</t>
  </si>
  <si>
    <t xml:space="preserve">Delegación Presidencial Provincial de Aysén (ex Gobernación Provincial Aysén)
</t>
  </si>
  <si>
    <t xml:space="preserve">Gobernador Provincial Titular: Paz Maritza Foitzich Sandoval, </t>
  </si>
  <si>
    <t xml:space="preserve">Calle Esmeralda Nº 810, comuna de Aysén, Región de Aysén.
</t>
  </si>
  <si>
    <t>Aysén</t>
  </si>
  <si>
    <t xml:space="preserve">Delegación Presidencial Provincial de Cachapoal (ex Gobernación Provincial Cachapoal)
</t>
  </si>
  <si>
    <t xml:space="preserve">Gobernador Provincial Titular: Mirenchu Beita Navarrete, </t>
  </si>
  <si>
    <t xml:space="preserve">Plaza Los Heroes s/n, Rancagua, Región de O’Higgins.
</t>
  </si>
  <si>
    <t xml:space="preserve">
Teléfonos 072-2955356 / 072-2954269</t>
  </si>
  <si>
    <t xml:space="preserve">Delegación Presidencial Provincial de Capitán Prat (ex Gobernación Provincial Capitán Prat)
</t>
  </si>
  <si>
    <t>Gobernador Provincial Titular: don Luis Ignacio Baez Chavarría</t>
  </si>
  <si>
    <t xml:space="preserve">Calle Esmeralda Nº 199, comuna de Cochrane, Región de Aysén.
</t>
  </si>
  <si>
    <t>Cochrane</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</si>
  <si>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</si>
  <si>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</si>
  <si>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Delegación Presidencial Provincial de Choapa (ex Gobernación Provincial de Choapa)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</si>
  <si>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</si>
  <si>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</si>
  <si>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</si>
  <si>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Illapel</t>
  </si>
  <si>
    <t>Fono: 53 - 2422040</t>
  </si>
  <si>
    <t xml:space="preserve">Delegación Presidencial Provincial de Coyhaique (ex Gobernación Provincial de Coyhaique)
</t>
  </si>
  <si>
    <t>60511105K</t>
  </si>
  <si>
    <t xml:space="preserve">Cristian Mario Javier López Montecinos  
</t>
  </si>
  <si>
    <t xml:space="preserve">Calle Errazuriz Nº 375, comuna de Coyhaique, Región de Aysén, del General Carlos Ibáñez del Campo
</t>
  </si>
  <si>
    <t>67-2214430</t>
  </si>
  <si>
    <t>lvillagran@interior.gov.cl</t>
  </si>
  <si>
    <t xml:space="preserve">Delegación Presidencial Provincial de El Loa 
</t>
  </si>
  <si>
    <t>MIGUEL ALBERTO BALLESTEROS CANDIA RUT N° 15.982.713-5</t>
  </si>
  <si>
    <t xml:space="preserve">Granaderos Nº 2296, Calama, Región de Antofagasta. 
</t>
  </si>
  <si>
    <t>Fono: (55) 566501 / (55) 566502</t>
  </si>
  <si>
    <t xml:space="preserve">Delegación Presidencial Provincial de Iquique (ex Gobernación Provincial Iquique)
</t>
  </si>
  <si>
    <t>RUT N° 15.982.713-5</t>
  </si>
  <si>
    <t xml:space="preserve">Avenida Arturo Prat Nº1099, comuna de Iquique, Región de Tarapacá. 
</t>
  </si>
  <si>
    <t>Fono: 57-2373402</t>
  </si>
  <si>
    <t xml:space="preserve">Delegación Presidencial Provincial de isla de pascua (ex Gobernación Provincial de Isla de Pascua)
</t>
  </si>
  <si>
    <t xml:space="preserve">Kiri Reva S/N, Isla de Pascua. Región de Valparaíso. </t>
  </si>
  <si>
    <t>rdelapuente@interior.gob.cl
rgodoy@interior.gob.cl
trapu@interior.gob.cl</t>
  </si>
  <si>
    <t xml:space="preserve">Delegación Presidencial Provincial de Magallanes (ex Gobernación Provincial de Magallanes)
</t>
  </si>
  <si>
    <t xml:space="preserve">Presidente Julio Roca Nº 925, Punta Arenas. Región de Magallanes y la Antártica Chilena.
</t>
  </si>
  <si>
    <t>Teléfonos 61-222600, 225097, 242027</t>
  </si>
  <si>
    <t xml:space="preserve">Delegación Presidencial Provincial de Parinacota (Ex Gobernación Provincial de Parinacota) 
</t>
  </si>
  <si>
    <t xml:space="preserve">Delegado Presidencial Provincial de Parinacota; Mario Andres Salgado Ibarra </t>
  </si>
  <si>
    <t xml:space="preserve">José Miguel Carrera Nº 350, Comuna de Putre. Región de Arica y Parinacota. 
</t>
  </si>
  <si>
    <t>Putre</t>
  </si>
  <si>
    <t xml:space="preserve">2 24877155 – 2 24877157
</t>
  </si>
  <si>
    <t xml:space="preserve"> partesdppparinacota@interior.gob.cl
msalgado@interior.gob.cl</t>
  </si>
  <si>
    <t xml:space="preserve">Delegación Presidencial Provincial de Marga Marga (ex Gobernación Provincial de Marga Marga)
</t>
  </si>
  <si>
    <t xml:space="preserve">Manuel Rodríguez 800 Comuna de Quilpué, Región de Valparaíso.
</t>
  </si>
  <si>
    <t>mcorti@interior.gob.cl</t>
  </si>
  <si>
    <t xml:space="preserve">Delegación Presidencial Provincial del Tamarugal (Ex Gobernación Provincial Del Tamarugal)
</t>
  </si>
  <si>
    <t xml:space="preserve">Tamarugal Nº 180, comuna de Pozo Almonte, Región de Tarapacá. 
</t>
  </si>
  <si>
    <t>Pozo Almonte</t>
  </si>
  <si>
    <t xml:space="preserve">(572) 248270 - (572) 248075
</t>
  </si>
  <si>
    <t xml:space="preserve">Delegación Presidencial Provincial de Tocopilla (ex Gobernación Provincial Tocopilla) 
</t>
  </si>
  <si>
    <t xml:space="preserve">Avenida 21 de mayo N° 1645, comuna de Tocopilla, Región de Antofagasta. 
</t>
  </si>
  <si>
    <t>Tocopilla</t>
  </si>
  <si>
    <t>Fono: 55-813182</t>
  </si>
  <si>
    <t xml:space="preserve"> scarvajal@interior.gov.cl; garaya@interior.gov.cl; agordillo@interior.gov.cl; etoledoa@interior.gov.cl</t>
  </si>
  <si>
    <t xml:space="preserve">Delegación Presidencial Provincial de última esperanza 
</t>
  </si>
  <si>
    <t>60511122K</t>
  </si>
  <si>
    <t>Romina Álvarez Alarcón RUT N°17.111.375-K</t>
  </si>
  <si>
    <t xml:space="preserve">Calle Eberhard Nº 417, comuna de Puerto Natales, Región de Magallanes y Antártica Chilena.
</t>
  </si>
  <si>
    <t>Puerto Natales</t>
  </si>
  <si>
    <t xml:space="preserve">Fono      : 61-2410061
Fono Fax: 61-2414206
</t>
  </si>
  <si>
    <t xml:space="preserve">cpaiva@interior.gob.cl
rsuazo@interior.gob.cl
Hojeda@interior.gob.cl
</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</si>
  <si>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</si>
  <si>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</si>
  <si>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</si>
  <si>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</si>
  <si>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</si>
  <si>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</si>
  <si>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</si>
  <si>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</si>
  <si>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 xml:space="preserve">Presidente: Odette Aguayo Cortés    </t>
  </si>
  <si>
    <t>Guillermo Acuña Nº 2510, Providencia, Santiago, Región Metropolitana.</t>
  </si>
  <si>
    <t xml:space="preserve"> Teléfono: 2092503-2695997.</t>
  </si>
  <si>
    <t>Se acompaña certificado de la institución, año 2004, aprobado por la Unidad de Auditoría.</t>
  </si>
  <si>
    <t>Hogar de Menores Dame Tu Mano</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</si>
  <si>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</si>
  <si>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</si>
  <si>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</si>
  <si>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</si>
  <si>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</si>
  <si>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</si>
  <si>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</si>
  <si>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Avenida César Ercilla N° 1430, Comuna de Osorno, Décima Región
</t>
  </si>
  <si>
    <t>Osorno</t>
  </si>
  <si>
    <t>Fono (64) 237992</t>
  </si>
  <si>
    <t xml:space="preserve"> hogardametumano@hotmail.com
Página: www.hogardametumano.cl </t>
  </si>
  <si>
    <t xml:space="preserve">Se acompaña certificado de antecedentes financieros correspondientes al año 2017, aprobado por Subdepartamento de Supervisión Financiera. 
</t>
  </si>
  <si>
    <t xml:space="preserve">
Hogar Indígena de Santa Bárbara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</si>
  <si>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</si>
  <si>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</si>
  <si>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</si>
  <si>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</si>
  <si>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</si>
  <si>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</si>
  <si>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</si>
  <si>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Hogares Evangélicos de Chile</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</si>
  <si>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</si>
  <si>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</si>
  <si>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</si>
  <si>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</si>
  <si>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</si>
  <si>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</si>
  <si>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</si>
  <si>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</si>
  <si>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</si>
  <si>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Alhué
</t>
  </si>
  <si>
    <t>Municipalidad</t>
  </si>
  <si>
    <t xml:space="preserve">Roberto Eduardo Torres Huerta, </t>
  </si>
  <si>
    <t xml:space="preserve">Calle Pintor Onofre Jarpa Nº 55, Comuna de Alhué, Región Metropolitana.
</t>
  </si>
  <si>
    <t>Alhué</t>
  </si>
  <si>
    <t xml:space="preserve">Fono: 2-8319294-8319296
</t>
  </si>
  <si>
    <t>www.municipalidadalhué</t>
  </si>
  <si>
    <t xml:space="preserve">
I. Municipalidad de Alto del Carmen
</t>
  </si>
  <si>
    <t>Decreto alcaldicio N° 1291, de 29 de junio de 2021 de la I. Municipalidad de Alto del Carmen</t>
  </si>
  <si>
    <t xml:space="preserve">Cristian Didy Olivares Iriarte, </t>
  </si>
  <si>
    <t xml:space="preserve">Padre Alonso García S/N, comuna de Alto del Carmen, Región de Atacama. 
</t>
  </si>
  <si>
    <t>Alto Del Carmen</t>
  </si>
  <si>
    <t>51 2 610328
51 2 610334
51 2 400 500</t>
  </si>
  <si>
    <t xml:space="preserve">alcaldia@munialtodelcarmen.cl 
alcalde.olivares@munialtodelcarmen.cl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</si>
  <si>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</si>
  <si>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</si>
  <si>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</si>
  <si>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</si>
  <si>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</si>
  <si>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Alto Hospicio</t>
  </si>
  <si>
    <t xml:space="preserve">No se acompañan. Aplica Informe Jurídico Nº 09, de  fecha 14 de marzo de 2011 del Departamento Jurídico y Dictamen Nº 070791, de 2009, de la Contraloría General de la República.  
</t>
  </si>
  <si>
    <t>I.Municipalidad de Alto Biobío</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</si>
  <si>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</si>
  <si>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</si>
  <si>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</si>
  <si>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</si>
  <si>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</si>
  <si>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</si>
  <si>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</si>
  <si>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</si>
  <si>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</si>
  <si>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</si>
  <si>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</si>
  <si>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</si>
  <si>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</si>
  <si>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consta en el Decreto Alcaldicio Nº 1.046, de fecha 28 de junio de 2021, donde asume el cargo de Alcalde Titular de la I. Municipalidad de Ancud.</t>
  </si>
  <si>
    <t xml:space="preserve">Carlos Heriberto Gomez Miranda    Subrogante desde el 16-04-21 al 16-05-2021: Iván Alexis Latorre Herrera </t>
  </si>
  <si>
    <t xml:space="preserve">Blanco Encalada Nº 660, comuna de Ancud, comuna de Chiloé, Décima Región
</t>
  </si>
  <si>
    <t>Ancud</t>
  </si>
  <si>
    <t>Fonos  (65) 622335- 628141</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</si>
  <si>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</si>
  <si>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</si>
  <si>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</si>
  <si>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</si>
  <si>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</si>
  <si>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</si>
  <si>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</si>
  <si>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</si>
  <si>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 xml:space="preserve">Fono (45) 2657056.
</t>
  </si>
  <si>
    <t>E-Mail: enrique.neira@angol.cl</t>
  </si>
  <si>
    <t>No se acompañan. Aplica Informe Jurídico Nº09 de  fecha 14 de marzo de 2011 del Departamento Jurídico y Dictamen Nº 070791, de 2009, de la Contraloría General de la República.</t>
  </si>
  <si>
    <t xml:space="preserve">
I. Municipalidad de Antofagasta
</t>
  </si>
  <si>
    <t xml:space="preserve">Jonathan Rodrigo Velasquez Ramirez </t>
  </si>
  <si>
    <t>Avda. Séptimo de Línea Nº 3505, Antofagasta.</t>
  </si>
  <si>
    <t>552-887413/552-887408/ 552-887169</t>
  </si>
  <si>
    <t>Alcaldía.ima@imantof.cl
Jonathan.velasquezr@imantof.cl
Oficina.partes@imantof.cl</t>
  </si>
  <si>
    <t>No se acompañan. Aplica Informe Jurídico Nº 09, de fecha 14 de marzo de 2011 del Departamento Jurídico y Dictamen Nº 070791, de 2009, de la Contraloría General de la República.</t>
  </si>
  <si>
    <t xml:space="preserve">
I. Municipalidad de Arauco
</t>
  </si>
  <si>
    <t>Elizabeth Noemí Marican Rivas  RUN: 16.013.163-2.</t>
  </si>
  <si>
    <t xml:space="preserve">Covadonga Nº527, comuna de Arauco, Octava Región.
</t>
  </si>
  <si>
    <t>Arauco</t>
  </si>
  <si>
    <t xml:space="preserve">412 168071 - 412 168072
</t>
  </si>
  <si>
    <t>alcaldia@muniarauco.cl</t>
  </si>
  <si>
    <t xml:space="preserve">
I. Municipalidad de Arica
</t>
  </si>
  <si>
    <t xml:space="preserve">
no tiene</t>
  </si>
  <si>
    <t xml:space="preserve">Gerardo Alfredo Espíndola Rojas, </t>
  </si>
  <si>
    <t xml:space="preserve">Sotomayor 415, comuna de Arica, Región de Arica Parinacota.
</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</si>
  <si>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</si>
  <si>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</si>
  <si>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 xml:space="preserve">
I. Municipalidad de Aysén
</t>
  </si>
  <si>
    <t>69240100K</t>
  </si>
  <si>
    <t xml:space="preserve">Julio Esteban Confucio Uribe Alvarado
RUN: 8.386.215-7   
</t>
  </si>
  <si>
    <t xml:space="preserve">Esmeralda Nº 607, Aysén.
</t>
  </si>
  <si>
    <t>(67) 2335600-</t>
  </si>
  <si>
    <t>Correos electrónicos de la institución.  juribe@puertoaysen.cl (Sr Alcalde)   - mconuecar@puertoaysen.cl (Jefe gabinete)  lmera@puertoaysen.cl (Secretaria Alcaldía)</t>
  </si>
  <si>
    <t xml:space="preserve">
I. Municipalidad de Buin
</t>
  </si>
  <si>
    <t>Miguel Araya Lobos, Cedula Nacional de Identidad: 11.647.988-5</t>
  </si>
  <si>
    <t xml:space="preserve">Carlos Condell Nº415, comuna de Buin.
</t>
  </si>
  <si>
    <t>maraya@buin.cl jastudillo@buin.cl opdbuin@buin.cl</t>
  </si>
  <si>
    <t>Ilustre Municipalidad de Bulnes.</t>
  </si>
  <si>
    <t xml:space="preserve">Alcalde Titular: Jorge Napoleón Hidalgo Oñate, 
</t>
  </si>
  <si>
    <t xml:space="preserve">Calle Carlos Palacios N°199, comuna de Bulnes, Región del Biobío.   </t>
  </si>
  <si>
    <t>Bulnes</t>
  </si>
  <si>
    <t xml:space="preserve">
I. Municipalidad de Cabildo
</t>
  </si>
  <si>
    <t xml:space="preserve">Victor Donoso Oyanedel Huerta, </t>
  </si>
  <si>
    <t xml:space="preserve">Avenida Humeres Nº 499, comuna de Cabildo, Quinta Región.
</t>
  </si>
  <si>
    <t>Cabildo</t>
  </si>
  <si>
    <t>33- 762100 anexos 204 o 202</t>
  </si>
  <si>
    <t xml:space="preserve">alcaldia@municipiocabildo.cl
oirs@municipiocabildo.cl </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</si>
  <si>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</si>
  <si>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</si>
  <si>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</si>
  <si>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 xml:space="preserve">Calle O`Higgins Nº 189, comuna de Cabo de Hornos, Región de Magallanes y la Antártica Chilena.
</t>
  </si>
  <si>
    <t>Hornos</t>
  </si>
  <si>
    <t xml:space="preserve">Fono: 621011-621018-621449-621120 </t>
  </si>
  <si>
    <t>E mail: municipalidad@imcabodehornos.cl 
Página web: www.imcabodehornos.cl</t>
  </si>
  <si>
    <t xml:space="preserve">
I. Municipalidad de Cabrero
</t>
  </si>
  <si>
    <t>69151000K</t>
  </si>
  <si>
    <t xml:space="preserve">Mario Alejandro Gierke Quevedo, </t>
  </si>
  <si>
    <t xml:space="preserve">Las Delicias Nº 355, Comuna de Cabrero. Región del Bio-Bio.
</t>
  </si>
  <si>
    <t>Cabrero</t>
  </si>
  <si>
    <t>Fono: (43) 2401813  (43) 2401800</t>
  </si>
  <si>
    <t>http:// http://www.cabrero.cl/</t>
  </si>
  <si>
    <t xml:space="preserve">
I. Municipalidad de Calama
</t>
  </si>
  <si>
    <t>69020200K</t>
  </si>
  <si>
    <t xml:space="preserve">Roberto Eliecer Daniel Chamorro Vargas
</t>
  </si>
  <si>
    <t>Vicuña Mackenna Nº 2001, Calama.</t>
  </si>
  <si>
    <t xml:space="preserve">Teléfono Alcaldía: (52-2) 890296 – 890201.
</t>
  </si>
  <si>
    <t>E-Mail: alcaldia@municipalidadcalama.cl.</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</si>
  <si>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</si>
  <si>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</si>
  <si>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Juan Francisco Calbucoy Guerrero
RUT: 13.168.155-0
</t>
  </si>
  <si>
    <t xml:space="preserve">Federico Errázuriz Nº 210, Calbuco, Décima Región
</t>
  </si>
  <si>
    <t>Calbuco</t>
  </si>
  <si>
    <t>652-460706   -   652-460711</t>
  </si>
  <si>
    <t xml:space="preserve">francisco.calbucoy@municipalidadcalbuco.cl
miguel.calderon@municipalidadcalbuco.cl
</t>
  </si>
  <si>
    <t xml:space="preserve">
I. Municipalidad de Caldera
</t>
  </si>
  <si>
    <t>Brunilda Clementina Gonzalez Anjel, RUT: 9.168.247-1</t>
  </si>
  <si>
    <t xml:space="preserve">Cousiño Nº 395, comuna de Caldera, Tercera Región, casilla 24.
</t>
  </si>
  <si>
    <t>Caldera</t>
  </si>
  <si>
    <t>Fonos (52) 315234- 315260- 535560</t>
  </si>
  <si>
    <t xml:space="preserve">Correo electrónico: alcaldia@caldera.cl </t>
  </si>
  <si>
    <t xml:space="preserve">
I. Municipalidad de Calera de Tango.
</t>
  </si>
  <si>
    <t xml:space="preserve">Erasmo Agustín Valenzuela Santibáñez, </t>
  </si>
  <si>
    <t xml:space="preserve">Avenida Calera de Tango  Nº 345, comuna de Calera de Tango, Región Metropolitana.
</t>
  </si>
  <si>
    <t>Calera De Tango</t>
  </si>
  <si>
    <t>Fono: 8108900</t>
  </si>
  <si>
    <t>I. Municipalidad de Calle Larga</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</si>
  <si>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</si>
  <si>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</si>
  <si>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</si>
  <si>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</si>
  <si>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</si>
  <si>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</si>
  <si>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Canela</t>
  </si>
  <si>
    <t>532540088 / 532540006</t>
  </si>
  <si>
    <t>secretaria.canela@gmail.com
didecocanela@gmail.com
alcaldiacanela1@gmail.com</t>
  </si>
  <si>
    <t xml:space="preserve">
I. Municipalidad de Cañete
</t>
  </si>
  <si>
    <t>Según Ley Orgánica Constitucional Nº 18.695, arts. 1º al 4º.</t>
  </si>
  <si>
    <t xml:space="preserve">Jorge James Radonich Barra  </t>
  </si>
  <si>
    <t xml:space="preserve">Arturo Prat 220, comuna de Cañete, VIII Región del Bío Bío.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</si>
  <si>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</si>
  <si>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</si>
  <si>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 xml:space="preserve">
I. Municipalidad de Carahue
</t>
  </si>
  <si>
    <t xml:space="preserve">Héctor Alejandro Sáez Véliz
</t>
  </si>
  <si>
    <t xml:space="preserve">Portales Nº295, Carahue, Novena Región.
</t>
  </si>
  <si>
    <t>Carahue</t>
  </si>
  <si>
    <t>Fonos (45) 651874</t>
  </si>
  <si>
    <t xml:space="preserve">
I. Municipalidad de Cartagena
</t>
  </si>
  <si>
    <t xml:space="preserve">Luis Rodrigo García Tapia.
</t>
  </si>
  <si>
    <t xml:space="preserve">Av. Casanova Nº 210, 
</t>
  </si>
  <si>
    <t>Cartagena</t>
  </si>
  <si>
    <t xml:space="preserve"> Central Telefónica +56 35 200 700  </t>
  </si>
  <si>
    <t xml:space="preserve">alcaldia@cartagena-chile.cl </t>
  </si>
  <si>
    <t xml:space="preserve">
I. Municipalidad de Casablanca
</t>
  </si>
  <si>
    <t>Francisco Javier Riquelme López</t>
  </si>
  <si>
    <t xml:space="preserve">Constitución N°111, comuna de Casablanca, provincia de Valparaíso, Quinta Región.
</t>
  </si>
  <si>
    <t>Casablanca</t>
  </si>
  <si>
    <t>Fonos: 32-277-400</t>
  </si>
  <si>
    <t xml:space="preserve">
I. Municipalidad de Castro
</t>
  </si>
  <si>
    <t xml:space="preserve">Juan Eduardo Vera Sanhueza.  </t>
  </si>
  <si>
    <t xml:space="preserve">Blanco Nº 273, Castro, decima Región de Los Lagos. 
</t>
  </si>
  <si>
    <t>652-538001</t>
  </si>
  <si>
    <t>arojas@castromunicipio.cl</t>
  </si>
  <si>
    <t xml:space="preserve">
I. Municipalidad de Cauquenes
</t>
  </si>
  <si>
    <t>Elizabeth Noemí Marican Rivas  RUN: 16.013.163-2</t>
  </si>
  <si>
    <t xml:space="preserve">Antonio Varas Nº466, comuna de Cauquenes, Séptima Región
</t>
  </si>
  <si>
    <t>Fonos (73) 2563000, 2563002</t>
  </si>
  <si>
    <t xml:space="preserve">
I. Municipalidad de Catemu
</t>
  </si>
  <si>
    <t xml:space="preserve">Rodrigo Eduardo Díaz Brito Rut: 12.599.701-5    </t>
  </si>
  <si>
    <t xml:space="preserve">Calle Borjas García Huidobro Nº 025, comuna de Catemu,  provincia de Valparaíso, Quinta Región.
</t>
  </si>
  <si>
    <t>Catemu</t>
  </si>
  <si>
    <t>342631316-342631363</t>
  </si>
  <si>
    <t>rdiazb@municatemu.cl</t>
  </si>
  <si>
    <t xml:space="preserve">
I. Municipalidad de Cerrillos
</t>
  </si>
  <si>
    <t>Lorena Leonor Facuse Rojas</t>
  </si>
  <si>
    <t xml:space="preserve">Piloto Lazo Nº 120, comuna de Cerrillos, Región Metropolitana.
</t>
  </si>
  <si>
    <t>sec_alcalde@mcerrillos.cl – alcaldiacerrillos@gmail.com</t>
  </si>
  <si>
    <t xml:space="preserve">
I. Municipalidad de Cerro Navia
</t>
  </si>
  <si>
    <t xml:space="preserve">Mauro Elias Tamayo Rozas, </t>
  </si>
  <si>
    <t xml:space="preserve">Del Consistorial Nº 6645, comuna de Cerro Navia, Región Metropolitana.
</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</si>
  <si>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</si>
  <si>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</si>
  <si>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 xml:space="preserve">
I. Municipalidad de Chanco 
</t>
  </si>
  <si>
    <t>69120300K</t>
  </si>
  <si>
    <t xml:space="preserve">Marcelo Osvaldo Waddington Guajardo, </t>
  </si>
  <si>
    <t xml:space="preserve">Abdón Fuentealba Nº 334, comuna de Chanco, Región del Maule. 
</t>
  </si>
  <si>
    <t>Maule</t>
  </si>
  <si>
    <t>Fono: (73) 551083</t>
  </si>
  <si>
    <t xml:space="preserve">
I. Municipalidad de Chañaral
</t>
  </si>
  <si>
    <t xml:space="preserve">Margarita Alicia Flores Salazar </t>
  </si>
  <si>
    <t xml:space="preserve">Almirante Latorre N°700, comuna de Chañaral, Región de Atacama. 
</t>
  </si>
  <si>
    <t>Fono: (52) 543301</t>
  </si>
  <si>
    <t xml:space="preserve">www.municipalidadchanaral.munichanaral.cl </t>
  </si>
  <si>
    <t xml:space="preserve">
I. Municipalidad de Chépica
</t>
  </si>
  <si>
    <t xml:space="preserve">Patricio Eugenio Cepeda Santibáñez-
</t>
  </si>
  <si>
    <t xml:space="preserve">18 de Septiembre Nº 3214, comuna de Chépica,  Sexta Región.
</t>
  </si>
  <si>
    <t>Chépica</t>
  </si>
  <si>
    <t>(72) 817269- 817299- 817213</t>
  </si>
  <si>
    <t>opdsembrandoderechos@gmail.com</t>
  </si>
  <si>
    <t xml:space="preserve">
I. Municipalidad de Chiguayante
</t>
  </si>
  <si>
    <t xml:space="preserve">José Antonio Rivas Villalobos. </t>
  </si>
  <si>
    <t xml:space="preserve">Orozimbo Barbosa Nº 104, comuna de Chiguayante, Región del Biobío.
</t>
  </si>
  <si>
    <t>Chiguayante</t>
  </si>
  <si>
    <t xml:space="preserve">Fono: 41-2508100
         41-2508123
</t>
  </si>
  <si>
    <t xml:space="preserve">
I. Municipalidad de Chile Chico.
</t>
  </si>
  <si>
    <t xml:space="preserve">Ricardo Enrique Ibarra Valdebenito, </t>
  </si>
  <si>
    <t xml:space="preserve">Bernardo O’ Higgins Nº 333, comuna de Chile Chico, Décima Región
</t>
  </si>
  <si>
    <t>Chile Chico</t>
  </si>
  <si>
    <t>Fonos (67) 411268- 411359</t>
  </si>
  <si>
    <t xml:space="preserve">No se acompañan. Aplica Informe Jurídico Nº 09, de fecha 14 de marzo de 2011 del Departamento Jurídico y Dictamen Nº 070791, de 2009, de la Contraloría General de la República.
</t>
  </si>
  <si>
    <t xml:space="preserve">
I. Municipalidad de Chillán
</t>
  </si>
  <si>
    <t xml:space="preserve">Camilo Benavente Jimenez </t>
  </si>
  <si>
    <t xml:space="preserve">18 de septiembre Nº 510, comuna de Chillán
</t>
  </si>
  <si>
    <t>Fonos (42) 433300</t>
  </si>
  <si>
    <t>Se acompañan Antecedentes Financieros correspondientes al año 2009, aprobados por el Subdepartamento  de Supervisión Financiera Nacional.</t>
  </si>
  <si>
    <t xml:space="preserve">
I. Municipalidad de Chillán Viejo
</t>
  </si>
  <si>
    <t>La personería de don Jorge Andres del Pozo Pastene para representar a la Institución consta en Decreto Nº 3720, de fecha 29 de junio de 2021, donde se le otorga la calidad de Alcalde Titular de la I. Municipalidad de Chillan viejo.</t>
  </si>
  <si>
    <t xml:space="preserve">Jorge Andres del Pozo Pastene, 
</t>
  </si>
  <si>
    <t xml:space="preserve">Serrano Nº 300, comuna de Chillán Viejo
</t>
  </si>
  <si>
    <t>Fono: 42-2201502</t>
  </si>
  <si>
    <t>alcaldia@chillanviejo.cl</t>
  </si>
  <si>
    <t xml:space="preserve">
I. Municipalidad de Chimbarongo
</t>
  </si>
  <si>
    <t xml:space="preserve">Marco Antonio Contreras Jorquera  </t>
  </si>
  <si>
    <t>Javiera Carrera Nº 511, Chimbarongo.</t>
  </si>
  <si>
    <t>Chimbarongo</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</si>
  <si>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</si>
  <si>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</si>
  <si>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Ilustre Municipalidad de Chol Chol</t>
  </si>
  <si>
    <t>69265000K</t>
  </si>
  <si>
    <t xml:space="preserve">Luis Huirilef Barra Rut: 12.183.260-7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</si>
  <si>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</si>
  <si>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</si>
  <si>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</si>
  <si>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</si>
  <si>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</si>
  <si>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</si>
  <si>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</si>
  <si>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</si>
  <si>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</si>
  <si>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Independencia Nº300, Cobquecura
</t>
  </si>
  <si>
    <t>Cobquecura</t>
  </si>
  <si>
    <t xml:space="preserve">Fonos (42) 1971648
</t>
  </si>
  <si>
    <t xml:space="preserve">
I. Municipalidad de Cochrane
</t>
  </si>
  <si>
    <t xml:space="preserve">Constitución Política de la República, artículo 107
Indefinida
</t>
  </si>
  <si>
    <t>Jorge Calderón Núñez</t>
  </si>
  <si>
    <t xml:space="preserve">Calle Esmeralda Nº398, Cochrane, Región de Aysén, 
</t>
  </si>
  <si>
    <t>672522115- 672522180</t>
  </si>
  <si>
    <t xml:space="preserve">Alcalde: Jorge.calderon@municochrane.cl
Dideco: carolina.lazo@municochrane.cl
Administrador Municipalidad: omar.ruiz@municochrane.cl
</t>
  </si>
  <si>
    <t xml:space="preserve">
I. Municipalidad de Codegua
</t>
  </si>
  <si>
    <t>69080400K</t>
  </si>
  <si>
    <t>La personería de don José Flores Osorio. Rut: 13.342.769-4, para representar a la Institución consta en Decreto Alcaldicio N°1977 de 28 de junio de 2021</t>
  </si>
  <si>
    <t xml:space="preserve">O’Higgins Nº 376, Codegua, provincia de Cachapoal, Sexta Región.
</t>
  </si>
  <si>
    <t>Codegua</t>
  </si>
  <si>
    <t xml:space="preserve">Alcaldía: 1) alcalde@municipalidaddecodegua.cl 2) alcaldia@municipalidaddecodegua.cl. Fono: (72)-2 973500 y (72)-2 973513.
POD: opdconveniocordillera@gmail.com. Fono: (72)-2 973521 y Fono: (72)-2 973522
</t>
  </si>
  <si>
    <t xml:space="preserve"> soporte@municipalidaddecodegua.cl</t>
  </si>
  <si>
    <t xml:space="preserve">
I. Municipalidad de Coelemu
</t>
  </si>
  <si>
    <t xml:space="preserve">Alejandro Rodrigo Pedreros Urrutia. </t>
  </si>
  <si>
    <t xml:space="preserve">Pedro León Gallo N°609, comuna de Coelemu
</t>
  </si>
  <si>
    <t>Coelemu</t>
  </si>
  <si>
    <t xml:space="preserve">
I. Municipalidad de Coihueco
</t>
  </si>
  <si>
    <t>La personería de don Carlos Luis Chandía Alarcón, para representar a la Municipalidad, consta en el Decreto Alcaldicio Nº3746, de fecha 28 de junio de 2021.</t>
  </si>
  <si>
    <t xml:space="preserve">Carlos Luis Chandía Alarcón
</t>
  </si>
  <si>
    <t xml:space="preserve">Avenida Prat Nº 1675, comuna de Coihueco
</t>
  </si>
  <si>
    <t>Coihueco</t>
  </si>
  <si>
    <t>Fono: 42-2471002- 2471007</t>
  </si>
  <si>
    <t xml:space="preserve">
I. Municipalidad de Colina
</t>
  </si>
  <si>
    <t xml:space="preserve">Isabel Margarita Valenzuela Ahumada 
</t>
  </si>
  <si>
    <t xml:space="preserve">Avenida Colina 700, comuna de Colina, Región Metropolitana
</t>
  </si>
  <si>
    <t xml:space="preserve">Fonos (02) 7073300, </t>
  </si>
  <si>
    <t>alcaldia@colina.cl</t>
  </si>
  <si>
    <t xml:space="preserve">
I. Municipalidad de Collipulli
</t>
  </si>
  <si>
    <t>69180500K</t>
  </si>
  <si>
    <t xml:space="preserve">Manuel Jesús Macaya Ramírez,  </t>
  </si>
  <si>
    <t xml:space="preserve">Avenida Saavedra Sur Nº 1355, comuna de Collipulli, Región de la Araucanía.
</t>
  </si>
  <si>
    <t>Collipulli</t>
  </si>
  <si>
    <t>Fono: 45- 993052 / 918464 / 918460 
/ 2918460</t>
  </si>
  <si>
    <t>leopoldorosales@gmail.com
direcfinanzas@municipalidadcollipulli.cl</t>
  </si>
  <si>
    <t xml:space="preserve">La personería de don Manuel Jesús Macaya Ramírez, RUT: 10.673.787-8, para representar a la Municipalidad de Collipulli, consta en Decreto Alcaldicio N°1289 de 29 de junio de 2021. </t>
  </si>
  <si>
    <t xml:space="preserve">
I. Municipalidad de Combarbalá
</t>
  </si>
  <si>
    <t xml:space="preserve">Pedro Miguel Angel Castillo </t>
  </si>
  <si>
    <t xml:space="preserve">Plaza de Armas Nº 438, provincia de Limarí, comuna de Combarbalá, Región de Coquimbo.
</t>
  </si>
  <si>
    <t>Combarbalá</t>
  </si>
  <si>
    <t>Fono (53) 741033
        (53) 741133
        (53) 741007</t>
  </si>
  <si>
    <t xml:space="preserve">
I. Municipalidad de Concepción
</t>
  </si>
  <si>
    <t>69150400K</t>
  </si>
  <si>
    <t xml:space="preserve">Álvaro Andrés Ortiz Vera. </t>
  </si>
  <si>
    <t xml:space="preserve">O’ Higgins Nº 525, comuna de Concepción, Octava Región.
Casilla 107- C
</t>
  </si>
  <si>
    <t>Fonos (41) 266500</t>
  </si>
  <si>
    <t xml:space="preserve">
I. Municipalidad de Concón
</t>
  </si>
  <si>
    <t>FREDDY ANTONIO RAMIREZ VILLALOBOS, RUT: 8.526.167-3</t>
  </si>
  <si>
    <t xml:space="preserve">1. Avenida Santa Laura Nº 567, comuna de Concón, Región de Valparaíso.
</t>
  </si>
  <si>
    <t>Concón</t>
  </si>
  <si>
    <t xml:space="preserve">. Teléfono: (56 32) 381 6000 </t>
  </si>
  <si>
    <t>oficinadepartes@concon.cl       alcaldia@concon.cl</t>
  </si>
  <si>
    <t xml:space="preserve">
I. Municipalidad de Constitución
</t>
  </si>
  <si>
    <t>FABIAN MANUEL PEREZ HERRERA, RUT 11.767.662-5</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</si>
  <si>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</si>
  <si>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</si>
  <si>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</si>
  <si>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</si>
  <si>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Carlos Arturo Leal Neira,</t>
  </si>
  <si>
    <t xml:space="preserve">Calle Lanalhue Nº 130, Contulmo , VIII Región.
</t>
  </si>
  <si>
    <t>Contulmo</t>
  </si>
  <si>
    <t>Fonos (41)2618142</t>
  </si>
  <si>
    <t xml:space="preserve"> alcaldía@contulmo.cl </t>
  </si>
  <si>
    <t xml:space="preserve">
I. Municipalidad de Copiapó
</t>
  </si>
  <si>
    <t>Marcos Rodrigo López Rivera</t>
  </si>
  <si>
    <t>Chacabuco Nº 630, Copiapó, Tercera Región</t>
  </si>
  <si>
    <t>(52)- 2357702</t>
  </si>
  <si>
    <t>marcoslopez@copiapo.cl</t>
  </si>
  <si>
    <t>91001: Administración Pública</t>
  </si>
  <si>
    <t xml:space="preserve">Se acompañan Balance de comprobación y de Saldos, correspondientes al año 2009, aprobados por la Unidad de Supervisión Financiera Nacional. </t>
  </si>
  <si>
    <t xml:space="preserve">
I. Municipalidad de Conchalí
</t>
  </si>
  <si>
    <t xml:space="preserve">Carlos Guillermo Sottolichio Urquiza
</t>
  </si>
  <si>
    <t xml:space="preserve">Avenida Independencia Nº 3499, comuna de Conchalí, Región Metropolitana.
</t>
  </si>
  <si>
    <t>Conchalí</t>
  </si>
  <si>
    <t xml:space="preserve">
I. Municipalidad de Coquimbo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</si>
  <si>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</si>
  <si>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 xml:space="preserve">Bilbao Nº 348, ciudad de Coquimbo, Cuarta Región.
</t>
  </si>
  <si>
    <t>Fono 51- 335300</t>
  </si>
  <si>
    <t>Informe N° 908, 2018.
Informe N°550/2020.</t>
  </si>
  <si>
    <t xml:space="preserve">
I. Municipalidad de Coronel
</t>
  </si>
  <si>
    <t xml:space="preserve">Boris Felipe Chamorro Rebolledo.
RUT: 15.592.276-1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</si>
  <si>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</si>
  <si>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</si>
  <si>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</si>
  <si>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</si>
  <si>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</si>
  <si>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Corral</t>
  </si>
  <si>
    <t>Fono: 63-471808</t>
  </si>
  <si>
    <t xml:space="preserve">cuyamo@municipalidadcorral.cl
alcaldia@municipalidadcorral.cl
</t>
  </si>
  <si>
    <t xml:space="preserve">
I. Municipalidad de Coyhaique
</t>
  </si>
  <si>
    <t>Carlos Patricio Gatica Villegas, Cédula Nacional de Identidad: 17.445.861-8</t>
  </si>
  <si>
    <t>Francisco Bilbao Nº357, Coyhaique, Undécima Región.</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</si>
  <si>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</si>
  <si>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</si>
  <si>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Cunco
</t>
  </si>
  <si>
    <t xml:space="preserve">Alfonso Coke Candía, 
</t>
  </si>
  <si>
    <t xml:space="preserve">Calle Pedro Aguirre Cerda Nº580,  Comuna de Cunco.
</t>
  </si>
  <si>
    <t>Cunco</t>
  </si>
  <si>
    <t>Mesa Central: (56) (45) 200101</t>
  </si>
  <si>
    <t>info@municunco.cl</t>
  </si>
  <si>
    <t xml:space="preserve">
I. Municipalidad de Curacautín
</t>
  </si>
  <si>
    <t xml:space="preserve">Victor Manuel Barrera Barrera </t>
  </si>
  <si>
    <t xml:space="preserve">O’ Higgins  Nº 796, comuna de Curacautín, Novena Región
Casilla 100 
</t>
  </si>
  <si>
    <t>Curacautín</t>
  </si>
  <si>
    <t>Fonos (45) 881226 882902</t>
  </si>
  <si>
    <t>alcaldecuracautin@yahoo.es</t>
  </si>
  <si>
    <t>casilla 100</t>
  </si>
  <si>
    <t xml:space="preserve">
I. Municipalidad de Curanilahue
</t>
  </si>
  <si>
    <t xml:space="preserve">Jorge Andres Romero Martínez RUT: 15.250.985-5.
</t>
  </si>
  <si>
    <t xml:space="preserve">Ernesto Riquelme Nº701, comuna de Curanilahue
</t>
  </si>
  <si>
    <t>Curanilahue</t>
  </si>
  <si>
    <t>Fono (41) - 2405900</t>
  </si>
  <si>
    <t xml:space="preserve">curanil@munichue.cl
alcalde@minichue.cl, Beatriz.arnado@munichue.cl, secretaria.alcaldia@munichue.cl.
</t>
  </si>
  <si>
    <t xml:space="preserve">
I. Municipalidad de Curacaví
</t>
  </si>
  <si>
    <t xml:space="preserve">Juan Pablo Barros Basso. </t>
  </si>
  <si>
    <t xml:space="preserve">Avda. Ambrosio O´Higgins Nº1305
</t>
  </si>
  <si>
    <t>Fono: (02) 22992100 - 22992141</t>
  </si>
  <si>
    <t xml:space="preserve"> social@municipalidadcuracavi.cl</t>
  </si>
  <si>
    <t xml:space="preserve">
I. Municipalidad de Curepto
</t>
  </si>
  <si>
    <t xml:space="preserve">René Alejandro Concha González, </t>
  </si>
  <si>
    <t xml:space="preserve">Plaza de Armas S/N, comuna de Curepto, Región del Maule. 
</t>
  </si>
  <si>
    <t>Fono: (075) 2552300</t>
  </si>
  <si>
    <t xml:space="preserve">
I. Municipalidad de Curicó
</t>
  </si>
  <si>
    <t xml:space="preserve">Javier Antonio Muñoz Riquelme </t>
  </si>
  <si>
    <t xml:space="preserve">Estado Nº 279, piso 2, comuna de Curicó, Séptima Región
</t>
  </si>
  <si>
    <t>(75) 547500 – (75) 547513 – (75) 547519</t>
  </si>
  <si>
    <t xml:space="preserve"> secretariamunicipal@curico.cl</t>
  </si>
  <si>
    <t xml:space="preserve">
I. Municipalidad de Diego de Almagro
</t>
  </si>
  <si>
    <t>69250500K</t>
  </si>
  <si>
    <t xml:space="preserve">Isaías Florencio Zavala Torres, </t>
  </si>
  <si>
    <t xml:space="preserve">Juan Martínez Nº 1403, comuna de Diego de Almagro, Tercera Región, casilla 13.
</t>
  </si>
  <si>
    <t>Diego De Almagro</t>
  </si>
  <si>
    <t>Fonos (52) 441049- 441534- 441027</t>
  </si>
  <si>
    <t xml:space="preserve">
I. Municipalidad de Doñihue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</si>
  <si>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</si>
  <si>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Avenida Estación N° 344, Comuna de Doñihue
</t>
  </si>
  <si>
    <t>Doñihue</t>
  </si>
  <si>
    <t>16-09-20014</t>
  </si>
  <si>
    <t xml:space="preserve">
I. Municipalidad de El Bosque
</t>
  </si>
  <si>
    <t xml:space="preserve">Manuel Francisco Zúñiga Aguilar  </t>
  </si>
  <si>
    <t xml:space="preserve">Alejandro Guzmán Nº735, comuna de El Bosque.
</t>
  </si>
  <si>
    <t>El Bosque</t>
  </si>
  <si>
    <t>22-4107888
22-5292131
977761841</t>
  </si>
  <si>
    <t>manuel.zuniga@municipalidadelbosque.cl
alejandra.roias@municípalidadelbosque.cl</t>
  </si>
  <si>
    <t xml:space="preserve">
I. Municipalidad de El Carmen.
</t>
  </si>
  <si>
    <t>69141700k</t>
  </si>
  <si>
    <t>Municipalidad.</t>
  </si>
  <si>
    <t xml:space="preserve">José Hernando San Martín Rubilar, </t>
  </si>
  <si>
    <t xml:space="preserve">Calle Baquedano N° 385, comuna de El Carmen
</t>
  </si>
  <si>
    <t xml:space="preserve">(56-42) 432330 / 430786.
                     (42)-283-4139/ (42)-283-4130
</t>
  </si>
  <si>
    <t xml:space="preserve"> aalcaldiaelcarmen@yahoo.es
           alcaldejuandiaz@gmail.com.
           munielcarmen@gmail.com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</si>
  <si>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</si>
  <si>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</si>
  <si>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</si>
  <si>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</si>
  <si>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</si>
  <si>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</si>
  <si>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Secretaria: 225609702
Jefa Gabinete: 225609704</t>
  </si>
  <si>
    <t>Alcalde: Alcalde@munielmonte.cl
Partes: Partes@munielmonte.cl
Jefa Gabinete: vmerino@munielmonte.cl</t>
  </si>
  <si>
    <t xml:space="preserve">
I. Municipalidad de El Quisco
</t>
  </si>
  <si>
    <t>Constitución Política de la República, artículo 118.</t>
  </si>
  <si>
    <t xml:space="preserve">Natalia Andrea Carrasco Pizarro, </t>
  </si>
  <si>
    <t xml:space="preserve">Avenida Francia 011, El Quisco. Región de Valparaíso.
</t>
  </si>
  <si>
    <t xml:space="preserve"> Teléfono: (35) 245 6100
</t>
  </si>
  <si>
    <t>http://www.elquisco.cl/</t>
  </si>
  <si>
    <t xml:space="preserve">
I. Municipalidad de El Tabo
</t>
  </si>
  <si>
    <t xml:space="preserve">Alfonso Adrián Muñoz Aravena, </t>
  </si>
  <si>
    <t xml:space="preserve">Las Cruces Norte Nº 401, comuna de El Tabo, Región de Valparaíso. 
</t>
  </si>
  <si>
    <t>El Tabo</t>
  </si>
  <si>
    <t xml:space="preserve">Teléfono: 35-2203500 </t>
  </si>
  <si>
    <t xml:space="preserve">
I. Municipalidad de Estación Central
</t>
  </si>
  <si>
    <t>Felipe Muñoz Vallejos</t>
  </si>
  <si>
    <t>Av. Libertador Bernardo O¨Higgins Nº3920, Estación Central, Región Metropolitana.</t>
  </si>
  <si>
    <t>felipemunoz@estacioncentral.cl</t>
  </si>
  <si>
    <t xml:space="preserve">Consta en Decreto Alcaldicio Nº510, que asume como Alcalde Titular de la Ilustre Municipalidad de Estación Central, don Felipe Muñoz Vallejos, de fecha 29 de junio del 2021.
</t>
  </si>
  <si>
    <t xml:space="preserve">
I. Municipalidad de Florida
</t>
  </si>
  <si>
    <t xml:space="preserve">Jorge Eliecer Roa Villegas  </t>
  </si>
  <si>
    <t xml:space="preserve">Arturo Prat N º 675 Comuna de Florida, Región del Bío Bío.
</t>
  </si>
  <si>
    <t>Florida</t>
  </si>
  <si>
    <t>Teléfono: 2668900</t>
  </si>
  <si>
    <t xml:space="preserve"> info@muniflorida.cl – jroa@muniflorida.cl</t>
  </si>
  <si>
    <t xml:space="preserve">
I. Municipalidad de Freire
</t>
  </si>
  <si>
    <t>69190900K</t>
  </si>
  <si>
    <t xml:space="preserve">José Isafor Bravo Burgos. </t>
  </si>
  <si>
    <t xml:space="preserve">Pedro Camalez 85, comuna de Freire, Novena Región
</t>
  </si>
  <si>
    <t>Freire</t>
  </si>
  <si>
    <t>Fono Mesa Central: 045 2922300</t>
  </si>
  <si>
    <t xml:space="preserve">
I. Municipalidad de Freirina
</t>
  </si>
  <si>
    <t>69030600K</t>
  </si>
  <si>
    <t xml:space="preserve">César Antonio Orellana Orellana, </t>
  </si>
  <si>
    <t xml:space="preserve">Edificio Consistorial, calle O´Higgins Nº 1016, comuna de Freirina, Región de Atacama. 
</t>
  </si>
  <si>
    <t>Freirina</t>
  </si>
  <si>
    <t>569 74959304</t>
  </si>
  <si>
    <t xml:space="preserve"> alcalde@munifreirina.cl</t>
  </si>
  <si>
    <t xml:space="preserve">
I. Municipalidad de Fresia</t>
  </si>
  <si>
    <t>69220400K</t>
  </si>
  <si>
    <t xml:space="preserve">José Miguel Cárdenas Barría
</t>
  </si>
  <si>
    <t xml:space="preserve">San Francisco Nº 124, comuna de Fresia, Región de Los Lagos.
</t>
  </si>
  <si>
    <t>Fresia</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</si>
  <si>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</si>
  <si>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</si>
  <si>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
I. Municipalidad de Frutillar
</t>
  </si>
  <si>
    <t xml:space="preserve">Cesar Huenuqueo Maldonado, RUT: 14.436.478-3.        </t>
  </si>
  <si>
    <t>Philippi Nº 753, comuna de Frutillar, Provincia de Llanquihue, Décima Región de Los Lagos.</t>
  </si>
  <si>
    <t xml:space="preserve">
I. Municipalidad de Futrono
</t>
  </si>
  <si>
    <t>69200700K</t>
  </si>
  <si>
    <t xml:space="preserve">Claudio Rosamel Lavado Castro,                           
</t>
  </si>
  <si>
    <t xml:space="preserve">Avda. Balmaceda Esquina Alessandri S/N
</t>
  </si>
  <si>
    <t>Futrono</t>
  </si>
  <si>
    <t>Fono Fax: (063) 2481213</t>
  </si>
  <si>
    <t>: contacto@munifutrono.cl</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</si>
  <si>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</si>
  <si>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</si>
  <si>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</si>
  <si>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</si>
  <si>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</si>
  <si>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</si>
  <si>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Jorge Andres Romero Martínez RUT: 15.250.985-5</t>
  </si>
  <si>
    <t xml:space="preserve">Ramón Freire Nº 590, comuna de Gorbea, Provincia de Cautín, IX Región.
</t>
  </si>
  <si>
    <t>Gorbea</t>
  </si>
  <si>
    <t xml:space="preserve">Teléfonos: (45) 201900 </t>
  </si>
  <si>
    <t xml:space="preserve">
I. Municipalidad de Graneros 
</t>
  </si>
  <si>
    <t xml:space="preserve">Claudio Rafael Segovia Cofré </t>
  </si>
  <si>
    <t>Plaza de Armas S/Nº, Graneros, Sexta Región.</t>
  </si>
  <si>
    <t>Graneros</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</si>
  <si>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</si>
  <si>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</si>
  <si>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</si>
  <si>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</si>
  <si>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</si>
  <si>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</si>
  <si>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</si>
  <si>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69100600K</t>
  </si>
  <si>
    <t xml:space="preserve">Claudio Pucher Lizama  </t>
  </si>
  <si>
    <t xml:space="preserve">Libertad Nº90, comuna de Hualañé, Séptima Región
</t>
  </si>
  <si>
    <t>Hualañé</t>
  </si>
  <si>
    <t xml:space="preserve">Fonos (75) 481004, 481028, </t>
  </si>
  <si>
    <t xml:space="preserve">No se acompañan. Aplica Informe Jurídico Nº 09, de  fecha 14 de marzo de 2011 del Departamento Jurídico y Dictamen Nº 070791, de 2009, de la Contraloría General de la República.  
.
</t>
  </si>
  <si>
    <t xml:space="preserve">
I. Municipalidad de Hualpén
</t>
  </si>
  <si>
    <t>69264400K</t>
  </si>
  <si>
    <t>Miguel Rivera Morales, RUT:14.060.359-7</t>
  </si>
  <si>
    <t xml:space="preserve">Calle Patria Nueva #1035 sector Perla del Bio Bio, comuna de Hualpén, región del Biobío. 
</t>
  </si>
  <si>
    <t xml:space="preserve">Fonos (41) 425501
</t>
  </si>
  <si>
    <t xml:space="preserve">Se acompaña Certificado Financiero de fecha 29 de agosto del 2008, correspondiente al año 2007, aprobado por la Unidad de Supervisión Financiera Nacional. 
Patrimonio $4.363.178.059.-
</t>
  </si>
  <si>
    <t xml:space="preserve">
I. Municipalidad de Hualqui
</t>
  </si>
  <si>
    <t xml:space="preserve">Jorge Alejandro Contanzo Bravo     </t>
  </si>
  <si>
    <t xml:space="preserve">Freire Nº 351, comuna de, Octava Región.
</t>
  </si>
  <si>
    <t>Hualqui</t>
  </si>
  <si>
    <t>Fonos fax: 41-780213 – 41-780424 – 41-780454</t>
  </si>
  <si>
    <t xml:space="preserve"> alcaldia@hualqui.cl</t>
  </si>
  <si>
    <t xml:space="preserve">
I. Municipalidad de Huara
</t>
  </si>
  <si>
    <t xml:space="preserve">José Andrés Bartolo Vinaya, </t>
  </si>
  <si>
    <t xml:space="preserve">Vicuña Mackenna S/N°, Comuna de Huara, Provincia de Tamarugal, Región de Tarapacá.
</t>
  </si>
  <si>
    <t>Tamarugal</t>
  </si>
  <si>
    <t>Fono: 2463200</t>
  </si>
  <si>
    <t>No corresponde</t>
  </si>
  <si>
    <t xml:space="preserve">
I. Municipalidad de Huasco
</t>
  </si>
  <si>
    <t xml:space="preserve">Rigoberto Genaro Briceño Tapia
</t>
  </si>
  <si>
    <t xml:space="preserve">Calle Graig Nª 530, comuna de Huasco, Región de Atacama
</t>
  </si>
  <si>
    <t xml:space="preserve"> Teléfono: 051-531039-531042-531010</t>
  </si>
  <si>
    <t>http://www.imhuasco.cl</t>
  </si>
  <si>
    <t xml:space="preserve">
I. Municipalidad de Huechuraba
</t>
  </si>
  <si>
    <t xml:space="preserve">Carlos César Luis Cuadrado Prats   
Alcalde
</t>
  </si>
  <si>
    <t xml:space="preserve">Avenida Premio Nobel Nº5555, comuna de Huechuraba.
</t>
  </si>
  <si>
    <t>Fono 27511100</t>
  </si>
  <si>
    <t>alcaldecuadrado@huechuraba.cl</t>
  </si>
  <si>
    <t xml:space="preserve">No se acompañan. Aplica Informe Jurídico Nº 09, de  fecha 14 de marzo de 2011 del Departamento Jurídico y Dictamen Nº 070791, de 2009, de la Contraloría General de la República.
</t>
  </si>
  <si>
    <t xml:space="preserve">
I. Municipalidad de Illapel
</t>
  </si>
  <si>
    <t>Denis Enrique Cortés Vargas  RUT: 7.242.516-2 Consta en Decreto Alcaldicio Nº1454, que asume cargo de Alcalde El Señor Denis Cortes Vargas, del 19 de junioe del 2021.</t>
  </si>
  <si>
    <t>Constitución 24, Illapel, Cuarta Región.</t>
  </si>
  <si>
    <t>denis.cortes@municipalidadillapel.cl</t>
  </si>
  <si>
    <t xml:space="preserve">
I. Municipalidad de Independencia
</t>
  </si>
  <si>
    <t xml:space="preserve">Gonzalo Durán Baronti, </t>
  </si>
  <si>
    <t xml:space="preserve">Avda. Independencia Nº 834, comuna de Independencia,  Región Metropolitana .
</t>
  </si>
  <si>
    <t>Fono: 4442000</t>
  </si>
  <si>
    <t xml:space="preserve">relacionespublicas@independencia.cl
</t>
  </si>
  <si>
    <t xml:space="preserve">
I. Municipalidad de Iquique
</t>
  </si>
  <si>
    <t xml:space="preserve">Jorge Alejandro Soria Quiroga, </t>
  </si>
  <si>
    <t>Tarapacá Nº 477, Iquique, Primera Región.</t>
  </si>
  <si>
    <t xml:space="preserve">
I. Municipalidad de Isla de Maipo
</t>
  </si>
  <si>
    <t>Juan Pablo Olave Cámbara,</t>
  </si>
  <si>
    <t xml:space="preserve">Alcalde David López N°009, comuna de Isla de Maipo, región Metropolitana
</t>
  </si>
  <si>
    <t>Isla De Maipo</t>
  </si>
  <si>
    <t xml:space="preserve">56-2-8769100
</t>
  </si>
  <si>
    <t>contaco@islademaipo.cl
jolave@islademaipo.cl</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</si>
  <si>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</si>
  <si>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</si>
  <si>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</si>
  <si>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</si>
  <si>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</si>
  <si>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</si>
  <si>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Johny Alexis Piraíno Meneses</t>
  </si>
  <si>
    <t xml:space="preserve">Marathon Nº312, comuna de La Calera, quinta Región 
</t>
  </si>
  <si>
    <t>La Calera</t>
  </si>
  <si>
    <t>332381800
332381700</t>
  </si>
  <si>
    <t>jpiraino@lacalera.cl</t>
  </si>
  <si>
    <t xml:space="preserve">
I. Municipalidad de La Cisterna
</t>
  </si>
  <si>
    <t xml:space="preserve">Reginaldo Santiago Rebolledo Pizarro    </t>
  </si>
  <si>
    <t xml:space="preserve">Pedro Aguirre Cerda Nº0161, La Cisterna.
</t>
  </si>
  <si>
    <t>Fono 225407541- 225407586</t>
  </si>
  <si>
    <t>secmunicipal@cisterna.cl</t>
  </si>
  <si>
    <t xml:space="preserve">
I. Municipalidad de Lago Ranco
</t>
  </si>
  <si>
    <t xml:space="preserve">Miguel Meza Shwenke, </t>
  </si>
  <si>
    <t xml:space="preserve">Calle Viña del Mar Nº 345, Lago Ranco.
</t>
  </si>
  <si>
    <t>Lago Ranco</t>
  </si>
  <si>
    <t xml:space="preserve">
I. Municipalidad de Lampa
</t>
  </si>
  <si>
    <t xml:space="preserve">JONATHAN OPAZO CARRASCO </t>
  </si>
  <si>
    <t xml:space="preserve">Baquedano Nº 824, comuna de Lampa, Región Metropolitana.
</t>
  </si>
  <si>
    <t xml:space="preserve">Fonos: 2586100 – 2586115 /226568500/226568501
 Fax:  8422622 – 8422652
</t>
  </si>
  <si>
    <t xml:space="preserve">alcaldia@lampa.cl
www.lampa.cl
</t>
  </si>
  <si>
    <t xml:space="preserve">
Ilustre Municipalidad de Lanco
</t>
  </si>
  <si>
    <t xml:space="preserve">Rolando Peña Riquelme, </t>
  </si>
  <si>
    <t xml:space="preserve">Libertad N° 251, Comuna de Lanco.
</t>
  </si>
  <si>
    <t>Lanco</t>
  </si>
  <si>
    <t xml:space="preserve">Fonos: 63-670100 / 670101.
</t>
  </si>
  <si>
    <t>: alcaldia@munilanco.cl</t>
  </si>
  <si>
    <t xml:space="preserve">
I. Municipalidad de Las Condes
</t>
  </si>
  <si>
    <t>Daniela Peñaloza Ramos</t>
  </si>
  <si>
    <t xml:space="preserve">Avda. Apoquindo Nº 3400, comuna de Las Condes, Región Metropolitana.
</t>
  </si>
  <si>
    <t>Fonos: 9507008 – 9507009</t>
  </si>
  <si>
    <t>comunicaciones@lascondes.cl</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</si>
  <si>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</si>
  <si>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</si>
  <si>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</si>
  <si>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</si>
  <si>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</si>
  <si>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Luis Felipe Delpin Aguilar 
</t>
  </si>
  <si>
    <t xml:space="preserve">Avenida Américo Vespucio 002, paradero 25, comuna de La Granja, Región Metropolitana.
</t>
  </si>
  <si>
    <t>La Granja</t>
  </si>
  <si>
    <t>Fono 5503700</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</si>
  <si>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</si>
  <si>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</si>
  <si>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</si>
  <si>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</si>
  <si>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La Higuera</t>
  </si>
  <si>
    <t xml:space="preserve">Teléfono: 51-2-429902 </t>
  </si>
  <si>
    <t xml:space="preserve">
I. Municipalidad de La Ligua
</t>
  </si>
  <si>
    <t xml:space="preserve">Patricio Daniel Pallares Valenzuela,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</si>
  <si>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</si>
  <si>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</si>
  <si>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</si>
  <si>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</si>
  <si>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</si>
  <si>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</si>
  <si>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</si>
  <si>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</si>
  <si>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Avenida Alcalde Fernando Castillo Velasco N° 9925, La Reina.
</t>
  </si>
  <si>
    <t xml:space="preserve">Fono: 25927211/ 225927277
</t>
  </si>
  <si>
    <t>Correo Electrónico: jpalacios@mlareina.cl</t>
  </si>
  <si>
    <t xml:space="preserve">
I. Municipalidad de La Serena.
</t>
  </si>
  <si>
    <t xml:space="preserve">La personería de don J Roberto Elías Jacob Jure, RUT: 6.356.671-3, para representar a la Municipalidad de La Serena, consta en Decreto Alcaldicio N°0695 de 28 de junio de 2021. </t>
  </si>
  <si>
    <t>Arturo Prat Nº 451, comuna de La Serena, Cuarta Región.</t>
  </si>
  <si>
    <t xml:space="preserve">Fono: 51-2-206501 y Fono: 51-2-427859 </t>
  </si>
  <si>
    <t xml:space="preserve">roberto.iacob@laserena.cl
margarita.riveros@laserena.cl 
Jefa Depto. de la Familia
</t>
  </si>
  <si>
    <t xml:space="preserve">
I. Municipalidad de La Unión 
</t>
  </si>
  <si>
    <t>Aldo Rodrigo Pinuer Solis      Alcaldesa(S): Loreto Cabezas Soto (desde 12-03-2021 al 12-04-2021)</t>
  </si>
  <si>
    <t xml:space="preserve">Arturo Prat  N° 680, comuna de La Unión, Décima Región.
</t>
  </si>
  <si>
    <t>La Unión</t>
  </si>
  <si>
    <t>Fonos (64) 322441- 322445</t>
  </si>
  <si>
    <t xml:space="preserve">
I. Municipalidad de Lago Verde
</t>
  </si>
  <si>
    <t xml:space="preserve">Nelson Fredy Opazo López, 
</t>
  </si>
  <si>
    <t xml:space="preserve">Calle Cacique Blanco Nº 131, Comuna de Lago Verde, Región de Aysén. 
</t>
  </si>
  <si>
    <t>Lago Verde</t>
  </si>
  <si>
    <t>Teléfono: 67-2 573180 / 67-2-573181</t>
  </si>
  <si>
    <t>http://lagoverdeaysen.cl   parteslagoverde@gmail.com</t>
  </si>
  <si>
    <t xml:space="preserve">
I. Municipalidad de Lautaro
</t>
  </si>
  <si>
    <t xml:space="preserve">Raúl Alberto Schifferli Díaz.  </t>
  </si>
  <si>
    <t xml:space="preserve">Bernardo O’Higgins 1032, c. IX Región de la Araucanía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</si>
  <si>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</si>
  <si>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</si>
  <si>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Lebu
</t>
  </si>
  <si>
    <t xml:space="preserve">Cristian Peña Morales   </t>
  </si>
  <si>
    <t xml:space="preserve">Andres Bello Nº 233, comuna de Lebu, Octava Región
</t>
  </si>
  <si>
    <t>Lebu</t>
  </si>
  <si>
    <t>Fonos (41)551221 / (41) 2866704/ (41) 2866705</t>
  </si>
  <si>
    <t>alcalde@lebu.cl</t>
  </si>
  <si>
    <t xml:space="preserve">
I. Municipalidad de Licantén
</t>
  </si>
  <si>
    <t xml:space="preserve">Oscar Marcelo Fernández Vilos 
</t>
  </si>
  <si>
    <t xml:space="preserve">Juan Esteban Montero N°25, comuna de Licantén,  provincia de Curicó, Séptima Región.
</t>
  </si>
  <si>
    <t>Licantén</t>
  </si>
  <si>
    <t xml:space="preserve">
I. Municipalidad de Limache
</t>
  </si>
  <si>
    <t xml:space="preserve">Daniel Morales Espíndola, </t>
  </si>
  <si>
    <t xml:space="preserve">Avenida Palmira Romano N° 340. Limache
</t>
  </si>
  <si>
    <t>Limache</t>
  </si>
  <si>
    <t xml:space="preserve">Fono: 03-297200
</t>
  </si>
  <si>
    <t xml:space="preserve">
I. Municipalidad de Linares
</t>
  </si>
  <si>
    <t xml:space="preserve">Mario Alejandro Meza Vásquez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</si>
  <si>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</si>
  <si>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</si>
  <si>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</si>
  <si>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</si>
  <si>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</si>
  <si>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</si>
  <si>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</si>
  <si>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</si>
  <si>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Pablo Andrés Flores Merino
</t>
  </si>
  <si>
    <t xml:space="preserve">Erardo Werner Nº 450, comuna de Llanquihue, Región de Los Lagos. 
</t>
  </si>
  <si>
    <t>Llanquihue</t>
  </si>
  <si>
    <t>Fono: 2244540- 2244500</t>
  </si>
  <si>
    <t>victorangulo_concejal@hotmail.com/secretariaalcalde@llanquihue.cl</t>
  </si>
  <si>
    <t xml:space="preserve">
I. Municipalidad de Lo Barnechea
</t>
  </si>
  <si>
    <t xml:space="preserve">Juan Cristóbal Lira Ibáñez
</t>
  </si>
  <si>
    <t xml:space="preserve">Avenida Las Condes Nº14.891, comuna de Lo Barnechea. Región Metropolitana.
</t>
  </si>
  <si>
    <t xml:space="preserve">Fono 7573100/ 223073230
Fax   2156629
</t>
  </si>
  <si>
    <t>pgamarra@lobarnechea.cl</t>
  </si>
  <si>
    <t>Acompaña antecedentes financieros correspondientes al año 2013, aprobados por el departamento de Administración y finanzas.</t>
  </si>
  <si>
    <t xml:space="preserve">
I. Municipalidad de Lo Espejo
</t>
  </si>
  <si>
    <t>Javiera Paz Reyes Jara,</t>
  </si>
  <si>
    <t xml:space="preserve">Avenida Central Raúl Silva Henríquez N° 8321, Lo Espejo, Región Metropolitana.
</t>
  </si>
  <si>
    <t>Lo Espejo</t>
  </si>
  <si>
    <t>2248560 00 - Central telefónica.
22485 60 11 – Alcaldía
22485 6329 – Recepción OPD</t>
  </si>
  <si>
    <t xml:space="preserve">alcaldía@loespejo.cl      
municipalidad@loespejo.cl
</t>
  </si>
  <si>
    <t xml:space="preserve">
I. Municipalidad de Longaví
</t>
  </si>
  <si>
    <t xml:space="preserve">Cristián Menchaca Pinochet
</t>
  </si>
  <si>
    <t xml:space="preserve">1 Oriente N°224, comuna de Longaví, provincia de Linares, Séptima Región.
</t>
  </si>
  <si>
    <t>Longaví</t>
  </si>
  <si>
    <t>I. Municipalidad de Lonquimay</t>
  </si>
  <si>
    <t>69181100K</t>
  </si>
  <si>
    <t xml:space="preserve">Nibaldo Alegría Alegría </t>
  </si>
  <si>
    <t>Ignacio Carrera Pinto 559, comuna de Lonquimay, Región de la Araucanía.</t>
  </si>
  <si>
    <t>Lonquimay</t>
  </si>
  <si>
    <t>452658736.</t>
  </si>
  <si>
    <t>sacuna@mlonquimay.cl</t>
  </si>
  <si>
    <t xml:space="preserve">
I. Municipalidad de Lo Prado
</t>
  </si>
  <si>
    <t xml:space="preserve">Maximiliano Ríos Galleguillos. </t>
  </si>
  <si>
    <t>Avenida San Pablo Nº5959, Lo Prado, Región Metropolitana.</t>
  </si>
  <si>
    <t>Lo Prado</t>
  </si>
  <si>
    <t>223887679-223887678</t>
  </si>
  <si>
    <t>alcaldiaq@loprado.cl</t>
  </si>
  <si>
    <t xml:space="preserve">
I. Municipalidad de Los Álamos.
</t>
  </si>
  <si>
    <t xml:space="preserve">Lautaro Huberto Melita Vinett </t>
  </si>
  <si>
    <t xml:space="preserve">Ignacio Carrera Pinto Nº555, Octava Región; </t>
  </si>
  <si>
    <t>Los Álamos</t>
  </si>
  <si>
    <t xml:space="preserve">Fono: 533261,  </t>
  </si>
  <si>
    <t>Acompaña Certificado de Patrimonio de fecha 17 de febrero de 2006 aprobado por la Unidad de Auditoria</t>
  </si>
  <si>
    <t xml:space="preserve">
I. Municipalidad de los Andes
</t>
  </si>
  <si>
    <t xml:space="preserve">Manuel Eduardo Rivera Martínez  </t>
  </si>
  <si>
    <t>Esmeralda Nº536, Los Andes, Quinta Región.</t>
  </si>
  <si>
    <t>34-250-7753</t>
  </si>
  <si>
    <t>nquero@munilosandes.cl</t>
  </si>
  <si>
    <t xml:space="preserve">
I. Municipalidad de Los Ángeles
</t>
  </si>
  <si>
    <t>69170100K</t>
  </si>
  <si>
    <t>Estéban Krause Salazar</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</si>
  <si>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</si>
  <si>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</si>
  <si>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</si>
  <si>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</si>
  <si>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</si>
  <si>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</si>
  <si>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Los Lagos</t>
  </si>
  <si>
    <t xml:space="preserve">Teléfono: 632-460312/ 632-461271/632-462308
</t>
  </si>
  <si>
    <t xml:space="preserve">Correo electrónico: alcaldía@muniloslagos.cl
</t>
  </si>
  <si>
    <t xml:space="preserve">
I. Municipalidad de Los Vilos
</t>
  </si>
  <si>
    <t>Christián Frank Gross Hidalgo</t>
  </si>
  <si>
    <t xml:space="preserve">Lincoyan Nº255, Los Vilos
</t>
  </si>
  <si>
    <t xml:space="preserve">Fono: (056) 53 353084
</t>
  </si>
  <si>
    <t>Sergio.paladines@munilosvilos.cl</t>
  </si>
  <si>
    <t xml:space="preserve">
I. Municipalidad de Lota
</t>
  </si>
  <si>
    <t xml:space="preserve">Victor Patricio Marchant Ulloa </t>
  </si>
  <si>
    <t xml:space="preserve">Pedro Aguirre Cerda Nº302, Lota, Octava Región.
</t>
  </si>
  <si>
    <t>Lota</t>
  </si>
  <si>
    <t xml:space="preserve">Mesa Central: (41) 2405000 </t>
  </si>
  <si>
    <t xml:space="preserve"> comunicaciones@lota.cl </t>
  </si>
  <si>
    <t xml:space="preserve">
I. Municipalidad de Llay Llay.
</t>
  </si>
  <si>
    <t xml:space="preserve">Mario Regino Marillanca Ramírez, </t>
  </si>
  <si>
    <t xml:space="preserve">Balmaceda 174, comuna de Llay Llay, Quinta Región.
</t>
  </si>
  <si>
    <t>Llay Llay</t>
  </si>
  <si>
    <t>Fonos (34) 498600</t>
  </si>
  <si>
    <t xml:space="preserve">
I. Municipalidad de Machalí
</t>
  </si>
  <si>
    <t xml:space="preserve">Juan Carlos Abud Parra. </t>
  </si>
  <si>
    <t xml:space="preserve">Plaza de Armas Nº11, comuna de Machalí, Sexta Región.
</t>
  </si>
  <si>
    <t>Machalí</t>
  </si>
  <si>
    <t>Fono (72) 2411210, (72) 2746740, (72) 2330300</t>
  </si>
  <si>
    <t xml:space="preserve">
I. Municipalidad de Macul
</t>
  </si>
  <si>
    <t xml:space="preserve">692537009
</t>
  </si>
  <si>
    <t xml:space="preserve">Municipalidad
</t>
  </si>
  <si>
    <t xml:space="preserve">Indefinida.
</t>
  </si>
  <si>
    <t>Gonzalo Eugenio Montoya Riquelme  RUT: 13.698.753-4</t>
  </si>
  <si>
    <t xml:space="preserve">Avenida Los Plátanos Nº3130, Macul, Región Metropolitana.
</t>
  </si>
  <si>
    <t>Fono: 56) - (2) - 28100600</t>
  </si>
  <si>
    <t xml:space="preserve">gmontoya@munimacul.cl
acampos@munimacul.cl
evaldesm@munimacul.cl
</t>
  </si>
  <si>
    <t xml:space="preserve">
I. Municipalidad de Mafil
</t>
  </si>
  <si>
    <t>Claudio Sepúlveda Miranda,</t>
  </si>
  <si>
    <t xml:space="preserve">Bernardo O´Higgins S/N°, Mafil.
</t>
  </si>
  <si>
    <t xml:space="preserve">
I. Municipalidad de Maipú
</t>
  </si>
  <si>
    <t>Tomás Vodanovic Escudero,</t>
  </si>
  <si>
    <t xml:space="preserve">Avda. 5 de abril Nº 0260, comuna Maipú, Región Metropolitana.
</t>
  </si>
  <si>
    <t xml:space="preserve">Teléfonos: 677 6000 – 677 6092 – 677 6095. </t>
  </si>
  <si>
    <t>oficinadepartes@maipu.cl</t>
  </si>
  <si>
    <t xml:space="preserve">
I. Municipalidad de Malloa
</t>
  </si>
  <si>
    <t xml:space="preserve">Luis Manuel Barra Villanueva
RUN: 7.956.842-2  </t>
  </si>
  <si>
    <t xml:space="preserve">Avenida Bernardo O´Higgins N° 525, Malloa.
</t>
  </si>
  <si>
    <t>Malloa</t>
  </si>
  <si>
    <t xml:space="preserve">
Fono: 72 2 38 7078 
</t>
  </si>
  <si>
    <t>Correo electrónico: contacto@comunamalloa.cl</t>
  </si>
  <si>
    <t xml:space="preserve">
I. Municipalidad de María Pinto.
</t>
  </si>
  <si>
    <t xml:space="preserve">Jessica Paola del Carmen Mualim Fajuri.
</t>
  </si>
  <si>
    <t xml:space="preserve">Francisco Costabal Nº 78, comuna de María Pinto, Región Metropolitana. 
</t>
  </si>
  <si>
    <t>María Pinto</t>
  </si>
  <si>
    <t>Fonos: 8354252/8351936</t>
  </si>
  <si>
    <t>www.municipalidaddemariapinto.cl</t>
  </si>
  <si>
    <t xml:space="preserve">
I. Municipalidad de Mariquina
</t>
  </si>
  <si>
    <t xml:space="preserve">Erwin Pacheco Ayala, </t>
  </si>
  <si>
    <t xml:space="preserve">Mariquina N° 54. Comuna de Mariquina. XIV Región de los Ríos.
</t>
  </si>
  <si>
    <t>Mariquina</t>
  </si>
  <si>
    <t>Fono: 63-2453200, Fax 63-2453227.</t>
  </si>
  <si>
    <t xml:space="preserve"> alcaldia@munimariquina.cl</t>
  </si>
  <si>
    <t xml:space="preserve">
I. Municipalidad de Maule
</t>
  </si>
  <si>
    <t xml:space="preserve">Luis Gabriel Vásquez Gálvez 
</t>
  </si>
  <si>
    <t xml:space="preserve">Balmaceda Nº 350, comuna de Maule, Séptima Región.
</t>
  </si>
  <si>
    <t xml:space="preserve">Fonos: 71-715244 – 71-715278 </t>
  </si>
  <si>
    <t xml:space="preserve"> munmaule@mi.terra.cl
wwwmunicipalidaddemaule.cl</t>
  </si>
  <si>
    <t xml:space="preserve">
I. Municipalidad de Maullín
</t>
  </si>
  <si>
    <t xml:space="preserve">JORGE WESTERMEIER ESTRADA
     </t>
  </si>
  <si>
    <t>Gaspar del Río Nº 85, Maullín, Décima Región</t>
  </si>
  <si>
    <t>Maullín</t>
  </si>
  <si>
    <t xml:space="preserve">Teléfono: 652482501- 652482580
</t>
  </si>
  <si>
    <t xml:space="preserve">Correo electrónico:jorgewestermeier@gmail.com
                           Alejandra.navarro@munimaullin.cl
</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</si>
  <si>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</si>
  <si>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</si>
  <si>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</si>
  <si>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Francisco Antonio Pinto Nº 200, comuna de Mejillones, Región de Antofagasta.
</t>
  </si>
  <si>
    <t>Mejillones</t>
  </si>
  <si>
    <t>Fonos: 55-557300 - 55-557390 - 55-557308</t>
  </si>
  <si>
    <t xml:space="preserve"> informaciones@mejillones.cl
alcaldia@mejillones.cl</t>
  </si>
  <si>
    <t xml:space="preserve">
I. Municipalidad de Melipilla
</t>
  </si>
  <si>
    <t xml:space="preserve"> Iván Campos Aravena</t>
  </si>
  <si>
    <t xml:space="preserve">Silva Chávez Nº 480, comuna de Melipilla, Región Metropolitana, </t>
  </si>
  <si>
    <t>22-9027002</t>
  </si>
  <si>
    <t>Correo electrónico: alcaldia@munimelipilla.cl</t>
  </si>
  <si>
    <t xml:space="preserve">
I. Municipalidad de Molina
</t>
  </si>
  <si>
    <t xml:space="preserve">Priscilla Castillo Gerli, </t>
  </si>
  <si>
    <t xml:space="preserve">Yerbas Buenas Nº1389, comuna de Molina, VII Región.
</t>
  </si>
  <si>
    <t>Molina</t>
  </si>
  <si>
    <t>Fonos (75) 491994</t>
  </si>
  <si>
    <t xml:space="preserve">
I. Municipalidad de Monte Patria
</t>
  </si>
  <si>
    <t xml:space="preserve">Cristián Daniel Herrera Peña
</t>
  </si>
  <si>
    <t xml:space="preserve">Diaguitas 31, comuna de Monte Patria, provincia de Limarí, Cuarta Región.
</t>
  </si>
  <si>
    <t>Monte Patria</t>
  </si>
  <si>
    <t xml:space="preserve">(532) 354400 anexo 211-214 </t>
  </si>
  <si>
    <t xml:space="preserve">Correo electrónico de representante legal: 
cristianherrera@mpatria.cl 
Correo electrónico de proyecto: ppfmontepatria@gmail.com
</t>
  </si>
  <si>
    <t xml:space="preserve">
I. Municipalidad de Mostazal
</t>
  </si>
  <si>
    <t xml:space="preserve">Sergio Hernán Medel Acosta
</t>
  </si>
  <si>
    <t xml:space="preserve">Plaza de Armas sin número, comuna de Mostazal, Provincia de Cachapoal, Sexta Región.
</t>
  </si>
  <si>
    <t>Mostazal</t>
  </si>
  <si>
    <t xml:space="preserve">Fono 072-350016
</t>
  </si>
  <si>
    <t>infanciayadolescencia@mostazal.cl</t>
  </si>
  <si>
    <t xml:space="preserve">
I. Municipalidad de Mulchén
</t>
  </si>
  <si>
    <t xml:space="preserve">Jorge Alberto Rivas Figueroa.
</t>
  </si>
  <si>
    <t xml:space="preserve">Avenida Pedro Lagos Nº 410, comuna de Mulchén, Región del Biobío.
</t>
  </si>
  <si>
    <t>Mulchén</t>
  </si>
  <si>
    <t>Fono: 43-2401400</t>
  </si>
  <si>
    <t xml:space="preserve">
I. Municipalidad de Nacimiento
</t>
  </si>
  <si>
    <t xml:space="preserve">Carlos Roberto Toloza Soto 
Alcalde
</t>
  </si>
  <si>
    <t xml:space="preserve">Freire Nº 614, comuna de Nacimiento, Octava  Región. 
</t>
  </si>
  <si>
    <t>Nacimiento</t>
  </si>
  <si>
    <t xml:space="preserve">Fonos  (56 43 2) 534267
</t>
  </si>
  <si>
    <t xml:space="preserve">OIRS@Nacimiento.cl </t>
  </si>
  <si>
    <t>Ilustre Municipalidad de Nogales</t>
  </si>
  <si>
    <t xml:space="preserve">Margarita De Las Mercedes Osorio Pizarro, 
</t>
  </si>
  <si>
    <t xml:space="preserve">Calle Pedro Félix Vicuña N° 199, comuna de Nogales. </t>
  </si>
  <si>
    <t>Nogales</t>
  </si>
  <si>
    <t xml:space="preserve">
I. Municipalidad de Nueva Imperial.
</t>
  </si>
  <si>
    <t>César Hipólito Sepúlveda Huerta,</t>
  </si>
  <si>
    <t xml:space="preserve">Arturo Prat Nº 65, comuna de Nueva Imperial, Novena Región, 
</t>
  </si>
  <si>
    <t>Nueva Imperial</t>
  </si>
  <si>
    <t>fono (45)611006 – 611054,</t>
  </si>
  <si>
    <t xml:space="preserve"> municipalidad@nuevaimperial.cl</t>
  </si>
  <si>
    <t xml:space="preserve">
I. Municipalidad de Ñuñoa
</t>
  </si>
  <si>
    <t xml:space="preserve">Cristina Emilia Rios Saavedra </t>
  </si>
  <si>
    <t>Avenida Irarrázaval Nº3550, Ñuñoa, Región Metropolitana.</t>
  </si>
  <si>
    <t>232407050/ 232407005</t>
  </si>
  <si>
    <t xml:space="preserve">Correo electrónico: alcalde@nunoa.cl
</t>
  </si>
  <si>
    <t xml:space="preserve">
I. Municipalidad de Ninhué
</t>
  </si>
  <si>
    <t>Luis Alberto Molina Melo,</t>
  </si>
  <si>
    <t xml:space="preserve">Arturo Prat Nº 405, Casilla 17
</t>
  </si>
  <si>
    <t>Ninhue</t>
  </si>
  <si>
    <t>Fono (42) 1972986- 1972988</t>
  </si>
  <si>
    <t>Casilla 17</t>
  </si>
  <si>
    <t xml:space="preserve">
I. Municipalidad de Ñiquén
</t>
  </si>
  <si>
    <t>Manuel Alejandro Pino Turra</t>
  </si>
  <si>
    <t xml:space="preserve">Freire Nº 188, comuna de Ñiquén.
</t>
  </si>
  <si>
    <t>Ñiquén</t>
  </si>
  <si>
    <t>correoniquen@yahoo.com</t>
  </si>
  <si>
    <t>I.Municipalidad de Olivar</t>
  </si>
  <si>
    <t>Municipalidad. Constitución Política de la República, artículo 107.</t>
  </si>
  <si>
    <t>Alcaldesa doña Praxedes Pérez Aránguiz</t>
  </si>
  <si>
    <t>Calle Plaza Esmeralda S/N, Olivar, Región de O’Higgins.</t>
  </si>
  <si>
    <t>Olivar</t>
  </si>
  <si>
    <t>72-2358300.</t>
  </si>
  <si>
    <t>alcaldia@muniolivar.cl</t>
  </si>
  <si>
    <t xml:space="preserve">
I. Municipalidad de Olmué
</t>
  </si>
  <si>
    <t>Jorge Jil Herrera</t>
  </si>
  <si>
    <t xml:space="preserve">Calle Prat N° 12, comuna de Olmué, Quinta Región.
</t>
  </si>
  <si>
    <t>Olmué</t>
  </si>
  <si>
    <t>Fono: (56-33) 44 24 48</t>
  </si>
  <si>
    <t xml:space="preserve"> dideco@olmue.cl
</t>
  </si>
  <si>
    <t xml:space="preserve">
I. Municipalidad de Osorno
</t>
  </si>
  <si>
    <t xml:space="preserve">Jaime Alberto Bertin Valenzuela   
</t>
  </si>
  <si>
    <t>Mackenna Nº 851, comuna de Osorno, Décima Región</t>
  </si>
  <si>
    <t xml:space="preserve">Fono: (64) 2264200/ (64) 2264201/ (64) 2264204
</t>
  </si>
  <si>
    <t>Correo electrónico: alcaldia@imo.cl
                             rocio.castro@imo.cl</t>
  </si>
  <si>
    <t xml:space="preserve">
I. Municipalidad de Ovalle
</t>
  </si>
  <si>
    <t xml:space="preserve">Claudio Fermín Rentería Larrondo, </t>
  </si>
  <si>
    <t>Vicuña Mackenna Nº441, comuna de Ovalle, provincia del Limari IV Región,</t>
  </si>
  <si>
    <t>Ovalle</t>
  </si>
  <si>
    <t xml:space="preserve"> Fono: 53-2-627361/ 53-2-661202/ 53-2-661209
</t>
  </si>
  <si>
    <t>Correo electrónico: gabineteovalle@gmail.com
                             opdmuniovaalle@gmail.com
                      hflores@municipalidaddeovallle.cl</t>
  </si>
  <si>
    <t xml:space="preserve">
No se acompañan. Aplica Informe Jurídico Nº 09, de  fecha 14 de marzo de 2011 del Departamento Jurídico y Dictamen Nº 070791, de 2009, de la Contraloría General de la República.  
</t>
  </si>
  <si>
    <t xml:space="preserve">
I. Municipalidad de Padre Hurtado
</t>
  </si>
  <si>
    <t xml:space="preserve">Felipe Muñoz Heredia 
</t>
  </si>
  <si>
    <t xml:space="preserve">Avenida San Alberto Hurtado Nº3295 (ex camino a Melipilla), comuna de Padre Hurtado, Región Metropolitana.
</t>
  </si>
  <si>
    <t>Padre Hurtado</t>
  </si>
  <si>
    <t>Fono: 430 6000</t>
  </si>
  <si>
    <t xml:space="preserve"> contacto@mph.cl
</t>
  </si>
  <si>
    <t xml:space="preserve">
I. Municipalidad de Padre Las Casas
</t>
  </si>
  <si>
    <t xml:space="preserve">Mario Hernán González Rebolledo
</t>
  </si>
  <si>
    <t xml:space="preserve">Maquehue Nº1441, comuna de Padre Las Casas, Región de La Araucanía.
</t>
  </si>
  <si>
    <t>Fono: 45-2- 590000</t>
  </si>
  <si>
    <t xml:space="preserve"> alcaldía@padrelascasas.cl</t>
  </si>
  <si>
    <t xml:space="preserve">
I. Municipalidad de Paihuano
</t>
  </si>
  <si>
    <t>Constitución Política de la República, artículo 118 y Siguientes.</t>
  </si>
  <si>
    <t xml:space="preserve">Hernán Andres Ahumada Ahumada
</t>
  </si>
  <si>
    <t xml:space="preserve">Balmaceda S/N, comuna de Paihuano, Región de Coquimbo.
</t>
  </si>
  <si>
    <t>Paihuano</t>
  </si>
  <si>
    <t xml:space="preserve">Teléfono: (56)(51)451015 </t>
  </si>
  <si>
    <t xml:space="preserve">alcalde@munipaihuani.cl 
jefe.gabinete@munipaihuano.cl
</t>
  </si>
  <si>
    <t xml:space="preserve">
Ilustre Municipalidad de Paillaco
</t>
  </si>
  <si>
    <t>Miguel Ángel Carrasco Garcia</t>
  </si>
  <si>
    <t xml:space="preserve">Vicuña Mackenna N° 340, Comuna de Paillaco.
</t>
  </si>
  <si>
    <t>Paillaco</t>
  </si>
  <si>
    <t xml:space="preserve">Fonos: 63-2426700 / 670101.
</t>
  </si>
  <si>
    <t>alcaldia@munipaillaco.cl</t>
  </si>
  <si>
    <t xml:space="preserve">
I. Municipalidad de Paine
</t>
  </si>
  <si>
    <t xml:space="preserve">Rodrigo Alexander Contreras Gutierrez 
</t>
  </si>
  <si>
    <t xml:space="preserve">Avenida General Baquedano Nº490, Paine.
</t>
  </si>
  <si>
    <t>Paine</t>
  </si>
  <si>
    <t xml:space="preserve">Fono Alcaldia: 228218615
Fono DIDECO: 226940214- 226940220-229640203 
</t>
  </si>
  <si>
    <t>Correo electrónico alcaldía: alcaldia@paine.cl
Correo electrónico DIDECO:dideco@paine.cl</t>
  </si>
  <si>
    <t xml:space="preserve">
I. Municipalidad de Palena
</t>
  </si>
  <si>
    <t>Ricardo Soto Said</t>
  </si>
  <si>
    <t xml:space="preserve">Bernardo O`Higgins Nº 740, comuna de Palena, Región de Los Lagos. </t>
  </si>
  <si>
    <t>Palena</t>
  </si>
  <si>
    <t xml:space="preserve">Fono: 652-741702
</t>
  </si>
  <si>
    <t>Correo electrónico: alcalde@municipalidadpalena.cl</t>
  </si>
  <si>
    <t xml:space="preserve">
I. Municipalidad de Palmilla
</t>
  </si>
  <si>
    <t xml:space="preserve">Gloria de las Mercedes Paredes Valdés, </t>
  </si>
  <si>
    <t xml:space="preserve">Juan Guillermo Day Nº 80, Palmilla. VI Región de O’Higgins.
</t>
  </si>
  <si>
    <t>Palmilla</t>
  </si>
  <si>
    <t>442928010 / 442928011</t>
  </si>
  <si>
    <t>gloria.paredes@munipalmilla.cl
 paola.toro@munipalmilla.cl</t>
  </si>
  <si>
    <t xml:space="preserve">
I. Municipalidad de Panguipulli
</t>
  </si>
  <si>
    <t xml:space="preserve">PEDRO JAVIER BURGOS VÁSQUEZ
</t>
  </si>
  <si>
    <t>Calle Bernardo O¨Higgins Nº 793, comuna de Valdivia, Región de Los Ríos.</t>
  </si>
  <si>
    <t>Teléfono: 2232251-2232252</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</si>
  <si>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</si>
  <si>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</si>
  <si>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</si>
  <si>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</si>
  <si>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</si>
  <si>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69130700K</t>
  </si>
  <si>
    <t xml:space="preserve">Paula del Carmen Retamal Urrutia, </t>
  </si>
  <si>
    <t xml:space="preserve">Dieciocho N°720, comuna de Parral, provincia de Linares, Séptima Región.
</t>
  </si>
  <si>
    <t>Parral</t>
  </si>
  <si>
    <t>Fono  (73) 637700</t>
  </si>
  <si>
    <t xml:space="preserve">
I. Municipalidad de Pedro Aguirre Cerda.
</t>
  </si>
  <si>
    <t xml:space="preserve">Luis Astudillo Peiretti
</t>
  </si>
  <si>
    <t xml:space="preserve">Avenida Salvador Allende N° 2929, comuna de Pedro Aguirre Cerda. Región Metropolitana.
</t>
  </si>
  <si>
    <t xml:space="preserve">22396503 
22396504 </t>
  </si>
  <si>
    <t>lastudillo@pedroaguirrecerda.cl
jguzman@pedroaguirrecerda.cl</t>
  </si>
  <si>
    <t>I. Municipalidad de Penco</t>
  </si>
  <si>
    <t>Según Ley Orgánica N° 18.695, artículos 1° al 4°</t>
  </si>
  <si>
    <t xml:space="preserve">Víctor Hugo Figueroa Rebolledo,
</t>
  </si>
  <si>
    <t xml:space="preserve">Bernardo O’Higgins N° 500, comuna de Penco, Octava Región
Casilla 2
</t>
  </si>
  <si>
    <t>Teléfono: (41) 2261453</t>
  </si>
  <si>
    <t>Correo electrónico: vh.figueroa@penco.cl</t>
  </si>
  <si>
    <t xml:space="preserve">
I. Municipalidad de Peñaflor
</t>
  </si>
  <si>
    <t>69071700K</t>
  </si>
  <si>
    <t xml:space="preserve">Nibaldo Favio Meza Garfia.  </t>
  </si>
  <si>
    <t xml:space="preserve">Calle Luis Araya Cereceda N°1215, comuna de Peñaflor, Región Metropolitana.
</t>
  </si>
  <si>
    <t>Teléfono: 56-24327700</t>
  </si>
  <si>
    <t>No corresponde.</t>
  </si>
  <si>
    <t>I. Municipalidad de Peñalolén</t>
  </si>
  <si>
    <t>69254000K</t>
  </si>
  <si>
    <t>Según ley Orgánica N° 18.695, artículos 1° al 4°</t>
  </si>
  <si>
    <t xml:space="preserve">Carolina Leitao Alvarez Salamanca, 
</t>
  </si>
  <si>
    <t xml:space="preserve">Avda. Grecia N° 8735, comuna de Peñalolén, Región Metropolitana.
</t>
  </si>
  <si>
    <t>22 486 8050 / +56 9 98888803</t>
  </si>
  <si>
    <t>alcaldesa@penalolen.cl
 nmaray@penalolen.cl
cleitao@penalolen.cl</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</si>
  <si>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</si>
  <si>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</si>
  <si>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</si>
  <si>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</si>
  <si>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</si>
  <si>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Luis Alejandro Sepulveda Tapia
</t>
  </si>
  <si>
    <t xml:space="preserve">Calle Esmeralda Nº 470, comuna de Perquenco. Región de la Araucanía. 
</t>
  </si>
  <si>
    <t>Perquenco</t>
  </si>
  <si>
    <t xml:space="preserve">Teléfono: 45-2756201
45-2756218
</t>
  </si>
  <si>
    <t xml:space="preserve">alcalde@perquenco.cl
cmellado@perquenco.cl
</t>
  </si>
  <si>
    <t xml:space="preserve">
I. Municipalidad de Petorca
</t>
  </si>
  <si>
    <t xml:space="preserve">Ignacio Gamalier Villalobos Henriquez
</t>
  </si>
  <si>
    <t>Calle Cuartel  Nº225, comuna de Petorca, V Región.</t>
  </si>
  <si>
    <t>Petorca</t>
  </si>
  <si>
    <t xml:space="preserve">
I. Municipalidad de Pica
</t>
  </si>
  <si>
    <t xml:space="preserve">Iván Manuel Infante Chacón      </t>
  </si>
  <si>
    <t xml:space="preserve">Plaza de Armas Nº 20, comuna de Pica, Primera Región.
</t>
  </si>
  <si>
    <t>Pica</t>
  </si>
  <si>
    <t>Fonos: 57-741310 - 57-741340 – 57-741593</t>
  </si>
  <si>
    <t>www.pica.cl        alcaldía@pica.cl</t>
  </si>
  <si>
    <t>Se acompaña Balance General año 2004, aprobado por Unidad de Auditoría.</t>
  </si>
  <si>
    <t xml:space="preserve">
I. Municipalidad de Pichilemu
</t>
  </si>
  <si>
    <t xml:space="preserve">CRISTIÁN POZO PARRAGUEZ
</t>
  </si>
  <si>
    <t xml:space="preserve">Av. Costanera Nº170, comuna de Pichilemu, VI Región.
</t>
  </si>
  <si>
    <t xml:space="preserve">Fono: 72 - 976530 </t>
  </si>
  <si>
    <t>alcalde@pichilemu.cl</t>
  </si>
  <si>
    <t xml:space="preserve">
I. Municipalidad de Pichidegua
</t>
  </si>
  <si>
    <t>Marcos Aurelio Fuentes Ulloa</t>
  </si>
  <si>
    <t xml:space="preserve">Avda. Independencia Nº525
</t>
  </si>
  <si>
    <t>Fono: 722299601</t>
  </si>
  <si>
    <t xml:space="preserve"> marcosfuentesalcalde@pichidegua.cl
opd@pichidegua.cl
</t>
  </si>
  <si>
    <t xml:space="preserve">
I. Municipalidad de Pirque
</t>
  </si>
  <si>
    <t xml:space="preserve">Cristian Balmaceda Undurraga, 
</t>
  </si>
  <si>
    <t xml:space="preserve">
 Av. Concha y Toro 02548, Pirque
</t>
  </si>
  <si>
    <t>Pirque</t>
  </si>
  <si>
    <t xml:space="preserve">Mesa Central (56 02) 385 8500 </t>
  </si>
  <si>
    <t>Ilustre Municipalidad de Pitrufquén</t>
  </si>
  <si>
    <t xml:space="preserve">Jaqueline Romero Inzunza
</t>
  </si>
  <si>
    <t xml:space="preserve">Francisco Bilbao N°593, comuna de Pitrufquen, región de La Araucanía. </t>
  </si>
  <si>
    <t>Pitrufquen</t>
  </si>
  <si>
    <t>45275700-452757002</t>
  </si>
  <si>
    <t xml:space="preserve">jjaramillo@mpitrufquen.cl
                            ichesta@mpitrusfquen.cl
</t>
  </si>
  <si>
    <t xml:space="preserve">
I. Municipalidad de Placilla
</t>
  </si>
  <si>
    <t xml:space="preserve">Manuel Tulio Contreras Álvarez </t>
  </si>
  <si>
    <t xml:space="preserve">Oscar Gajardo N°2250, comuna de Placilla, Sexta Región.
</t>
  </si>
  <si>
    <t>Placilla</t>
  </si>
  <si>
    <t>Se acompaña Certificado Financiero de 11 de junio de 2008, aprobado por Unidad de Supervisión Financiera Nacional, correspondiente al año 2007.</t>
  </si>
  <si>
    <t xml:space="preserve">
I. Municipalidad de Porvenir
</t>
  </si>
  <si>
    <t xml:space="preserve">Marisol Andrade Cárdenas, </t>
  </si>
  <si>
    <t xml:space="preserve">Zavattaro Nº 434, Comuna de Porvenir, Provincia de Tierra del Fuego, XII Región de Magallanes y la Antártica Chilena.
</t>
  </si>
  <si>
    <t>Porvenir</t>
  </si>
  <si>
    <t>Fono: (61)2581404-(61)2581189.</t>
  </si>
  <si>
    <t>rrozas@muniporvenir.cl</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</si>
  <si>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</si>
  <si>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</si>
  <si>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</si>
  <si>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</si>
  <si>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</si>
  <si>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</si>
  <si>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 xml:space="preserve">Arturo Prat Nº 191, Cerro Sombrero. Comuna de Primavera. Región de Magallanes.
</t>
  </si>
  <si>
    <t>Primavera</t>
  </si>
  <si>
    <t>Teléfono: 61-2345112</t>
  </si>
  <si>
    <t>Correo electrónico: alcaldia@muniprimavera.cl</t>
  </si>
  <si>
    <t xml:space="preserve">
I. Municipalidad de Providencia
</t>
  </si>
  <si>
    <t xml:space="preserve">Evelyn Rose Matthei Fornet, </t>
  </si>
  <si>
    <t xml:space="preserve">Avenida de Valdivia Nº 963, comuna de Providencia, Región Metropolitana
</t>
  </si>
  <si>
    <t>Fono: 226543435</t>
  </si>
  <si>
    <t>evelyn.matthei@providencia.cl
opd@providencia.cl</t>
  </si>
  <si>
    <t xml:space="preserve">
I. Municipalidad de Puchuncaví
</t>
  </si>
  <si>
    <t>Marcos Morales Ureta</t>
  </si>
  <si>
    <t xml:space="preserve">Avenida Bernardo O´Higgins Nº 70, comuna de Puchuncaví, Región de Valparaíso. 
</t>
  </si>
  <si>
    <t>Puchuncaví</t>
  </si>
  <si>
    <t>Fono: (32) 2139603</t>
  </si>
  <si>
    <t xml:space="preserve">
I. Municipalidad de Pucón
</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</si>
  <si>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</si>
  <si>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</si>
  <si>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</si>
  <si>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</si>
  <si>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 xml:space="preserve">Ítalo Andrés Bravo Lizana
</t>
  </si>
  <si>
    <t>San Pablo Nº 8444, Pudahuel, Región Metropolitana.</t>
  </si>
  <si>
    <t xml:space="preserve">
I. Municipalidad de Puente Alto
</t>
  </si>
  <si>
    <t xml:space="preserve">Germán Codina Powers  </t>
  </si>
  <si>
    <t>José Manuel Balmaceda Nº 265, Edificio Consistorial, Puente Alto, Región Metropolitana.</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</si>
  <si>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</si>
  <si>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</si>
  <si>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 xml:space="preserve">
I. Municipalidad de Punitaqui
</t>
  </si>
  <si>
    <t>Carlos Antonio Araya Bugueño</t>
  </si>
  <si>
    <t xml:space="preserve">Caupolicán Nº 1147, Comuna de Punitaqui, Provincia de Limarí, IV Región de Coquimbo.
</t>
  </si>
  <si>
    <t>Punitaqui</t>
  </si>
  <si>
    <t>Fono: (53)2731106-(53)2731006-(53)2731112</t>
  </si>
  <si>
    <t>secretaria@munipunitaqui.cl, oficinadeproyectos@munipunitaqui.cl</t>
  </si>
  <si>
    <t>I. Municipalidad de Puerto Montt</t>
  </si>
  <si>
    <t xml:space="preserve">Carlos Armando Soto Ojeda
</t>
  </si>
  <si>
    <t xml:space="preserve">San Felipe N° 80, tercer piso, comuna de Puerto Montt, Décima Región
Casilla 77
</t>
  </si>
  <si>
    <t>F. 261741</t>
  </si>
  <si>
    <t xml:space="preserve">Email: contamont.@puertomonttchile.cl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</si>
  <si>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</si>
  <si>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</si>
  <si>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</si>
  <si>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</si>
  <si>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</si>
  <si>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(64) 391756</t>
  </si>
  <si>
    <t xml:space="preserve">gabinetealcaldiaoctay@gmail.com </t>
  </si>
  <si>
    <t>I. Municipalidad de Puerto Varas</t>
  </si>
  <si>
    <t xml:space="preserve">Álvaro Gonzalo Berger Schmidt,
</t>
  </si>
  <si>
    <t xml:space="preserve">San Francisco N° 413, comuna de Puerto Varas, Décima Región
</t>
  </si>
  <si>
    <t>Fonos: (56-65) 2361100 – 2361336 - 2361218</t>
  </si>
  <si>
    <t>Página web: www.ptovaras.cl</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</si>
  <si>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</si>
  <si>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</si>
  <si>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</si>
  <si>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</si>
  <si>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</si>
  <si>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61-200327-200331-200325 - 2200346</t>
  </si>
  <si>
    <t>alcalde@e-puntaarenas.cl</t>
  </si>
  <si>
    <t xml:space="preserve">
I. Municipalidad de Purén
</t>
  </si>
  <si>
    <t xml:space="preserve">Jorge Doliver Rivera Leal, </t>
  </si>
  <si>
    <t xml:space="preserve">Calle Doctor Barriga Nº 995, comuna de Purén, Región de La Araucanía.
</t>
  </si>
  <si>
    <t>Purén</t>
  </si>
  <si>
    <t xml:space="preserve">Fono: 45-2793013- 2793016
</t>
  </si>
  <si>
    <t xml:space="preserve"> munipurenalcaldia@gmail.com</t>
  </si>
  <si>
    <t xml:space="preserve">
I. Municipalidad de Purranque
</t>
  </si>
  <si>
    <t>César Iván Crot Vargas</t>
  </si>
  <si>
    <t xml:space="preserve">Pedro Montt Nº249, comuna de Purranque.
</t>
  </si>
  <si>
    <t>Purranque</t>
  </si>
  <si>
    <t xml:space="preserve">Fono: 642351133/ 642351129 
</t>
  </si>
  <si>
    <t xml:space="preserve">Correo electrónico: hector.barria@purranque.cl 
                              gabinete@purranque.cl
                              partes@purranque.cl
</t>
  </si>
  <si>
    <t xml:space="preserve">
I. Municipalidad de Putaendo
</t>
  </si>
  <si>
    <t>MAURICIO ANTONIO QUIROZ CHAMORRO</t>
  </si>
  <si>
    <t xml:space="preserve">Calle Prat Nº 1, Comuna de Putaendo, Región de Valparaíso.
</t>
  </si>
  <si>
    <t>Putaendo</t>
  </si>
  <si>
    <t>34-2-431510</t>
  </si>
  <si>
    <t>http://www.putaendo.cl/muni/</t>
  </si>
  <si>
    <t xml:space="preserve">
I. Municipalidad de Putre
</t>
  </si>
  <si>
    <t xml:space="preserve">Maricel Patricia Gutiérrez Castro, </t>
  </si>
  <si>
    <t xml:space="preserve">José Miguel Carrera N° 350. Putre. Comuna de Putre
</t>
  </si>
  <si>
    <t>Fono: 058-2594710, Fax 058-2594713.</t>
  </si>
  <si>
    <t>Correo electrónico: imputre@imputre.cl</t>
  </si>
  <si>
    <t xml:space="preserve">
I. Municipalidad de Quellón 
</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</si>
  <si>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</si>
  <si>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22 de Mayo Nº 351, Quellón, Décima Región.</t>
  </si>
  <si>
    <t>652-686801</t>
  </si>
  <si>
    <t>info@muniquellon.cl</t>
  </si>
  <si>
    <t xml:space="preserve">
I. Municipalidad de Quilicura
</t>
  </si>
  <si>
    <t xml:space="preserve">Paulina Rebeca Bobadilla Navarrete
</t>
  </si>
  <si>
    <t xml:space="preserve">José Francisco Vergara Nº450, Quilicura, Región Metropolitana. </t>
  </si>
  <si>
    <t>Fono mesa central 3666700, Dideco 3666730.</t>
  </si>
  <si>
    <t xml:space="preserve">
I. Municipalidad de Quilpué.
</t>
  </si>
  <si>
    <t>69061300K</t>
  </si>
  <si>
    <t>Valeria Andrea Melipillan Figueroa</t>
  </si>
  <si>
    <t xml:space="preserve">Benjamín Vucña Mackenna Nº 684, comuna de Quilpué, Quinta Región
</t>
  </si>
  <si>
    <t>Fonos (32) 2910080</t>
  </si>
  <si>
    <t xml:space="preserve">
I. Municipalidad de Quillón 
</t>
  </si>
  <si>
    <t>Miguel Alfonso Peña Jara</t>
  </si>
  <si>
    <t>18 de Septiembre Nº250, comuna de Quillón</t>
  </si>
  <si>
    <t>Quillón</t>
  </si>
  <si>
    <t xml:space="preserve"> Fonos: (42) 2207132</t>
  </si>
  <si>
    <t xml:space="preserve">
I. Municipalidad de Quillota
</t>
  </si>
  <si>
    <t>Según Ley Orgánica N° 18.695, artículos 1°al 4°</t>
  </si>
  <si>
    <t xml:space="preserve">Oscar Rodolfo Calderón Sánchez
</t>
  </si>
  <si>
    <t xml:space="preserve">Maipú N°330, comuna de Quillota, Quinta Región.
</t>
  </si>
  <si>
    <t>332291134
332291138</t>
  </si>
  <si>
    <t>Oscar.calderon@quillota.cl
Luz.sepulveda@quillota.cl</t>
  </si>
  <si>
    <t xml:space="preserve">
I. Municipalidad de Quinchao
</t>
  </si>
  <si>
    <t xml:space="preserve">Rene Alfonso Garcés Álvarez.
</t>
  </si>
  <si>
    <t xml:space="preserve">Amunategui 018, comuna de Quinchao, Región de Los Lagos
</t>
  </si>
  <si>
    <t>Quinchao</t>
  </si>
  <si>
    <t>Teléfono: (65)2661150 - (65)2661211</t>
  </si>
  <si>
    <t>Alcaldia@municipalidadquinchao.cl
gabinete@municipalidadquinchao.cl</t>
  </si>
  <si>
    <t xml:space="preserve">
I. Municipalidad de Quinta de Tilcoco
</t>
  </si>
  <si>
    <t xml:space="preserve">Nelson  Patricio Barrios Oróstegui         </t>
  </si>
  <si>
    <t xml:space="preserve">Manuel Flores Nº50, comuna de Quinta de Tilcoco, Sexta Región
</t>
  </si>
  <si>
    <t>Fonos (72) 2541116, 2541128</t>
  </si>
  <si>
    <t>www.municipalidadquintadetilcoco.cl</t>
  </si>
  <si>
    <t xml:space="preserve">
I. Municipalidad de Quinta Normal
</t>
  </si>
  <si>
    <t xml:space="preserve">Karina Delfino Mussa RUT Nº17.149.818-8
</t>
  </si>
  <si>
    <t xml:space="preserve">Avenida Carrascal Nº 4447, Quinta Normal, Región Metropolitana. 
</t>
  </si>
  <si>
    <t xml:space="preserve">Fono: 22-8928802; 22-8928803; 22-8928808
</t>
  </si>
  <si>
    <t>alcaldesa@quintanormal.cl</t>
  </si>
  <si>
    <t xml:space="preserve">
I. Municipalidad de Quintero.
</t>
  </si>
  <si>
    <t>69060700K</t>
  </si>
  <si>
    <t xml:space="preserve">Isaac Mauricio Carrasco Pardo </t>
  </si>
  <si>
    <t xml:space="preserve">Normandie 1916, comuna de Quintero, Quinta Región.
</t>
  </si>
  <si>
    <t>Quintero</t>
  </si>
  <si>
    <t xml:space="preserve">Fono: 2379709710/ 2379615/ 2379655 
</t>
  </si>
  <si>
    <t>Correo electrónico: mcarrasco@muniquintero.cl
                             mvillarroel@muniquintero.cl
                             dideco@muniquintero.cl
                             plucarelli@muniquintero.cl</t>
  </si>
  <si>
    <t>I. Municipalidad de Quirihue</t>
  </si>
  <si>
    <t xml:space="preserve">Richard Patricio Irribarra Ramírez
</t>
  </si>
  <si>
    <t xml:space="preserve">Esmeralda N° 698, comuna de Quirihue
</t>
  </si>
  <si>
    <t>F. 042-531221</t>
  </si>
  <si>
    <t>dquirihue@yahoo.es</t>
  </si>
  <si>
    <t>I. Municipalidad de Rancagua</t>
  </si>
  <si>
    <t xml:space="preserve">Juan Ramón Godoy Muñoz
</t>
  </si>
  <si>
    <t xml:space="preserve">Plaza Los Héroes N° 445, comuna de Rancagua, Sexta Región.
</t>
  </si>
  <si>
    <t xml:space="preserve">Teléfono: 722-443529/ 722-443533
</t>
  </si>
  <si>
    <t>sec.alcalde@rancagua.cl
sec.juridica@rancagua.cl
rjara@rancagua.cl
juan.godoy@rancagua.cl</t>
  </si>
  <si>
    <t xml:space="preserve">
I. Municipalidad de Ránquil
</t>
  </si>
  <si>
    <t>Nicolás Alfonso Torres Ovalle
RUT: 16.446.232-3</t>
  </si>
  <si>
    <t xml:space="preserve">Nicolás León Nº521, Ñipas, comuna de Ranquil
</t>
  </si>
  <si>
    <t>Ranqui</t>
  </si>
  <si>
    <t>Fonos (42) 2833700</t>
  </si>
  <si>
    <t xml:space="preserve">
I. Municipalidad de Rauco
</t>
  </si>
  <si>
    <t>Enrique Francisco Ignacio Olivares Farías,</t>
  </si>
  <si>
    <t xml:space="preserve">Avenida Balmaceda Nº 35. Comuna de Rauco. Región del Maule. 
</t>
  </si>
  <si>
    <t>Rauco</t>
  </si>
  <si>
    <t>Fono: 075- 2 530430</t>
  </si>
  <si>
    <t>I. Municipalidad de Recoleta</t>
  </si>
  <si>
    <t xml:space="preserve">Oscar Daniel Jadue Jadue 
</t>
  </si>
  <si>
    <t xml:space="preserve">Avda. Recoleta N° 676, comuna de Recoleta, Región Metropolitana.
</t>
  </si>
  <si>
    <t xml:space="preserve">daniel.jadue@recoleta.cl </t>
  </si>
  <si>
    <t xml:space="preserve">
I. Municipalidad de Renaico. 
</t>
  </si>
  <si>
    <t xml:space="preserve">Juan Carlos Reinao Marilao. </t>
  </si>
  <si>
    <t xml:space="preserve">Calle Comercio Nº 206, comuna de Renaico. Región de La Araucanía.
</t>
  </si>
  <si>
    <t>Renaico</t>
  </si>
  <si>
    <t>Fono: (65) 202800</t>
  </si>
  <si>
    <t xml:space="preserve"> didecorenaico@yahoo.cl</t>
  </si>
  <si>
    <t xml:space="preserve">
I. Municipalidad de Renca
</t>
  </si>
  <si>
    <t xml:space="preserve">
690712008
</t>
  </si>
  <si>
    <t xml:space="preserve">
Municipalidad
</t>
  </si>
  <si>
    <t xml:space="preserve">
Constitución Política de la República, artículo 107
</t>
  </si>
  <si>
    <t xml:space="preserve">
Según ley Orgánica N° 18.695, artículos 1° al 4°
</t>
  </si>
  <si>
    <t xml:space="preserve">CLAUDIO NICOLAS CASTRO SALAS,   </t>
  </si>
  <si>
    <t xml:space="preserve">Avenida Blanco Encalada N°1335, comuna de Renca, Región Metropolitana.
</t>
  </si>
  <si>
    <t>Fonos:  685 66 00 / 800-202-836</t>
  </si>
  <si>
    <t>Página web: www.renca.cl</t>
  </si>
  <si>
    <t xml:space="preserve">No se acompañan. Aplica Informe Jurídico Nº 09, de fecha 14 de marzo de 2011 del Departamento Jurídico y Dictamen Nº 070791, de 2009, de la Contraloría General de la República.  </t>
  </si>
  <si>
    <t xml:space="preserve">
I. Municipalidad de Rengo
</t>
  </si>
  <si>
    <t>Andrés Maxim Roldan Grez</t>
  </si>
  <si>
    <t xml:space="preserve">Urriola Nº26, Rengo, Sexta Región. </t>
  </si>
  <si>
    <t>Teléfono (72) 512060</t>
  </si>
  <si>
    <t xml:space="preserve">
I. Municipalidad de Requinoa
</t>
  </si>
  <si>
    <t xml:space="preserve">Waldo Antonio Valdivia Montecinos
</t>
  </si>
  <si>
    <t xml:space="preserve">Calle Comercio N°121, comuna de Requinoa,  provincia de Cachapoal, Sexta Región.
</t>
  </si>
  <si>
    <t>Requinoa</t>
  </si>
  <si>
    <t>Teléfono Nº85958315</t>
  </si>
  <si>
    <t>I. Municipalidad de Retiro</t>
  </si>
  <si>
    <t>Rodrigo Alberto Ramírez Parra</t>
  </si>
  <si>
    <t>Errázuriz Nº 240, comuna de Retiro, VII Región.</t>
  </si>
  <si>
    <t>Retiro</t>
  </si>
  <si>
    <t xml:space="preserve">
I. Municipalidad de Rio Ibáñez
</t>
  </si>
  <si>
    <t xml:space="preserve">Marcelo Orlando Santana Vargas
</t>
  </si>
  <si>
    <t xml:space="preserve">Carlos Soza Nº161 Puerto Ibáñez, Comuna de rio Ibáñez, Región de Aysén, </t>
  </si>
  <si>
    <t>Rio Ibáñez</t>
  </si>
  <si>
    <t>672-423369                        56979590865</t>
  </si>
  <si>
    <t>alcaldía@rioibanez.cl           marcelo.santana@rioibanez.cl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</si>
  <si>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</si>
  <si>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</si>
  <si>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</si>
  <si>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</si>
  <si>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</si>
  <si>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</si>
  <si>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</si>
  <si>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 xml:space="preserve">
I. Municipalidad de Río Bueno
</t>
  </si>
  <si>
    <t>Luis Roberto Reyes Álvarez,</t>
  </si>
  <si>
    <t xml:space="preserve">Calle Comercio Nº 603, Comuna de Río Bueno, XIV Región de los Ríos.
</t>
  </si>
  <si>
    <t>Río Bueno</t>
  </si>
  <si>
    <t>Fono: 64-2340400</t>
  </si>
  <si>
    <t>secretaria. alcaldia@muniriobueno.cl</t>
  </si>
  <si>
    <t xml:space="preserve"> Río Bueno</t>
  </si>
  <si>
    <t xml:space="preserve">
I. Municipalidad de Río Negro
</t>
  </si>
  <si>
    <t xml:space="preserve">Carlos Javier Schwalm Urzúa, </t>
  </si>
  <si>
    <t>Vicuña Mackenna Nº277, comuna de Río Negro, Décima Región.</t>
  </si>
  <si>
    <t>Río Negro</t>
  </si>
  <si>
    <t>64-2363200/64-2363229</t>
  </si>
  <si>
    <t xml:space="preserve">alcaldia@rionegrochile.cl / amadorojeda@rionegrochile.cl </t>
  </si>
  <si>
    <t xml:space="preserve">
I. Municipalidad de Rinconada
</t>
  </si>
  <si>
    <t>Juan Galdames Carmona
RUT 6.261.177-4</t>
  </si>
  <si>
    <t xml:space="preserve">Carretera San Martín Nº 607, comuna de Rinconada, Región de Valparaíso. 
</t>
  </si>
  <si>
    <t>Rinconada</t>
  </si>
  <si>
    <t>(34) 2509500 / 993286006</t>
  </si>
  <si>
    <t>jgaldames@munirinconada.cl</t>
  </si>
  <si>
    <t xml:space="preserve">
I. Municipalidad de Romeral
</t>
  </si>
  <si>
    <t xml:space="preserve">Carlos Vergara Zerega, </t>
  </si>
  <si>
    <t xml:space="preserve">Calle Ignacio Carrera Pinto Nº 1213, comuna de Romeral. Región del Maule.- 
</t>
  </si>
  <si>
    <t>Teléfono: 75-2576330</t>
  </si>
  <si>
    <t xml:space="preserve">alcaldia@muniromeral.cl </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</si>
  <si>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</si>
  <si>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</si>
  <si>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</si>
  <si>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</si>
  <si>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</si>
  <si>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452655398-452655399
452655392</t>
  </si>
  <si>
    <t>alcalde@municipiodesaavedra.cl
oficinapartesaavedra@gmail.com</t>
  </si>
  <si>
    <t xml:space="preserve">
I. Municipalidad de Salamanca
</t>
  </si>
  <si>
    <t xml:space="preserve">Gerardo Andrés Rojas Escudero   </t>
  </si>
  <si>
    <t xml:space="preserve">Manuel Bulnes Nº599, comuna de Salamanca.
</t>
  </si>
  <si>
    <t>Fono (53) 2448600 – (53) 2448601 – (53)-2448539</t>
  </si>
  <si>
    <t xml:space="preserve">
oirs@salamanca.cl alcaldia@salamanca.cl ncruz@salamanca.cl</t>
  </si>
  <si>
    <t xml:space="preserve">
I. Municipalidad de San Antonio
</t>
  </si>
  <si>
    <t xml:space="preserve">Luis Omar Vera Castro    </t>
  </si>
  <si>
    <t>Avenida Ramón Barros Luco Nº1881, Barrancas, San Antonio, Quinta Región.</t>
  </si>
  <si>
    <t xml:space="preserve">
I. Municipalidad de San Bernardo
</t>
  </si>
  <si>
    <t xml:space="preserve">CHRISTOPHER ANTNIO WITHE BAHAMONDES
</t>
  </si>
  <si>
    <t xml:space="preserve">Eyzaguirre Nº 450, San Bernardo, Región Metropolitana.
</t>
  </si>
  <si>
    <t xml:space="preserve">Fono: 2927 0000 – 2927 0724
</t>
  </si>
  <si>
    <t>I. Municipalidad de San Carlos</t>
  </si>
  <si>
    <t>Constitución Política de la República, art. 107</t>
  </si>
  <si>
    <t xml:space="preserve">Según Ley Orgánica N° 18.695, art 1 a 4
</t>
  </si>
  <si>
    <t xml:space="preserve">Williams Gastón Suazo Soto
</t>
  </si>
  <si>
    <t xml:space="preserve">Vicuña Mackenna N° 436, comuna de San Carlos
</t>
  </si>
  <si>
    <t>41-201300</t>
  </si>
  <si>
    <t xml:space="preserve">
I. Municipalidad de San Clemente
</t>
  </si>
  <si>
    <t xml:space="preserve">Juan Raúl Rojas Vergara    </t>
  </si>
  <si>
    <t xml:space="preserve">Carlos Silva Renard Nº46, San Clemente , VII Región.
</t>
  </si>
  <si>
    <t>San Clemente</t>
  </si>
  <si>
    <t>Fonos (71) 621570</t>
  </si>
  <si>
    <t>Ilustre Municipalidad de San Fabián</t>
  </si>
  <si>
    <t xml:space="preserve">Alcalde Titular: Claudio de la Cruz Almuna Garrido, 
</t>
  </si>
  <si>
    <t xml:space="preserve">Calle 21 de mayo N° 312, comuna de San Fabián, Región del Biobío.  </t>
  </si>
  <si>
    <t>San Fabián</t>
  </si>
  <si>
    <t>422419025-422419034</t>
  </si>
  <si>
    <t>alcalde@sanfabian.cl; administrador@sanfabian.cl; dideco@sanfabian.cl</t>
  </si>
  <si>
    <t>I. Municipalidad de San Felipe</t>
  </si>
  <si>
    <t xml:space="preserve">Carmen Gisele Castillo Taucher
</t>
  </si>
  <si>
    <t xml:space="preserve">Salinas N° 1211, comuna y provincia de San Felipe, Quinta Región
</t>
  </si>
  <si>
    <t>Fonos: (34) -509000- 510077</t>
  </si>
  <si>
    <t>rrhh@sanfe.cl, secretaria@sanfe.cl              ccastillo@munisanfelipe.cl</t>
  </si>
  <si>
    <t xml:space="preserve">
I. Municipalidad de San Fernando 
</t>
  </si>
  <si>
    <t xml:space="preserve">Pablo Silva Pérez
</t>
  </si>
  <si>
    <t xml:space="preserve">Calle  Argomedo Nº 480, comuna de San Fernando, Región del Libertador Bernardo O`Higgins.
</t>
  </si>
  <si>
    <t>San Fernando</t>
  </si>
  <si>
    <t xml:space="preserve">
I. Municipalidad de San Ignacio
</t>
  </si>
  <si>
    <t xml:space="preserve">César Alberto Figueroa Betancourt.
</t>
  </si>
  <si>
    <t xml:space="preserve">Avenida Manuel Jesús Ortíz N° 599, San Ignacio, Provincia de Ñuble
</t>
  </si>
  <si>
    <t>San Ignacio</t>
  </si>
  <si>
    <t xml:space="preserve">Fono: (042) 651006/651032/651007/651014. </t>
  </si>
  <si>
    <t xml:space="preserve">alcaldia@munisanignacio.cl
 www.municipalidadsanignacio.cl
</t>
  </si>
  <si>
    <t xml:space="preserve">
I. Municipalidad de San Javier
</t>
  </si>
  <si>
    <t xml:space="preserve">Jorge Ignacio Silva Sepúlveda
</t>
  </si>
  <si>
    <t>Arturo Prat Nº 2490, San Javier, Séptima Región.</t>
  </si>
  <si>
    <t>San Javier</t>
  </si>
  <si>
    <t xml:space="preserve">
I. Municipalidad de San Joaquín. 
</t>
  </si>
  <si>
    <t xml:space="preserve">Sergio Rigoberto Echeverría García.
</t>
  </si>
  <si>
    <t xml:space="preserve">Av. Santa Rosa 2606, San Joaquín. Santiago
</t>
  </si>
  <si>
    <t xml:space="preserve">Teléfono: (562) 2 810 8409
Teléfono Oficina Alcaldía: (562) 28108359
</t>
  </si>
  <si>
    <t xml:space="preserve">alcalde@sanjoaquin.cl
Dirección Jurídica (Laura Quintanilla): lauraquintanilla@sanjoaquin.cl 
http://www.redsanjoaquin.cl/
</t>
  </si>
  <si>
    <t xml:space="preserve">
I. Municipalidad de San José de Maipo
</t>
  </si>
  <si>
    <t>69072300K</t>
  </si>
  <si>
    <t xml:space="preserve">Luis Hernán Pezoa Alvarez            </t>
  </si>
  <si>
    <t xml:space="preserve">Camino El Volcán Nº19775, San José de Maipo.
</t>
  </si>
  <si>
    <t>marteaga@sanjosedemaipo.cl</t>
  </si>
  <si>
    <t xml:space="preserve">
I. Municipalidad de San Juan de La Costa
</t>
  </si>
  <si>
    <t>Bernardo Candía Henríquez, Alcalde.
Luis Alberto Barría Obando, subrogará al Alcalde entre el 16 de abril y el 17 de mayo de 2021.</t>
  </si>
  <si>
    <t xml:space="preserve">Avenida Nueva Sur s/n, Puaucho, comuna de San Juan de La Costa, Región de Los Lagos
</t>
  </si>
  <si>
    <t>San Juan De La Costa</t>
  </si>
  <si>
    <t xml:space="preserve">Fono: 064-2261911
</t>
  </si>
  <si>
    <t xml:space="preserve"> alcaldía@sanjuandelacosta.cl</t>
  </si>
  <si>
    <t>I. Municipalidad de San Miguel</t>
  </si>
  <si>
    <t xml:space="preserve">Luis Humberto Sanhueza Bravo, 
</t>
  </si>
  <si>
    <t xml:space="preserve">Gran Avenida José Miguel Carrera N° 3418, comuna de San Miguel, Región Metropolitana.
</t>
  </si>
  <si>
    <t xml:space="preserve">Fono: 26789131-232419301
</t>
  </si>
  <si>
    <t xml:space="preserve">Correo electrónico: alcaldiasanmiguel@sanmiguel.cl </t>
  </si>
  <si>
    <t xml:space="preserve">
I. Municipalidad de San Nicolás
</t>
  </si>
  <si>
    <t>Municipalidad. Constitución Política de la República, art. 107.</t>
  </si>
  <si>
    <t>Víctor Hugo Rice Sánchez</t>
  </si>
  <si>
    <t xml:space="preserve">Arturo Prat N° 202,  comuna de San Nicolás
</t>
  </si>
  <si>
    <t>San Nicolás</t>
  </si>
  <si>
    <t xml:space="preserve">Fonos:42-2-561416 / 42-2561443 / Celular Alcalde 95728771
</t>
  </si>
  <si>
    <t xml:space="preserve"> Email: municipalidadsannicolas@hotmail.com
ALCALDERICESANNICOLAS@GMAIL.COM</t>
  </si>
  <si>
    <t>I. Municipalidad de San Pablo</t>
  </si>
  <si>
    <t>Institución eclesiástica</t>
  </si>
  <si>
    <t xml:space="preserve">Omar Alvarado Agüero </t>
  </si>
  <si>
    <t xml:space="preserve">Calle Bolivia N° 498, comuna de San Pablo,  Décima Región.
</t>
  </si>
  <si>
    <t>San Pablo</t>
  </si>
  <si>
    <t>Fonos (64) 381425-381429</t>
  </si>
  <si>
    <t xml:space="preserve">
I. Municipalidad de San Pedro
</t>
  </si>
  <si>
    <t xml:space="preserve">Emilio Cerda Sagurie
</t>
  </si>
  <si>
    <t xml:space="preserve">Av. Hermosilla N°11, comuna de San Pedro, provincia de Melipilla, Región Metropolitana.
</t>
  </si>
  <si>
    <t xml:space="preserve">Fonos: 228405961 Anexo 16
</t>
  </si>
  <si>
    <t>alcaldia@munisanpedro.cl 
oficinapartes@munisanpedro.cl</t>
  </si>
  <si>
    <t xml:space="preserve">
I. Municipalidad de San Pedro de Atacama
</t>
  </si>
  <si>
    <t xml:space="preserve">Sandra Berna Martínez     </t>
  </si>
  <si>
    <t xml:space="preserve">Gustavo Le Paige Nº 328, casco antiguo, comuna de San Pedro de Atacama, provincia El Loa, II Región de Antofagasta.
</t>
  </si>
  <si>
    <t>San Pedro De Atacama</t>
  </si>
  <si>
    <t>Teléfonos: (55) 851041 – 851019 – 851103 – 851316 – 851317.</t>
  </si>
  <si>
    <t xml:space="preserve"> alcaldiaspa@gmail.com </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</si>
  <si>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</si>
  <si>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</si>
  <si>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Javier Enrique Guíñez Castro
</t>
  </si>
  <si>
    <t xml:space="preserve">Los Acacios Nº 43, Villa San Pedro, comuna de San Pedro de la Paz,  Octava Región.
</t>
  </si>
  <si>
    <t>Fono Municipalidad: 412505000
Fono OPD : 938860132</t>
  </si>
  <si>
    <t>e-mail  alcalde :  javier.guiñez@sanpedrodelapaz.cl
e-mail OPD:  opdsanpedrodelapaz@gmail.com</t>
  </si>
  <si>
    <t xml:space="preserve">
I. Municipalidad de San Rafael.
</t>
  </si>
  <si>
    <t xml:space="preserve">Claudia Alejandra Díaz Bravo, </t>
  </si>
  <si>
    <t xml:space="preserve">Avenida Oriente Nº 2625, Comuna de San Rafael. Provincia de Talca. VII Región del Maule. 
</t>
  </si>
  <si>
    <t>San Rafael</t>
  </si>
  <si>
    <t>(71) 2651012</t>
  </si>
  <si>
    <t>Secre_alcaldia@hotmail.es rrpp@munisanrafael.cl</t>
  </si>
  <si>
    <t xml:space="preserve">
I. Municipalidad de Santa Bárbara
</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</si>
  <si>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</si>
  <si>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</si>
  <si>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</si>
  <si>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</si>
  <si>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</si>
  <si>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Santa Cruz</t>
  </si>
  <si>
    <t xml:space="preserve">Fonos (72) 821045 - 822318
</t>
  </si>
  <si>
    <t xml:space="preserve">
I. Municipalidad de Santa Juana
</t>
  </si>
  <si>
    <t xml:space="preserve">Ana Alejandra Albornoz Cuevas
</t>
  </si>
  <si>
    <t xml:space="preserve">Yungay Nº 125, comuna de Santa Juana, Región del Biobío.
</t>
  </si>
  <si>
    <t>Santa Juana</t>
  </si>
  <si>
    <t>Fono: (41) 2779242-(41) 2779152- (41)2779243- 41-2778113</t>
  </si>
  <si>
    <t>aalbornoz@santajuana.cl  santajuana@santajuana.cl</t>
  </si>
  <si>
    <t xml:space="preserve">
I. Municipalidad de Santa María
</t>
  </si>
  <si>
    <t xml:space="preserve">Manuel León Saa. 
</t>
  </si>
  <si>
    <t xml:space="preserve">Calle Bernardo O’Higgins Nº 843, comuna de Santa María, Región de Valparaíso
</t>
  </si>
  <si>
    <t>Santa María</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</si>
  <si>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</si>
  <si>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</si>
  <si>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
I. Municipalidad de Santiago
</t>
  </si>
  <si>
    <t xml:space="preserve">Iraci Luiza Hassler Jacob
</t>
  </si>
  <si>
    <t xml:space="preserve">Plaza de Armas s/n, Casilla 52/D, comuna de Santiago, Región Metropolitana.
</t>
  </si>
  <si>
    <t xml:space="preserve">Fono (02) 27136602-228271161
</t>
  </si>
  <si>
    <t>santiago@munstgo.cl, santiago@munistgo.cl</t>
  </si>
  <si>
    <t xml:space="preserve">
I. Municipalidad de San Ramón
</t>
  </si>
  <si>
    <t xml:space="preserve">Miguel Ángel Aguilera Sanhueza
</t>
  </si>
  <si>
    <t xml:space="preserve">Ossa Nº 1771, comuna de San Ramón, Región Metropolitana.
</t>
  </si>
  <si>
    <t>San Ramón</t>
  </si>
  <si>
    <t>Fonos 25161298 - 23909108 161298298298</t>
  </si>
  <si>
    <t xml:space="preserve">
I. Municipalidad de San Vicente de Tagua Tagua
</t>
  </si>
  <si>
    <t>69081000K</t>
  </si>
  <si>
    <t xml:space="preserve">Jaime Gonzalez Ramirez
</t>
  </si>
  <si>
    <t xml:space="preserve">Tagua Tagua N°222, comuna de San Vicente de Tagua Tagua, Sexta Región.
</t>
  </si>
  <si>
    <t>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</si>
  <si>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</si>
  <si>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</si>
  <si>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</si>
  <si>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Avenida Salvador Allende N° 452, comuna de Sierra Gorda, Región de Antofagasta.
</t>
  </si>
  <si>
    <t>Sierra Gorda</t>
  </si>
  <si>
    <t xml:space="preserve"> joseguerrero@munisg.cl
           comunasierrag@gmail.com.</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</si>
  <si>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</si>
  <si>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</si>
  <si>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</si>
  <si>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</si>
  <si>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Fonos: 225989284
</t>
  </si>
  <si>
    <t xml:space="preserve">
Correo electrónico: alcaldia@talagante.cl
</t>
  </si>
  <si>
    <t xml:space="preserve">
I. Municipalidad de Talca
</t>
  </si>
  <si>
    <t xml:space="preserve">Juan Carlos Díaz Avendaño </t>
  </si>
  <si>
    <t>1 Norte Nº 797, comuna de Talca, Séptima Región.</t>
  </si>
  <si>
    <t>Teléfonos: (71) 2212344 / (71) 2203651</t>
  </si>
  <si>
    <t>Correo Electrónico: jdiaz@talca.cl / alcaldia@talca.cl</t>
  </si>
  <si>
    <t>I. Municipalidad de Talcahuano</t>
  </si>
  <si>
    <t xml:space="preserve">Henry Campos Coa,                 </t>
  </si>
  <si>
    <t>Sargento Aldea Nº250, Talcahuano, Octava Región.</t>
  </si>
  <si>
    <t xml:space="preserve">Teléfonos: 41-3835302- 98088293
</t>
  </si>
  <si>
    <t>alcaldia@talcahuano.cl
Ximena.pantoja@talcahuano.cl</t>
  </si>
  <si>
    <t xml:space="preserve">
I. Municipalidad de Tal Tal
</t>
  </si>
  <si>
    <t xml:space="preserve">Sergio Belmor Orellana Montejo. </t>
  </si>
  <si>
    <t xml:space="preserve">Arturo Prat 515, comuna de Tal Tal, Segunda Región
</t>
  </si>
  <si>
    <t>Tal Tal</t>
  </si>
  <si>
    <t xml:space="preserve">Mesa Central: (55) 2683000
DIDECO: (55) 2683010 (55) 2683057
</t>
  </si>
  <si>
    <t xml:space="preserve">Municipalidad: alcaldia@taltal.cl
Directora de DIDECO: ingrid.penaloza@gmail.com
</t>
  </si>
  <si>
    <t xml:space="preserve">
I. Municipalidad de Temuco
</t>
  </si>
  <si>
    <t xml:space="preserve">Roberto Francisco Neira Aburto
</t>
  </si>
  <si>
    <t xml:space="preserve">Arturo Prat Nº 650, Temuco, Novena Región.
</t>
  </si>
  <si>
    <t>Teléfono: 452973427- 453973437</t>
  </si>
  <si>
    <t>rneira@temuco.cl</t>
  </si>
  <si>
    <t xml:space="preserve">
I. Municipalidad de Teno
</t>
  </si>
  <si>
    <t xml:space="preserve">Sandra Améstica Gaete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</si>
  <si>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</si>
  <si>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</si>
  <si>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</si>
  <si>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</si>
  <si>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Baldomero Santos Vidal
 </t>
  </si>
  <si>
    <t xml:space="preserve">Balmaceda Nº 410,ct, IX Región.
</t>
  </si>
  <si>
    <t>Teodoro Schmidt</t>
  </si>
  <si>
    <t>45-2-922714 - 45-2-922731   45-2-922713</t>
  </si>
  <si>
    <t>agendalacaldeteodoro@gmail.com
             adm.muniteodoro@gmail.com
             correspondencia.parte@gmail.com</t>
  </si>
  <si>
    <t xml:space="preserve">
I. Municipalidad de Tierra Amarilla
</t>
  </si>
  <si>
    <t>Mario Arturo Morales Carrasco</t>
  </si>
  <si>
    <t xml:space="preserve">Avenida Miguel Lemeur Nº 544, comuna de Tierra Amarilla, Región de Atacama. 
</t>
  </si>
  <si>
    <t xml:space="preserve">Fono: (52) 320017- 320054- 320277- 320936
</t>
  </si>
  <si>
    <t xml:space="preserve">: info@MuniTierraAmarilla.cl </t>
  </si>
  <si>
    <t xml:space="preserve">
I. Municipalidad de Til Til
</t>
  </si>
  <si>
    <t xml:space="preserve">Luis Valenzuela Cruzat
</t>
  </si>
  <si>
    <t xml:space="preserve">Arturo Prat Nº 200, comuna de Til Til, Región Metropolitana.
</t>
  </si>
  <si>
    <t>Til Til</t>
  </si>
  <si>
    <t xml:space="preserve">Fono: 976960915- 977903144             Fono: 228105821
</t>
  </si>
  <si>
    <t>opdtiltil@gmail.com
alcaldevalenzuela@tiltil.cl</t>
  </si>
  <si>
    <t xml:space="preserve">
I. Municipalidad de Tirúa
</t>
  </si>
  <si>
    <t xml:space="preserve">José Rolando Linco Garrido
</t>
  </si>
  <si>
    <t xml:space="preserve">Avda Costanera Nº 080, comuna de Tirúa, Octava Región.
</t>
  </si>
  <si>
    <t>Tirúa</t>
  </si>
  <si>
    <t>Fonos: 41-614040 – 41-614026 – 41-2445800</t>
  </si>
  <si>
    <t>irisperez@munitirua.com</t>
  </si>
  <si>
    <t xml:space="preserve">
Ilustre Municipalidad de Tocopilla
</t>
  </si>
  <si>
    <t xml:space="preserve">Ljubica Elena Kurtovic Cortés
</t>
  </si>
  <si>
    <t xml:space="preserve">Anibal Pinto Nº 1305, de la comuna de Tocopilla, Región de Antofagasta.  
</t>
  </si>
  <si>
    <t>Fono: (55) 2421347 – 2421355</t>
  </si>
  <si>
    <t xml:space="preserve"> lkurtovic@imtocopilla.cl; 
jramos@imtocopilla.cl</t>
  </si>
  <si>
    <t xml:space="preserve">
I. Municipalidad de Toltén
</t>
  </si>
  <si>
    <t xml:space="preserve">Rafael García Ferlice      </t>
  </si>
  <si>
    <t xml:space="preserve">Bernardo O’Higgins Nº410, Toltén, Novena Región
</t>
  </si>
  <si>
    <t>Toltén</t>
  </si>
  <si>
    <t xml:space="preserve">Fonos (45) 671001
</t>
  </si>
  <si>
    <t>Se acompaña Certificado Financiero, de fecha 13 de enero de 2006, aprobado por Unidad de Auditoría Interna.</t>
  </si>
  <si>
    <t xml:space="preserve">
I. Municipalidad de Tomé
</t>
  </si>
  <si>
    <t xml:space="preserve">
691501000
</t>
  </si>
  <si>
    <t xml:space="preserve">Ivonne Rivas Ortíz.
</t>
  </si>
  <si>
    <t xml:space="preserve">Ignacio Serrano N° 1185, , comuna de Tomé, Octava Región del Bío – Bío.
</t>
  </si>
  <si>
    <t>Tomé</t>
  </si>
  <si>
    <t>Fono: (41) 2406400 - (41) 2406410</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</si>
  <si>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</si>
  <si>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No procede</t>
  </si>
  <si>
    <t xml:space="preserve">
I. Municipalidad de Trehuaco
</t>
  </si>
  <si>
    <t xml:space="preserve">Luis Alberto Cuevas Ibarra      </t>
  </si>
  <si>
    <t xml:space="preserve">Gonzalo Urrejola Nº460, Trehuaco
</t>
  </si>
  <si>
    <t>Trehuaco</t>
  </si>
  <si>
    <t>Fonos (42) 511351-511238</t>
  </si>
  <si>
    <t xml:space="preserve">
I. Municipalidad de Traiguén
</t>
  </si>
  <si>
    <t>Alcalde: Ricardo Sanhueza Pirce,</t>
  </si>
  <si>
    <t xml:space="preserve">Basilio Urrutia Nº914, Traiguén, Novena Región.
</t>
  </si>
  <si>
    <t>Traiguén</t>
  </si>
  <si>
    <t>4522886731
4522885517</t>
  </si>
  <si>
    <t xml:space="preserve">alcaldesanhuezap@mtraiguen.cl
municipalidad@traiguen.cl 
</t>
  </si>
  <si>
    <t>I. Municipalidad de Tucapel</t>
  </si>
  <si>
    <t xml:space="preserve">Jaime Sergio Veloso Jara; </t>
  </si>
  <si>
    <t>Diego Portales N°258, comuna de Tucapel, Región del Biobío.</t>
  </si>
  <si>
    <t>Tucapel</t>
  </si>
  <si>
    <t>oficinapartes@munitucapel.cl</t>
  </si>
  <si>
    <t xml:space="preserve">
I. Municipalidad de Valdivia
</t>
  </si>
  <si>
    <t xml:space="preserve">Carla Andrea Amtmann Fecci
</t>
  </si>
  <si>
    <t>Independencia Nº 455, Valdivia, Décima Cuarta Región</t>
  </si>
  <si>
    <t xml:space="preserve">
I. Municipalidad de Vallenar
</t>
  </si>
  <si>
    <t xml:space="preserve">Victor Manuel Isla Lutz
</t>
  </si>
  <si>
    <t xml:space="preserve">Plaza Nº 25, comuna de Vallenar, provincia de Huasco, Tercera Región.
</t>
  </si>
  <si>
    <t>Teléfono: (51) 611320</t>
  </si>
  <si>
    <t xml:space="preserve">contacto@vallenar.cl
</t>
  </si>
  <si>
    <t xml:space="preserve">
I. Municipalidad de Valparaíso
</t>
  </si>
  <si>
    <t>Constitución Política de la República, art. 118</t>
  </si>
  <si>
    <t>Jorge Sharp Fajardo</t>
  </si>
  <si>
    <t>Condell Nº 1490, Valparaíso, Quinta Región.</t>
  </si>
  <si>
    <t xml:space="preserve">
Ilustre Municipalidad de Vichuquén
</t>
  </si>
  <si>
    <t xml:space="preserve">Roberto Hernán Rivera Pino
</t>
  </si>
  <si>
    <t xml:space="preserve">Manuel Rodríguez Nº 315, de la comuna de Vichuquén, Región del Maule.  
</t>
  </si>
  <si>
    <t>Vichuquén</t>
  </si>
  <si>
    <t>Fono: (75) 2555516 – 2555501</t>
  </si>
  <si>
    <t>munivichuquen@gmail.com</t>
  </si>
  <si>
    <t xml:space="preserve">
I. Municipalidad de Vicuña
</t>
  </si>
  <si>
    <t xml:space="preserve">Rafael Enrique Vera Castillo.
</t>
  </si>
  <si>
    <t xml:space="preserve">San Martín N° 275, comuna de Vicuña, Cuarta Región.
</t>
  </si>
  <si>
    <t>512-670316
+56982599003</t>
  </si>
  <si>
    <t>alcaldia@munivicuna.cl; opd@munivicuna.cl</t>
  </si>
  <si>
    <t xml:space="preserve">
I. Municipalidad de Victoria
</t>
  </si>
  <si>
    <t xml:space="preserve">Hugo Monsalves Castillo, </t>
  </si>
  <si>
    <t xml:space="preserve">calle Lagos Nº680, Comuna de Victoria, Región de Araucania.
</t>
  </si>
  <si>
    <t>Victoria</t>
  </si>
  <si>
    <t>Mesa Central (56-45) 2 296 400</t>
  </si>
  <si>
    <t xml:space="preserve"> municipalidad@victoriachile.cl</t>
  </si>
  <si>
    <t xml:space="preserve">
I. Municipalidad de Villa Alegre
</t>
  </si>
  <si>
    <t xml:space="preserve">Pablo Fuentes Vallejos
</t>
  </si>
  <si>
    <t xml:space="preserve">Avenida España Nº 196, comuna de Villa Alegre, Provincia de Linares, Séptima Región.
</t>
  </si>
  <si>
    <t>Villa Alegre</t>
  </si>
  <si>
    <t>Teléfonos (73) 2381721, 23811563.</t>
  </si>
  <si>
    <t>alcaldia@villalegre.cl
nmora@villalegre.cl</t>
  </si>
  <si>
    <t xml:space="preserve">
I. Municipalidad de Vilcún
</t>
  </si>
  <si>
    <t xml:space="preserve">KATHERINNE MIGUELES MUÑOZ.
</t>
  </si>
  <si>
    <t xml:space="preserve">Lord Cochrane Nº 255, comuna de Vilcún, Novena Región.
</t>
  </si>
  <si>
    <t>Vilcún</t>
  </si>
  <si>
    <t>Fono: (45) 918360</t>
  </si>
  <si>
    <t>cwolff@vilcun.cl
              egalarce@vilcun.cl</t>
  </si>
  <si>
    <t xml:space="preserve">
I. Municipalidad de Villarrica
</t>
  </si>
  <si>
    <t>69191500K</t>
  </si>
  <si>
    <t xml:space="preserve">Pablo Santiago Astete Mermoud 
</t>
  </si>
  <si>
    <t xml:space="preserve">Pedro de Valdivia N°810, comuna de Villarrica, Novena Región.
</t>
  </si>
  <si>
    <t xml:space="preserve">
I. Municipalidad de Viña del Mar
</t>
  </si>
  <si>
    <t>Constitución Política de la República, Art. 107.</t>
  </si>
  <si>
    <t>Según Ley Orgánica Nº 18.695, Arts. 1º al 4º.</t>
  </si>
  <si>
    <t xml:space="preserve">Virginia María del Carmen Reginato Bozzo             
</t>
  </si>
  <si>
    <t>Arlegui N º 615, Viña del Mar.</t>
  </si>
  <si>
    <t xml:space="preserve">Teléfonos directos alcaldía: 32-2185002/32-2185003/32-2185005
Otros: 32-2185000/800377700
</t>
  </si>
  <si>
    <t xml:space="preserve">virginia.reginato@munvina.cl
julia.pincheira@munvina.cl
patricia.frias@munvina.cl
Jeannette.donoso@munvina.cl
</t>
  </si>
  <si>
    <t xml:space="preserve">
I. Municipalidad de Yungay
</t>
  </si>
  <si>
    <t xml:space="preserve">Alcalde Titular: Rafael Arcangel Cifuentes Rodríguez, 
</t>
  </si>
  <si>
    <t xml:space="preserve">Esmeralda Nº 380, comuna de Yungay
</t>
  </si>
  <si>
    <t>Yungay</t>
  </si>
  <si>
    <t>Fonos (42) 2205601 (42) 2205602</t>
  </si>
  <si>
    <t>Correo Electrónico: alcaldia@yungay.cl</t>
  </si>
  <si>
    <t xml:space="preserve">
I. Municipalidad de Zapallar
</t>
  </si>
  <si>
    <t xml:space="preserve">Gustavo Alessandri Bascuñán </t>
  </si>
  <si>
    <t xml:space="preserve">Germán Riesco Nº 399,  comuna de Zapallar, Región de Valparaíso.
</t>
  </si>
  <si>
    <t>Zapallar</t>
  </si>
  <si>
    <t xml:space="preserve">Fono +56 33 229 6800 / 2325600 </t>
  </si>
  <si>
    <t xml:space="preserve">contacto@munizapallar.cl
 dideco@munizapallar.cl
</t>
  </si>
  <si>
    <t>Intendencia II Región Antofagasta</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</si>
  <si>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</si>
  <si>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</si>
  <si>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</si>
  <si>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</si>
  <si>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</si>
  <si>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</si>
  <si>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Corporación Iglesia Alianza Cristiana y Misionera</t>
  </si>
  <si>
    <t>Otorgado por Decreto Supremo Nº 2234, del 11 de noviembre de 1920, por el Ministerio de Justicia.</t>
  </si>
  <si>
    <t>Certificado de Vigencia, folio Nº 500447539192, de 04 de mayo de 2022, del Servicio de Registro Civil e Identificación.</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</si>
  <si>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</si>
  <si>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</si>
  <si>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14 de marzo de 2020 al 14 de marzo de 2023.</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</si>
  <si>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</si>
  <si>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Dinamarca Nº 711, Temuco, Novena Región. 
Bustamante N° 56, Providencia, RM
</t>
  </si>
  <si>
    <t xml:space="preserve">(45) 465726
+56977590129
</t>
  </si>
  <si>
    <t>secretaria@acym.cl</t>
  </si>
  <si>
    <t>Se acompañan antecedentes Financieros correspondientes al año 2021, aprobados por el Subdepartamento de  Supervisión Financiera Nacional.</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</si>
  <si>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</si>
  <si>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</si>
  <si>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</si>
  <si>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</si>
  <si>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</si>
  <si>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</si>
  <si>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</si>
  <si>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</si>
  <si>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</si>
  <si>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Se adjunta certificado de los antecedentes financieros, año 2005, autorizado ante Notario Público, aprobado por la Unidad de Auditoria.</t>
  </si>
  <si>
    <t>Iglesia Evangélica Asamblea de Dios Osorno.</t>
  </si>
  <si>
    <t>Otorgado por Decreto Supremo Nº 4.088, de fecha 6 de agosto de 1958, por el Ministerio de Justicia.</t>
  </si>
  <si>
    <t>Certificado de Vigencia de fecha 08 de septiembre de 2021, emitido por el Servicio de Registro Civil e Identificación. Folio Nº 500407782874</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</si>
  <si>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</si>
  <si>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</si>
  <si>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</si>
  <si>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Jenaro Segundo Bahamondes Urrutia      Poder especial: Claudio Bhamondes Sobarzo, RUT N 13.322.314-2 (Director Hogar El Alba)</t>
  </si>
  <si>
    <t xml:space="preserve">Los Carrera Nº 429, comuna y ciudad de Osorno,  
</t>
  </si>
  <si>
    <t>Teléfonos: (064) 234867 – 233314</t>
  </si>
  <si>
    <t>albahogar@yahoo.es</t>
  </si>
  <si>
    <t xml:space="preserve">93401: Instituciones de Asistencia Social.
</t>
  </si>
  <si>
    <t>Se acompaña antecedentes Financieros correspondiente al año 2020, aprobados por USUFI</t>
  </si>
  <si>
    <t xml:space="preserve">Iglesia Evangélica Luterana de Valdivia.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</si>
  <si>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</si>
  <si>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</si>
  <si>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</si>
  <si>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</si>
  <si>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</si>
  <si>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</si>
  <si>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</si>
  <si>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</si>
  <si>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</si>
  <si>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 xml:space="preserve">
Iglesia Movilización Cristiana para América Latina
</t>
  </si>
  <si>
    <t xml:space="preserve">654526001
</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</si>
  <si>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</si>
  <si>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</si>
  <si>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</si>
  <si>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</si>
  <si>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</si>
  <si>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</si>
  <si>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</si>
  <si>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</si>
  <si>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</si>
  <si>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</si>
  <si>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</si>
  <si>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 xml:space="preserve">65571720K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</si>
  <si>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</si>
  <si>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</si>
  <si>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</si>
  <si>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</si>
  <si>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</si>
  <si>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</si>
  <si>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</si>
  <si>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</si>
  <si>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</si>
  <si>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</si>
  <si>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71593700K</t>
  </si>
  <si>
    <t>Otorgado por Decreto Supremo Nº 369, de fecha 13 de abril de 1989, del Ministerio de Justicia.</t>
  </si>
  <si>
    <t xml:space="preserve">Certificado de Vigencia emitido por el Servicio de Registro Civil e Identificación, Folio 500237417851, de fecha 5 de julio de 2019.
</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</si>
  <si>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</si>
  <si>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</si>
  <si>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</si>
  <si>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</si>
  <si>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</si>
  <si>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</si>
  <si>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</si>
  <si>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Se acompañan antecedentes Financieros correspondiente al año 2018, aprobados por el Subdepartamento de Supervisión Financiera Nacional</t>
  </si>
  <si>
    <t xml:space="preserve">
Instituto de Educación y Desarrollo Carlos Casanueva.
</t>
  </si>
  <si>
    <t xml:space="preserve">Otorgado por Decreto Supremo Nº 1118 de 24 de junio de 1968, del Ministerio de Justicia.
</t>
  </si>
  <si>
    <t xml:space="preserve">Certificado de Vigencia Folio Nº 500399826033, de 23 de julio de 2021,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</si>
  <si>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</si>
  <si>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</si>
  <si>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Directorio dura dos años</t>
  </si>
  <si>
    <t>De 7 de junio de 2021 a 7 de junio de 2023.</t>
  </si>
  <si>
    <t xml:space="preserve">Presidente: Carlos Espinoza Villanueva 
</t>
  </si>
  <si>
    <t xml:space="preserve">José Miguel Carrera Nº 027, Quilicura, Región Metropolitana.
</t>
  </si>
  <si>
    <t>Teléfonos: Patricia Caselli de la carrera: Representante legal –  973042713
Carlos Espinoza Villanueva: Vicepresidente
95776114
Oficina: 232541305 Central
PIE JOVEN EN RED MAIPU: 22 9208838
PIE ENACCION JOVEN QUILICURA: 22 8130821
TELÉFONO:  22 681 6762
ANEXO 605</t>
  </si>
  <si>
    <t xml:space="preserve">
corporacion.carloscasanueva@gmail.com acentral.ccc@gmail.com</t>
  </si>
  <si>
    <t>Certificado correspondiente al año 2020, aprobado por el Sub Departamento de Supervisión Financiera.</t>
  </si>
  <si>
    <t>Instituto de la Bienaventurada Virgen María</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</si>
  <si>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</si>
  <si>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</si>
  <si>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</si>
  <si>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</si>
  <si>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</si>
  <si>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Instituto de la Sordera de Valparaíso.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</si>
  <si>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</si>
  <si>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</si>
  <si>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</si>
  <si>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</si>
  <si>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</si>
  <si>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</si>
  <si>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</si>
  <si>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</si>
  <si>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Instituto para el Desarrollo Comunitario IDECO Miguel de Pujadas Vergara. 
</t>
  </si>
  <si>
    <t>71877800K</t>
  </si>
  <si>
    <t xml:space="preserve">Otorgado por Decreto Supremo Nº 81, del 24 de enero de 1991, del Ministerio de Justicia. </t>
  </si>
  <si>
    <t xml:space="preserve">Certificado de Vigencia, folio N°500399852901, de 23 de julio de 2021, del Servicio de Registro Civil e Identificación.
</t>
  </si>
  <si>
    <t xml:space="preserve">Promover y recuperar las líneas de formación, organización y producción entre los pobladores del sector urbano.  </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</si>
  <si>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</si>
  <si>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Durarán dos años en los cargos</t>
  </si>
  <si>
    <t>9 de septiembre de 2020 al 9 de septiembre del 2022.</t>
  </si>
  <si>
    <t xml:space="preserve">Presidente: Manuel Alejandro Vega Alarcón, RUT: 15.671.215-9
</t>
  </si>
  <si>
    <t>Avenida Primera Transversal Nº 2630, Maipú.</t>
  </si>
  <si>
    <t>02-24196882</t>
  </si>
  <si>
    <t>ideco@corporacionideco.cl</t>
  </si>
  <si>
    <t>Se acompañan antecedentes Financieros correspondientes al año 2020, aprobados por el Subdepartamento de  Supervisión Financiera Nacional</t>
  </si>
  <si>
    <t>Instituto de Promoción Social</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</si>
  <si>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</si>
  <si>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</si>
  <si>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</si>
  <si>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</si>
  <si>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</si>
  <si>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</si>
  <si>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</si>
  <si>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</si>
  <si>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Instituto Chileno de Estudios Humanísticos ICHE 
</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</si>
  <si>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</si>
  <si>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</si>
  <si>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</si>
  <si>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</si>
  <si>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</si>
  <si>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</si>
  <si>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</si>
  <si>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</si>
  <si>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</si>
  <si>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</si>
  <si>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</si>
  <si>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</si>
  <si>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</si>
  <si>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Nicolás Cataldo Astorga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</si>
  <si>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</si>
  <si>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</si>
  <si>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</si>
  <si>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 xml:space="preserve">Misión Evangélica San Pablo de Chile
</t>
  </si>
  <si>
    <t>Corporación de Derecho Público</t>
  </si>
  <si>
    <t>Otorgado por Decreto Supremo Nº 1965, del  17 de marzo de 1960, del Ministerio de Justicia.</t>
  </si>
  <si>
    <t>indefinida</t>
  </si>
  <si>
    <t>No aplica</t>
  </si>
  <si>
    <t>Actividad Religiosa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</si>
  <si>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</si>
  <si>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</si>
  <si>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</si>
  <si>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</si>
  <si>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</si>
  <si>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</si>
  <si>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</si>
  <si>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 xml:space="preserve">ANTECEDENTES CORRESPONDIENTES AL AÑO 2023, aprobado por el SUB DEPARTAMENTO DE SUPERVISIÓN FINANCIERA </t>
  </si>
  <si>
    <t xml:space="preserve">
Organización Comunitaria Funcional “Agrupación de Ayuda Comunitaria Sur de Esperanza”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</si>
  <si>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</si>
  <si>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</si>
  <si>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</si>
  <si>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</si>
  <si>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</si>
  <si>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</si>
  <si>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</si>
  <si>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</si>
  <si>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</si>
  <si>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</si>
  <si>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 Agrupación de Monitores de Prevención de Drogas y Alcohol. (AMPAD VALDIVIA)</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</si>
  <si>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</si>
  <si>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</si>
  <si>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</si>
  <si>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</si>
  <si>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</si>
  <si>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</si>
  <si>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</si>
  <si>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</si>
  <si>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 xml:space="preserve">Domicilio Legal: Pedro Aguirre Cerda N°180, Las Animas, Valdivia, Región de Ríos
</t>
  </si>
  <si>
    <t>Las Animas</t>
  </si>
  <si>
    <t>Fono: 063-2207226, 063-2343754</t>
  </si>
  <si>
    <t>ampadevaldivia@gmail.com</t>
  </si>
  <si>
    <t>Se acompaña Certificado de la Institución correspondiente a antecedentes financieros del año 2017, pendiente aprobación por el Subdepartamento de Supervisión Financiera.</t>
  </si>
  <si>
    <t>Organización Comunitaria Funcional “Agrupación Deportiva de Atletas Especiales ADAES CHILE”</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</si>
  <si>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</si>
  <si>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</si>
  <si>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</si>
  <si>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</si>
  <si>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</si>
  <si>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</si>
  <si>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</si>
  <si>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Avenida El Parrón N° 0939, Comuna de La Cisterna, Región Metropolitana.
</t>
  </si>
  <si>
    <t xml:space="preserve">Fono: 02-5481951
</t>
  </si>
  <si>
    <t xml:space="preserve"> adaeschile@gmail.com</t>
  </si>
  <si>
    <t xml:space="preserve">Se acompaña Certificado de Antecedentes Financieros, correspondientes al año 2007, firmado ante Notario Público, y autorizado por la Unidad de Supervisión Financiera Nacional.
</t>
  </si>
  <si>
    <t>Organización Comunitaria Funcional “Agrupación Nehuenche”</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</si>
  <si>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</si>
  <si>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</si>
  <si>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</si>
  <si>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</si>
  <si>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</si>
  <si>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</si>
  <si>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</si>
  <si>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</si>
  <si>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</si>
  <si>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</si>
  <si>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Agrupación Religiosa Marie Poussepin</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</si>
  <si>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</si>
  <si>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</si>
  <si>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</si>
  <si>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</si>
  <si>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</si>
  <si>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</si>
  <si>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</si>
  <si>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</si>
  <si>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</si>
  <si>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Queilén</t>
  </si>
  <si>
    <t xml:space="preserve">Teléfonos:  (065) 611250
</t>
  </si>
  <si>
    <t xml:space="preserve">
Se acompaña Certificado Financiero de los antecedentes financieros del año 2012, aprobado por el Subdepartamento de Supervisión Financiera.
</t>
  </si>
  <si>
    <t>Organización Comunitaria Funcional “Renacer Atacama”</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</si>
  <si>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</si>
  <si>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</si>
  <si>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</si>
  <si>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</si>
  <si>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</si>
  <si>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</si>
  <si>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</si>
  <si>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</si>
  <si>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Organización Comunitaria Funcional de Ayuda y Protección a la Infancia de San Carlos.</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</si>
  <si>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</si>
  <si>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</si>
  <si>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</si>
  <si>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</si>
  <si>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</si>
  <si>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</si>
  <si>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 xml:space="preserve">Domicilio Legal : Bilbao N° 324, comuna de San Carlos
</t>
  </si>
  <si>
    <t>Se acompaña Certificado de la Institución correspondiente a antecedentes financieros del año 2010, aprobado por el Subdepartamento de Supervisión Financiera.</t>
  </si>
  <si>
    <t>Organización Comunitaria Funcional Para El Desarrollo Social Aporta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</si>
  <si>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</si>
  <si>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</si>
  <si>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</si>
  <si>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</si>
  <si>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</si>
  <si>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</si>
  <si>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Antonio Varas Nº 974, Oficina E, comuna de Temuco, Provincia de Cautín, Novena Región .
</t>
  </si>
  <si>
    <t>Teléfono:  09-4433232.</t>
  </si>
  <si>
    <t xml:space="preserve"> fundacion.aporta@gmail.com
</t>
  </si>
  <si>
    <t xml:space="preserve">Se acompañan los siguientes antecedentes financieros, aprobados por la Unidad de Auditoria Interna del Servicio:
1.- Certificado de Antecedentes Financieros Año 2006, autorizado ante notario público, de 25 de mayo de 2007.
</t>
  </si>
  <si>
    <t>Organización Comunitaria Funcional “Asociación Chilena para la Defensa de la Familia”- ACHIDEF.</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</si>
  <si>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</si>
  <si>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</si>
  <si>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</si>
  <si>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</si>
  <si>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</si>
  <si>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</si>
  <si>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Huérfanos Nº 1555, oficina 2009, ciudad de Santiago, Región Metropolitana.
</t>
  </si>
  <si>
    <t xml:space="preserve">Fono: 6884609-6884919
</t>
  </si>
  <si>
    <t xml:space="preserve"> achidef@gmail.com</t>
  </si>
  <si>
    <t>Certificado autorizado ante Notario Público de fecha 02 de abril de 2007, aprobado por la Unidad de Auditoría Interna.</t>
  </si>
  <si>
    <t xml:space="preserve">Organización Comunitaria Funcional Carmen Droguett de Poblete. 
</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</si>
  <si>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</si>
  <si>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</si>
  <si>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</si>
  <si>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</si>
  <si>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</si>
  <si>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</si>
  <si>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</si>
  <si>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</si>
  <si>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 xml:space="preserve">Organización Comunitaria Funcional Casa de la Juventud 
</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</si>
  <si>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</si>
  <si>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</si>
  <si>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</si>
  <si>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</si>
  <si>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</si>
  <si>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</si>
  <si>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</si>
  <si>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</si>
  <si>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Se acompaña Certificado Patrimonial, año año 2005, aprobado por la Unidad de Auditoria.</t>
  </si>
  <si>
    <t xml:space="preserve">Organización Comunitaria Funcional Casa Taller La Covacha. 
</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</si>
  <si>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</si>
  <si>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</si>
  <si>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</si>
  <si>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</si>
  <si>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</si>
  <si>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</si>
  <si>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</si>
  <si>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Se acompaña Certificado Financiero, correspondiente a los antecedentes financieros del año 2016, aprobado por el Sub departamento de Supervisión Financiera Nacional.</t>
  </si>
  <si>
    <t xml:space="preserve">Organización Comunitaria Funcional Centro Comunitario de Educación y Cultura TAF. 
</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</si>
  <si>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</si>
  <si>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</si>
  <si>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Desarrollar trabajo social comunitario orientado a la educación, organización y asesoría en sectores populares.</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</si>
  <si>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</si>
  <si>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</si>
  <si>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</si>
  <si>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</si>
  <si>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</si>
  <si>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Organización Comunitaria Funcional Centro Cultural y Educacional Arcadia. 
</t>
  </si>
  <si>
    <t>Regida por la Ley 19.418, registrada en el Folio 180 Libro 02 del Registro O.C.F.T. de la I. Municipalidad de San Antonio, con fecha 16  de marzo de 1995.</t>
  </si>
  <si>
    <t xml:space="preserve">1. La elevación y perfeccionamiento intelectual de sus asociados.
2. La satisfacción y realización artística, cultural y educacional en sus distintas manifestaciones.
</t>
  </si>
  <si>
    <t>09-09-22 al 09-09-25</t>
  </si>
  <si>
    <t xml:space="preserve">Miguel Huerta Ortiz                                             
</t>
  </si>
  <si>
    <t xml:space="preserve">Calle Sanfuentes Nº 2271, San Antonio. Región de Valparaíso
</t>
  </si>
  <si>
    <t xml:space="preserve">F: 35-2285651
</t>
  </si>
  <si>
    <t>centralizado.arcadia@gmail.com</t>
  </si>
  <si>
    <t>Organización Comunitaria Funcional “Centro Cultural y Social Centro de Apoyo al Niño y la Familia”</t>
  </si>
  <si>
    <t xml:space="preserve">Decreto Alcaldicio Nº 3546, de fecha 12 de agosto de 2005, que le otorga el beneficio de gozar de personalidad jurídica, quedando registrado en el folio Nº 103, Libro 06, del registro O.C.F.T. con esa misma fecha. 
</t>
  </si>
  <si>
    <t>Certificado de Vigencia, folio Nº 500448888042, de 12 de mayo de 2022,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</si>
  <si>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</si>
  <si>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</si>
  <si>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</si>
  <si>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</si>
  <si>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</si>
  <si>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 xml:space="preserve">Avda. El Molo Nº 171, Barrancas, comuna de San Antonio, Quinta Región.
</t>
  </si>
  <si>
    <t>322) 231184-231134-216552-977640343</t>
  </si>
  <si>
    <t xml:space="preserve"> centroapoyoninoyfamilia@gmail.com</t>
  </si>
  <si>
    <t>Certificado correspondiente al año 2021, aprobados por el Sub Departamento de Supervisión Financiera.</t>
  </si>
  <si>
    <t>Centro de Desarrollo Para La Acción Social CEDPAS</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</si>
  <si>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</si>
  <si>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</si>
  <si>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</si>
  <si>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</si>
  <si>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</si>
  <si>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</si>
  <si>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</si>
  <si>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 xml:space="preserve">Organización Comunitaria Funcional Centro de Ayuda al Niño Bernardita Serrano. 
</t>
  </si>
  <si>
    <t>Regida por la Ley 19.418, e inscrita bajo el Nº 338 con fecha 29 de abril de 2003, en los Registros de la Secretaría de la I. Municipalidad de San Pedro de la Paz.</t>
  </si>
  <si>
    <t xml:space="preserve">Certificado Nº 417 emitido por Renzo Riffo Lillo, Secretario Municipal de la I. Municipalidad de San Pedro de la Paz, de fecha 18 de noviembre de 2019. </t>
  </si>
  <si>
    <t xml:space="preserve">a) Brindar atención integral a los niños en riesgo social.
b) Lograr la reinserción del niño en su familia de origen.
c) Favorecer la toma de conciencia de la realidad familiar.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</si>
  <si>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</si>
  <si>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</si>
  <si>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 xml:space="preserve">Giovanni Pastorini Riquelme                
</t>
  </si>
  <si>
    <t>Enrique Soro 1998, San Pedro de la Paz, Octava Región.</t>
  </si>
  <si>
    <t>041-2947165</t>
  </si>
  <si>
    <t xml:space="preserve">Se acompaña Certificado correspondiente a los antecedentes financieros del año 2019, aprobados por el Subdepartamento de Supervisión Financiera Nacional. </t>
  </si>
  <si>
    <t>Organización Comunitaria Funcional “Centro de Desarrollo Social y Cultural Chile Futuro”</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</si>
  <si>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</si>
  <si>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</si>
  <si>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</si>
  <si>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</si>
  <si>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</si>
  <si>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</si>
  <si>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</si>
  <si>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 xml:space="preserve">Huérfanos Nº 779, departamento  606, Santiago Centro, Región Metropolitana.
</t>
  </si>
  <si>
    <t>celular: 09-3249770</t>
  </si>
  <si>
    <t>chilefuturo@hotmail.com</t>
  </si>
  <si>
    <t>Se acompañan Certificado Financiero y balance general de los antecedentes financieros del año 2008, aprobados por la Unidad de Supervisión Financiera Nacional para su respectivo análisis.</t>
  </si>
  <si>
    <t>Organización Comunitaria Funcional “Centro de Diagnóstico, Investigación y Desarrollo Social Comunitario- CEDIS”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</si>
  <si>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</si>
  <si>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</si>
  <si>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</si>
  <si>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</si>
  <si>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</si>
  <si>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</si>
  <si>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</si>
  <si>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Pasaje Claudio Arrau S/N Block D Nº 404, comuna de Concón, Quinta Región
</t>
  </si>
  <si>
    <t>Fono: (322) 2369125- 09-6793690- 09-5400726</t>
  </si>
  <si>
    <t xml:space="preserve">Correo electrónico: cedis@portalciudadano.cl 
</t>
  </si>
  <si>
    <t>Certificado autorizado ante Notario Público de fecha 01 de marzo de 2007, aprobado por la Unidad de Auditoría Interna.</t>
  </si>
  <si>
    <t>O.C.F. Centro de Participación Comunitaria para el Desarrollo Social y Cultural</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</si>
  <si>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</si>
  <si>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</si>
  <si>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</si>
  <si>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</si>
  <si>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</si>
  <si>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</si>
  <si>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</si>
  <si>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</si>
  <si>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Organización Comunitaria Funcional “Centro de Profesionales para la Acción y Promoción Social CEPAS”</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</si>
  <si>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</si>
  <si>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</si>
  <si>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</si>
  <si>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</si>
  <si>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</si>
  <si>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</si>
  <si>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</si>
  <si>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</si>
  <si>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Organización Comunitaria Funcional Centro de Promoción Comunitaria Galerna.</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</si>
  <si>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</si>
  <si>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</si>
  <si>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</si>
  <si>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</si>
  <si>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</si>
  <si>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</si>
  <si>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</si>
  <si>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</si>
  <si>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</si>
  <si>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</si>
  <si>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Organización Comunitaria Funcional Centro de Promoción y Desarrollo Local de La Florida</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</si>
  <si>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</si>
  <si>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</si>
  <si>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</si>
  <si>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</si>
  <si>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</si>
  <si>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</si>
  <si>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</si>
  <si>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</si>
  <si>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</si>
  <si>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</si>
  <si>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</si>
  <si>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</si>
  <si>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</si>
  <si>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</si>
  <si>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</si>
  <si>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</si>
  <si>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</si>
  <si>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Domicilio: Macario Ossa N° 907, comuna de San Bernardo.
</t>
  </si>
  <si>
    <t>Fono: 8587873-82286439</t>
  </si>
  <si>
    <t xml:space="preserve"> aucadiz@gmail.com  robinsonrecabarren@vtr.net</t>
  </si>
  <si>
    <t>Se Certificado de Antecedentes Financieros del año 2007, aprobado por la Unidad de Supervisión Nacional.</t>
  </si>
  <si>
    <t>OCF Centro de Formación, Capacitación y Servicios Comunitarios Casa de la Mujer Pobladora de Huamachuco</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</si>
  <si>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</si>
  <si>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</si>
  <si>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</si>
  <si>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Presidenta: Aida Moreno Reyes ,
Secretaria:  Teresa Echeverría Quinteros, 
Tesorera: Berta Roca Díaz Directora: 1.- Aida Dolores Barrera Moreno,
2.-Valentina Verónica Soto Iturriaga,</t>
  </si>
  <si>
    <t>Dos años, el que puede ser reelecto indefinidamente.</t>
  </si>
  <si>
    <t>Desde el 05-03-2020 al 05-03-2023, de acuerdo a certificado de directorio se indica una duración de tres años.</t>
  </si>
  <si>
    <t xml:space="preserve">Aida Moreno Reyes ,
</t>
  </si>
  <si>
    <t xml:space="preserve">Domicilio Legal: Calle Montevideo Nº 2550, Población Huamachuco II, Comuna de Renca, Región Metropolitana.
</t>
  </si>
  <si>
    <t>Teléfono: 02. 6464808 – 02. 6414136</t>
  </si>
  <si>
    <t>aidalourdesm@hotmail.com</t>
  </si>
  <si>
    <t>Se acompaña Certificado de la Institución correspondiente a antecedentes financieros del año 2014, aprobado por el  Subdepartamento de Supervisión Financiera Nacional.</t>
  </si>
  <si>
    <t>Organización Comunitaria Funcional Centro de Rehabilitación Esperanza Juvenil.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</si>
  <si>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</si>
  <si>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</si>
  <si>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</si>
  <si>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</si>
  <si>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</si>
  <si>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</si>
  <si>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</si>
  <si>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</si>
  <si>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</si>
  <si>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Organización Comunitaria Funcional Centro Infanto Juvenil Padre Damián</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</si>
  <si>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</si>
  <si>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</si>
  <si>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</si>
  <si>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</si>
  <si>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</si>
  <si>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</si>
  <si>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</si>
  <si>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</si>
  <si>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Se acompaña Certificado de Antecedentes Financieros  año 2007 aprobado por la Unidad de Supervisión Nacional</t>
  </si>
  <si>
    <t xml:space="preserve">Organización Comunitaria Funcional Centro Integral de Apoyo Psicosocial.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</si>
  <si>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</si>
  <si>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</si>
  <si>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</si>
  <si>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</si>
  <si>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</si>
  <si>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</si>
  <si>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</si>
  <si>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</si>
  <si>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 xml:space="preserve">Organización Comunitaria Funcional Centro Integral Infancia y Familia. 
</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</si>
  <si>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</si>
  <si>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</si>
  <si>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</si>
  <si>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</si>
  <si>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</si>
  <si>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</si>
  <si>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</si>
  <si>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</si>
  <si>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</si>
  <si>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Organización Comunitaria Funcional Centro Juvenil, Cultural y Social La Casona de Los Jóvenes.</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</si>
  <si>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</si>
  <si>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</si>
  <si>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</si>
  <si>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</si>
  <si>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</si>
  <si>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</si>
  <si>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</si>
  <si>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</si>
  <si>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 xml:space="preserve">
Organización Comunitaria Funcional Centro Juvenil El Puerto.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</si>
  <si>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</si>
  <si>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</si>
  <si>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</si>
  <si>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</si>
  <si>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</si>
  <si>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</si>
  <si>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</si>
  <si>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</si>
  <si>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 xml:space="preserve">Organización Comunitaria Funcional Colectivo La Isla.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</si>
  <si>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</si>
  <si>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</si>
  <si>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</si>
  <si>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</si>
  <si>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</si>
  <si>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</si>
  <si>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</si>
  <si>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</si>
  <si>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Organización Comunitaria Funcional “Centro Preventivo de Diagnóstico y Tratamiento PRONINF”</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</si>
  <si>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</si>
  <si>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</si>
  <si>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</si>
  <si>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</si>
  <si>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</si>
  <si>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</si>
  <si>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</si>
  <si>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</si>
  <si>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</si>
  <si>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</si>
  <si>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</si>
  <si>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</si>
  <si>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</si>
  <si>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</si>
  <si>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</si>
  <si>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</si>
  <si>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Calle 10 Oriente Nº 741, comuna de Talca, Séptima Región del Maule.
</t>
  </si>
  <si>
    <t>Teléfono:  (71) 215375</t>
  </si>
  <si>
    <t xml:space="preserve"> micaeliano@live.cl</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</si>
  <si>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</si>
  <si>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Organización Comunitaria Funcional Colectivo Sin Fronteras.</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</si>
  <si>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</si>
  <si>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</si>
  <si>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</si>
  <si>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</si>
  <si>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</si>
  <si>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</si>
  <si>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 xml:space="preserve">Organización Comunitaria Funcional Comunidad de Trabajo en Tecnologías Apropiadas - COTRA.
</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</si>
  <si>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</si>
  <si>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</si>
  <si>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</si>
  <si>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</si>
  <si>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Directorio dura dos años en su cargo. Actual desde 30 de septiembre de 2015 a 30 de septiembre de 2017.</t>
  </si>
  <si>
    <t xml:space="preserve">Rodrigo Ayala Ruiloba, </t>
  </si>
  <si>
    <t xml:space="preserve">Calle 5 32-D, paradero 2 Reñaca Alto, Viña del Mar. 
</t>
  </si>
  <si>
    <t>32-287 23 74 // 32- 287 48 03</t>
  </si>
  <si>
    <t xml:space="preserve">cotra@123mail.cl
</t>
  </si>
  <si>
    <t xml:space="preserve">
Antecedentes financieros del año 2016, aprobados por Supervisión Financiera.
</t>
  </si>
  <si>
    <t xml:space="preserve">Organización Comunitaria Funcional Comunidad Niños Entre Calles. 
</t>
  </si>
  <si>
    <t>65266900K</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</si>
  <si>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</si>
  <si>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</si>
  <si>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</si>
  <si>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</si>
  <si>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</si>
  <si>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</si>
  <si>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</si>
  <si>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</si>
  <si>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
Organización Comunitaria Funcional “El Umbral, Centro de Apoyo Juvenil”
</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</si>
  <si>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</si>
  <si>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</si>
  <si>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</si>
  <si>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</si>
  <si>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</si>
  <si>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</si>
  <si>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</si>
  <si>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</si>
  <si>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</si>
  <si>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O. C. F. Escuela Gimnasio De Aplicación Y Experimentación De Programas De Restauración Neurológica Artesanos De La Vida.</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</si>
  <si>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</si>
  <si>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</si>
  <si>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</si>
  <si>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</si>
  <si>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</si>
  <si>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</si>
  <si>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</si>
  <si>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</si>
  <si>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</si>
  <si>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</si>
  <si>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</si>
  <si>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</si>
  <si>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</si>
  <si>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</si>
  <si>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</si>
  <si>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</si>
  <si>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</si>
  <si>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 xml:space="preserve">Lautaro N° 65, Villa de Acuyo, comuna de Casablanca.
Región de Valparaíso.
</t>
  </si>
  <si>
    <t>Fono: +569 965913431- +569 993538922</t>
  </si>
  <si>
    <t>promueve.oc@gmail.com</t>
  </si>
  <si>
    <t>Se acompaña Certificado Financiero año 2017, aprobado por el Subdepartamento de Supervisión Financiera Nacional.</t>
  </si>
  <si>
    <t xml:space="preserve">
Organización Comunitaria Funcional Haka Pupa o Te Nga Poki
</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</si>
  <si>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</si>
  <si>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</si>
  <si>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Certificado de vigencia de fecha 02 de julio de 2021, emitido por el Servicio de Registro Civil e Identificación, folio N° 85292393.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</si>
  <si>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</si>
  <si>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</si>
  <si>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</si>
  <si>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Irma Inés Riroroko Paoa. </t>
  </si>
  <si>
    <t xml:space="preserve">Heki’l s/n, Sector Mataveri, I. de Pascua, Región de Valparaíso.
</t>
  </si>
  <si>
    <t>I. De Pascua</t>
  </si>
  <si>
    <t>32) 2100563</t>
  </si>
  <si>
    <t xml:space="preserve">programappf.isladepascua@gmail.com
hakapupa2009@gmail.com </t>
  </si>
  <si>
    <t xml:space="preserve">
Organización Comunitaria Funcional Hogar de Lactantes Ignazio Sibillo
</t>
  </si>
  <si>
    <t>65469480K</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</si>
  <si>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</si>
  <si>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</si>
  <si>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Certificado de vigencia, folio 500346203845, de fecha 7 de septiembre de 2020, emitido por el Servicio de registro civil e identificación.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</si>
  <si>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</si>
  <si>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Presidente: Cristóbal Bascuñán Illanes, 
Vicepresidente: Mireya Lambert Cañón, 
Tesorero: Ricardo Rivero Velarde, 
Secretario: Carlos Abarzúa Villegas, 
Directores:
Claudia Loreto Salazar Alasevic, 
Alfonso José Mancilla Avendaño, 
Belinda Ann Mac Leay Coop,</t>
  </si>
  <si>
    <t>Dos (2) años en sus funciones, según Estatutos.</t>
  </si>
  <si>
    <t>02 de julio de 2020 al 17 de septiembre de 2022</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</si>
  <si>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</si>
  <si>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 xml:space="preserve">Avda. España N° 1101, Punta Arenas, Región de Magallanes.
</t>
  </si>
  <si>
    <t xml:space="preserve">Se acompaña certificado financiero correspondiente al año 2019, aprobados por el  Subdepartamento de Supervisión Financiera Nacional.
</t>
  </si>
  <si>
    <t>Informe N°8, de 2021.</t>
  </si>
  <si>
    <t xml:space="preserve">
Organización Comunitaria Funcional Hogar Mi Familia. 
</t>
  </si>
  <si>
    <t>72282900K</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</si>
  <si>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</si>
  <si>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</si>
  <si>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</si>
  <si>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</si>
  <si>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</si>
  <si>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</si>
  <si>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</si>
  <si>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</si>
  <si>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</si>
  <si>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Organización Comunitaria Horizonte.</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</si>
  <si>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</si>
  <si>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</si>
  <si>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</si>
  <si>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</si>
  <si>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</si>
  <si>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</si>
  <si>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</si>
  <si>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</si>
  <si>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</si>
  <si>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OCF Organización social, cultural y deportiva “Voy por ti”</t>
  </si>
  <si>
    <t>65160754K</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</si>
  <si>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</si>
  <si>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</si>
  <si>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</si>
  <si>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</si>
  <si>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</si>
  <si>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</si>
  <si>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 xml:space="preserve">Calle Vasco de gama N° 3120, comuna de Calama.
Región de Antofagasta.
</t>
  </si>
  <si>
    <t>Fono: +569 974987991</t>
  </si>
  <si>
    <t>organizacionvoyporti@gmail.com</t>
  </si>
  <si>
    <t xml:space="preserve">Organización Comunitaria Funcional PRODEL Profesionales Agrupados para el Desarrollo Local. 
</t>
  </si>
  <si>
    <t>74962700K</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</si>
  <si>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</si>
  <si>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</si>
  <si>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</si>
  <si>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</si>
  <si>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</si>
  <si>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</si>
  <si>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</si>
  <si>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</si>
  <si>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Organización Comunitaria Funcional Red VIF de Chaitén.</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</si>
  <si>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</si>
  <si>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</si>
  <si>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</si>
  <si>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</si>
  <si>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</si>
  <si>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</si>
  <si>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Almirante Riveros Nº 577, comuna de Chaitén, Provincia de Palena, Décima Región .
</t>
  </si>
  <si>
    <t>Chaitén</t>
  </si>
  <si>
    <t xml:space="preserve"> lschwerter@hotmail.com</t>
  </si>
  <si>
    <t xml:space="preserve">Se acompañan los siguientes antecedentes financieros, aprobados por la Unidad de Auditoria Interna del Servicio:
1.- Certificado de Antecedentes Financieros Año 2006, autorizado ante notario público, de 16 de abril de 2007.
</t>
  </si>
  <si>
    <t xml:space="preserve">Organización No Gubernamental de Desarrollo Social y Productivo o O.N.G. AMAUTAS.
</t>
  </si>
  <si>
    <t>Otorgada mediante Decreto Supremo  N°1024 de31 de Octubre de 2000.</t>
  </si>
  <si>
    <t xml:space="preserve">Certificado de Vigencia Nº 500234944729 de fecha 25 de junio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</si>
  <si>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</si>
  <si>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</si>
  <si>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Del 16 de mayo del 2015 al 16 de mayo del 2017</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</si>
  <si>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</si>
  <si>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 xml:space="preserve">Carlos Condell N°89, Población Luis Uribe, casilla 50. Tierra Amarilla, Región de Atacama.
</t>
  </si>
  <si>
    <t>(52)329090</t>
  </si>
  <si>
    <t xml:space="preserve">ongamautas@yahoo.es
</t>
  </si>
  <si>
    <t>Antecedente Financiero del año 2018, aprobado por Subdepto. De Supervisión Financiera Nacional, según consta de Memorándum N° 077, de 14 de agosto de 2019.</t>
  </si>
  <si>
    <t>ORGANIZACIÓN NO GUBERNAMENTAL DE APOYO, PROTECCIÓN Y PROMOCIÓN DE LOS DERECHOS DE LOS NIÑOS, NIÑAS Y ADOLESCENTES VULNERADOS EN EL EJERCICIO DE LOS MISMOS Y FAMILIA, O.N.G RE-CONSTRUIR</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</si>
  <si>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</si>
  <si>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</si>
  <si>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</si>
  <si>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</si>
  <si>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</si>
  <si>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</si>
  <si>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</si>
  <si>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 xml:space="preserve">6-2464102
</t>
  </si>
  <si>
    <t xml:space="preserve">administracion.ong@reconstruir.org 
</t>
  </si>
  <si>
    <t xml:space="preserve">Organización No Gubernamental de Desarrollo, Acción Cultural y Comunitaria de Reivindicación de Derechos – 
O.N.G. ACCORDES. 
</t>
  </si>
  <si>
    <t>Organización No Gubernamental.</t>
  </si>
  <si>
    <t>Otorgado por Decreto Supremo Nº 3084, de fecha 21 de Septiembre de 2004,  por el Ministerio de Justicia.</t>
  </si>
  <si>
    <t xml:space="preserve">Certificado de Vigencia Folio Nº 500395681214, de fecha 27 de junio de 2021,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</si>
  <si>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</si>
  <si>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</si>
  <si>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</si>
  <si>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Presidente: 
Delfina Amalia Ibacache Estay                
</t>
  </si>
  <si>
    <t xml:space="preserve">Calle Cuartel Nº 65, Hijuelas, Provincia de Quillota, Quinta Región.
</t>
  </si>
  <si>
    <t>Teléfono: (56-33) 271219</t>
  </si>
  <si>
    <t xml:space="preserve"> ongaccordes@gmail.com</t>
  </si>
  <si>
    <t>Certificado de antecedente financiero año 2021, aprobado por el Sub Departamento de Supervisión Financiera Nacional.</t>
  </si>
  <si>
    <t xml:space="preserve">Organización No gubernamental de Desarrollo Almendral, “Semilla de Desarrollo”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</si>
  <si>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</si>
  <si>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</si>
  <si>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</si>
  <si>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</si>
  <si>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</si>
  <si>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</si>
  <si>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Lincoyan  858, Oficina 222, Concepción.
</t>
  </si>
  <si>
    <t>Fono: 041-2464948</t>
  </si>
  <si>
    <t xml:space="preserve"> ong.almendral@gmail.com </t>
  </si>
  <si>
    <t>Certificado Financiero, correspondiente al año 2016, aprobado por el Departamento de Administración y Finanzas.</t>
  </si>
  <si>
    <t xml:space="preserve">Organización No gubernamental de Desarrollo Almendral, “Agrupación de Profesionales Para la Inclusión Social APIS”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</si>
  <si>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</si>
  <si>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 xml:space="preserve"> Certificado de Vigencia Folio Nº 500339127047, de fecha 06 de Agosto de 2020,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</si>
  <si>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</si>
  <si>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</si>
  <si>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</si>
  <si>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</si>
  <si>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 Wanda Carolina Huerta Sotelo
</t>
  </si>
  <si>
    <t xml:space="preserve">La Asunción Nº1791, Puente Alto, Santiago
</t>
  </si>
  <si>
    <t>02-23117315 - 942344890</t>
  </si>
  <si>
    <t xml:space="preserve"> apiseducacion@gmail.com, contacto@apiseduca.cl</t>
  </si>
  <si>
    <t xml:space="preserve">Certificado Antecedentes financieros año 2019, aprobado por el Subdepartamento de Supervisión Financiera Nacional. </t>
  </si>
  <si>
    <t>Organización No Gubernamental de Desarrollo – ALTA TIERRA</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</si>
  <si>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</si>
  <si>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Certificado de Vigencia Folio Nº 500402836951, otorgado el 10 de agosto de 2021, del Servicio de Registro Civil e Identificación.</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</si>
  <si>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</si>
  <si>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</si>
  <si>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20.05.20 al 20.05.25</t>
  </si>
  <si>
    <t xml:space="preserve">Amanda Elizabeth Alarcón Herrera
</t>
  </si>
  <si>
    <t xml:space="preserve">Calle Prat N° 146, comuna de Curicó, Región del Maule
</t>
  </si>
  <si>
    <t xml:space="preserve">Teléfono: 75-23111132/ 0990174873
</t>
  </si>
  <si>
    <t xml:space="preserve">Correo electrónico: altatierraong@gmail.com </t>
  </si>
  <si>
    <t xml:space="preserve">Antecedentes financieros correspondientes al año 2020, aprobados por el Sub Depto de Supervisión Financiera Nacional. </t>
  </si>
  <si>
    <t>Organización No Gubernamental de Desarrollo Alter Vía – ONG Alter Vía.</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</si>
  <si>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</si>
  <si>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</si>
  <si>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</si>
  <si>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</si>
  <si>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</si>
  <si>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Calle José Bernardo Cáceres Nº 361, comuna de Rancagua, Sexta Región del Libertador Bernardo O’Hoggins
</t>
  </si>
  <si>
    <t xml:space="preserve">ong.altervia@gmail.com
</t>
  </si>
  <si>
    <t>Se acompaña Balance financiero correspondiente al año 2012 y Certificado de Antecedentes Financieros Institucionales, correspondiente al año 2012, aprobado por el  Subdepartamento de Supervisión Financiera Nacional.</t>
  </si>
  <si>
    <t xml:space="preserve">
Corporación de Desarrollo y Gestión Calafquén u ONG Calafquén.
</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</si>
  <si>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</si>
  <si>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</si>
  <si>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</si>
  <si>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</si>
  <si>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</si>
  <si>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Calle Serrano Nº 417 piso 3, Concepción, Región del Bío Bío.
</t>
  </si>
  <si>
    <t>Teléfono: 41-2736384.</t>
  </si>
  <si>
    <t xml:space="preserve"> ong.calafquen@gmail.com</t>
  </si>
  <si>
    <t>Certificado de Antecedentes Financieros del año 2010, aprobados por  el Subdepartamento de Supervisión Financiera Nacional.</t>
  </si>
  <si>
    <t xml:space="preserve">
Organización No Gubernamental de Desarrollo Cardenal del Pueblo – ONG Cardenal del Pueblo.
</t>
  </si>
  <si>
    <t>65009073K</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</si>
  <si>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</si>
  <si>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</si>
  <si>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</si>
  <si>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</si>
  <si>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</si>
  <si>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</si>
  <si>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</si>
  <si>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</si>
  <si>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</si>
  <si>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</si>
  <si>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Organización No gubernamental de Desarrollo COINCIDE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</si>
  <si>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</si>
  <si>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Nº500397976182, de fecha 11 de julio de 2021,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</si>
  <si>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</si>
  <si>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</si>
  <si>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</si>
  <si>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</si>
  <si>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</si>
  <si>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Calle Vial N° 839, Comuna de Puerto Montt, Región de los Lagos</t>
  </si>
  <si>
    <t>(41) 3184949</t>
  </si>
  <si>
    <t>Yonatan.bustamante@ongcoincide.cl; contacto@ongcoincide.cl;
miguel.salazar@ongcoincide.cl</t>
  </si>
  <si>
    <t>ONG No Gubernamental de Desarrollo Conjunto</t>
  </si>
  <si>
    <t xml:space="preserve">Asociación de Derecho Privado. La personalidad jurídica de la Institución consta en certificado emitido por registro civil e identificacion de fecha 27 de agosto de 2020, folio 500342835354. </t>
  </si>
  <si>
    <t>Conforme al Certificado de vigencia emitido por el Registro Civil e identificación fecha de emision, 27 de agosto de 2020 Folio Nº 500342835454, la persona jurídica de la Ong Conjunto se encuentra vigente.</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</si>
  <si>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</si>
  <si>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Presidente: Carlos Jonhatan Rebolledo Ojeda, Vicepresidente: Jessica Carolina Oñate Vargas, 
Secretario: Janet del Carmen Ortiz Lopez,
Tesorero: Rosa María Vera Carcamo,</t>
  </si>
  <si>
    <t xml:space="preserve">90 dias Directorio Provisorio, cuya fecha de vigencia fue hasta el 10 de marzo de 2020. </t>
  </si>
  <si>
    <t xml:space="preserve">Representante legal: Carlos Jonhatan Rebolledo Ojeda, </t>
  </si>
  <si>
    <t>Antonio Varas Esquina San Felipe Piso 3, Comuna y Ciudad de Puerto Montt, Región de Los Lagos</t>
  </si>
  <si>
    <t>Fono: 982166776</t>
  </si>
  <si>
    <t>cjro.rebolledo@gmail.com</t>
  </si>
  <si>
    <t>Se acompaña certificado Financiero aprobado por USUFI,correspondiente al año 2019, de fecha 08 de septiembre de 2020.</t>
  </si>
  <si>
    <t xml:space="preserve">Organización No gubernamental de Desarrollo Corporación Andares Sur.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</si>
  <si>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</si>
  <si>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</si>
  <si>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</si>
  <si>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</si>
  <si>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</si>
  <si>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Argomedo N° 379, Dpto  858, comuna de Santiago, región Metropolitana.
</t>
  </si>
  <si>
    <t>Fono: 762533694</t>
  </si>
  <si>
    <t xml:space="preserve">andares.sur@gmail.com </t>
  </si>
  <si>
    <t>Certificado Financiero de fecha 29 de enero de 2015, correspondiente al año 2013, aprobado por el Departamento de Administración y Finanzas.</t>
  </si>
  <si>
    <t>ORGANIZACIÓN NO GUBERNAMENTAL DE DESARROLLO CORPORACIÓN PARA EL RECONOCIMIENTO, ESTUDIO Y APOYO DE LA PARTICIPACIÓN SOCIAL INCLUSIVA- ONG CREAPSI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</si>
  <si>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</si>
  <si>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de Persona Jurídica sin Fines de Lucro, Folio Nº 500449084260, otorgado el 13 de mayo de 2022, ello aconteció el 22 de abril de 2019, bajo el Nº de inscripción 289180.</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</si>
  <si>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</si>
  <si>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</si>
  <si>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06 de junio de 2019 al 06 de junio de 2024.</t>
  </si>
  <si>
    <t xml:space="preserve">Presidente:
Karen Edilia Briones Farias,
Director Ejecutivo. 
Ramiro Rodrigo González Figueroa, 
</t>
  </si>
  <si>
    <t xml:space="preserve">Calle General Velásquez N°1430, villa Carmen y Dolores, comuna de San Felipe, región de Valparaíso.
</t>
  </si>
  <si>
    <t>Teléfono: 34-223-6101</t>
  </si>
  <si>
    <t xml:space="preserve">Correo electrónico: ongcreapsi@gmail.com
</t>
  </si>
  <si>
    <t>Antecedentes financieros correspondientes al año 2021, aprobados por el Sub Depto de Supervisión Financiera Nacional.</t>
  </si>
  <si>
    <t xml:space="preserve">
Organización No Gubernamental de Desarrollo Centro de Promoción de Derechos Ciudadanos de Valparaíso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</si>
  <si>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</si>
  <si>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</si>
  <si>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</si>
  <si>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</si>
  <si>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</si>
  <si>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</si>
  <si>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</si>
  <si>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</si>
  <si>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</si>
  <si>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</si>
  <si>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 xml:space="preserve">
Organización No Gubernamental de Desarrollo Chileamérica u ONG Chileamérica.
</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</si>
  <si>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</si>
  <si>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</si>
  <si>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</si>
  <si>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</si>
  <si>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</si>
  <si>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</si>
  <si>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</si>
  <si>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</si>
  <si>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</si>
  <si>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</si>
  <si>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</si>
  <si>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</si>
  <si>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</si>
  <si>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</si>
  <si>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</si>
  <si>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</si>
  <si>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</si>
  <si>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</si>
  <si>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</si>
  <si>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 xml:space="preserve">Pedro León Ugalde N° 45, Condominio Torres del Mar, Edificio Los Albatros, Departamento 803, Localidad de Dichato, Comuna de Tomé, Región del Biobío
</t>
  </si>
  <si>
    <t>Fono Fijo: 41 3362729
Celular: +569 66764871; +569 98245920</t>
  </si>
  <si>
    <t xml:space="preserve">www.fundaciondsc.cl
Facebook: D.S.C.ONG
Fanpage: D.S.C Desarrollo Social y Crecimiento, Correos Electrónicos: angelicalacazette@fundaciondsc.cl lacazette@tie.cl </t>
  </si>
  <si>
    <t>Organización No Gubernamental de Desarrollo EL CANELO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</si>
  <si>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</si>
  <si>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</si>
  <si>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</si>
  <si>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</si>
  <si>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</si>
  <si>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</si>
  <si>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</si>
  <si>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Sexta Oriente Playa Nº 52,  Comuna de Cartagena, Región de Valparaíso.
</t>
  </si>
  <si>
    <t>Teléfono: +56 981996845/+56 978318004</t>
  </si>
  <si>
    <t xml:space="preserve"> corporacioncanelo@gmail.com</t>
  </si>
  <si>
    <t>Se acompaña certificado financiero de fecha 11 de marzo, correspondiente al año 2016, aprobado por el Sub Departamento de Supervisión Financiera Nacional.</t>
  </si>
  <si>
    <t>Organización No Gubernamental de Desarrollo El Circo del Mundo – Chile.</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</si>
  <si>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</si>
  <si>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</si>
  <si>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</si>
  <si>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</si>
  <si>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</si>
  <si>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 xml:space="preserve">General Bonilla  Nº 6.100 B,  Comuna de Lo Prado costado ex Mundo Mágico), Región Metropolitana.
</t>
  </si>
  <si>
    <t>Fono: (56-2) 7788378</t>
  </si>
  <si>
    <t>contacto@elcircodelmundo.com</t>
  </si>
  <si>
    <t>Se acompaña Certificado de Antecedentes Financieros Institucionales, correspondiente al año 2010, de fecha 28 de abril de 2011, aprobado por el Subdepartamento de Supervisión Financiera Nacional.</t>
  </si>
  <si>
    <t>Organización No Gubernamental de Desarrollo Familiar- CORDEFAM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</si>
  <si>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</si>
  <si>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500457978956, de fecha 07 de julio de 2022,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</si>
  <si>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</si>
  <si>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</si>
  <si>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3 AÑOS (MÁXIMO 5 AÑOS)</t>
  </si>
  <si>
    <t>Hasta el 29 de septiembre de 2023 o 2025</t>
  </si>
  <si>
    <t xml:space="preserve">1° representante legal:
Presidenta:
Priscilla Andrea Sabando Zamora, 
2° representante legal:
Tesorero:
Edwin Antonio Vera Marin, 
3° representante legal:
Secretaria: 
Diana Carolina Alcon Henríquez, </t>
  </si>
  <si>
    <t>Pedro Aguirre Cerda N°1246, Población Maipú oriente</t>
  </si>
  <si>
    <t>32-3273967- 552955290-988397269.</t>
  </si>
  <si>
    <t>Cordefam.arica@gmail.com</t>
  </si>
  <si>
    <t xml:space="preserve">Antecedentes financieros correspondientes al año 2021, aprobados por el Sub Departamento de Supervisión Financiera Nacional. </t>
  </si>
  <si>
    <t>Organización No Gubernamental de Desarrollo Grandes Pasos- ONG GRANDES PASOS</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</si>
  <si>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</si>
  <si>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</si>
  <si>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</si>
  <si>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</si>
  <si>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04 años</t>
  </si>
  <si>
    <t>Del 08-02-2016 a abril de 2020.</t>
  </si>
  <si>
    <t xml:space="preserve">Presidente: 
CHRISTIAN FERNANDO ZURITA AGUILERA, 
</t>
  </si>
  <si>
    <t xml:space="preserve">Ramón Freire N°330, comuna de Buin, Región de Metropolitana.
</t>
  </si>
  <si>
    <t xml:space="preserve">onggrandespasos@gmail.com 
</t>
  </si>
  <si>
    <t xml:space="preserve">Antecedentes financieros correspondientes al año 2018, suscritos ante Notario con fecha 3 de julio de 2019, aprobados por el Subdepto. De Supervisión Financiera Nacional, según Memorándum N° 077, de 14 de agosto de 2019. </t>
  </si>
  <si>
    <t xml:space="preserve">Organización No Gubernamental de Desarrollo Social ICTHUS- ONG ICTHUS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</si>
  <si>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</si>
  <si>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</si>
  <si>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</si>
  <si>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</si>
  <si>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</si>
  <si>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</si>
  <si>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</si>
  <si>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Villa Don Max, Angel Muñoz N°1185, ciudad de Valdivia, Región de Los Ríos.
</t>
  </si>
  <si>
    <t xml:space="preserve">Teléfono: +56977777475
</t>
  </si>
  <si>
    <t xml:space="preserve"> ong.icthus@gmail.com </t>
  </si>
  <si>
    <t>Se acompaña certificado financiero, correspondiente al año 2015, aprobado por el Sub Departamento de Supervisión Nacional.</t>
  </si>
  <si>
    <t>O.N.G. DE DESARROLLO INFANTIL PADRE FRANCISCO BODE</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</si>
  <si>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</si>
  <si>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Certificado de Vigencia Folio Nº500339281010, otorgado el 06 de agosto de 2020, del Servicio de Registro Civil e Identificación.</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</si>
  <si>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</si>
  <si>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</si>
  <si>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</si>
  <si>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</si>
  <si>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</si>
  <si>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ongpadrefranciscobode@gmail.com</t>
  </si>
  <si>
    <t>Corresponden  al año 2019, aprobados por el Departamento de Administración y Finanzas.</t>
  </si>
  <si>
    <t xml:space="preserve">
Organización No Gubernamental de Desarrollo - Corporación de Desarrollo Integral de la Familia, (O.N.G. CODEINFA)
</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</si>
  <si>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</si>
  <si>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</si>
  <si>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</si>
  <si>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</si>
  <si>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</si>
  <si>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</si>
  <si>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</si>
  <si>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Carlos Valdovinos N° 283, comuna de San Joaquín, Región Metropolitana.
</t>
  </si>
  <si>
    <t>Fono: 25533416 – 25536352.</t>
  </si>
  <si>
    <t xml:space="preserve">codeinfa@yahoo.es </t>
  </si>
  <si>
    <t>Acompaña Certificado Financiero del año 2012, el cual fue aprobado por el Departamento de Administración y Finanzas.</t>
  </si>
  <si>
    <t>O.N.G. de Desarrollo Integral de niños, niñas y adolescentes Aurora</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</si>
  <si>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</si>
  <si>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</si>
  <si>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</si>
  <si>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</si>
  <si>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</si>
  <si>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</si>
  <si>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 xml:space="preserve">Bandera N° 4665, oficina 8075, ciudad de Santiago.
</t>
  </si>
  <si>
    <t>Teléfono +56226888075- +56989232049</t>
  </si>
  <si>
    <t>Correo electrónico: 171341@gmail.com</t>
  </si>
  <si>
    <t>Corresponden al año 2018, aprobados por el Departamento de Administración y Finanzas.</t>
  </si>
  <si>
    <t>ORGANIZACIÓN NO GUBERNAMENTAL DE DESARROLLO INVOLÚCRATE U ONG INVOLÚCRATE CENTRO INTEGRAL</t>
  </si>
  <si>
    <t>65165937K</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</si>
  <si>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</si>
  <si>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Certificado de Vigencia de Persona Jurídica sin Fines de Lucro, Folio Nº500341398715, de fecha 19  de agosto de 2020, del Servicio de Registro Civil e Identificación.</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</si>
  <si>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</si>
  <si>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</si>
  <si>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</si>
  <si>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</si>
  <si>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</si>
  <si>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</si>
  <si>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</si>
  <si>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</si>
  <si>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Organización No Gubernamental de Desarrollo KALFUTRAY.</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</si>
  <si>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</si>
  <si>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</si>
  <si>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</si>
  <si>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</si>
  <si>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</si>
  <si>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</si>
  <si>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</si>
  <si>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</si>
  <si>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</si>
  <si>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</si>
  <si>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Se acompaña Certificado financiero del año 2011, aprobado por el Subdepartamento de  Supervisión Financiera Nacional, del SENAME.</t>
  </si>
  <si>
    <t>Organización No Gubernamental de Desarrollo “Las Alamedas”</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</si>
  <si>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</si>
  <si>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</si>
  <si>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</si>
  <si>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</si>
  <si>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</si>
  <si>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</si>
  <si>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</si>
  <si>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</si>
  <si>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</si>
  <si>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</si>
  <si>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O.N.G. DE .DESARROLLO MUNDO GIGANTE Y DE DESARROLLO ASISTENCIAL -ONG MG&amp;DA</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</si>
  <si>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</si>
  <si>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</si>
  <si>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</si>
  <si>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 xml:space="preserve">Presidente: Guisella Camila Melillan Gonzalez
Secretaria: Guisella Camila Melillan Gonzalez, 
Tesorero: Jerónimo Alberto Melillan Pinto, </t>
  </si>
  <si>
    <t>09 DE MARZO DE 2020 AL 09 DE MARZO DE 2025</t>
  </si>
  <si>
    <t xml:space="preserve">Presidente: Guisella Camila Melillan González, </t>
  </si>
  <si>
    <t xml:space="preserve">Gran Avenida N° 5018, oficina 407, San Miguel, Región Metropolitana.
</t>
  </si>
  <si>
    <t xml:space="preserve">
+56949710560
+56949431067
</t>
  </si>
  <si>
    <t xml:space="preserve">gisella.melillan@mgyda.cl
contacto@mgyda.cl
alberto.meillan@mgyda.cl
</t>
  </si>
  <si>
    <t>ONG DE DESARROLLO OLIMPO</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</si>
  <si>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</si>
  <si>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</si>
  <si>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</si>
  <si>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</si>
  <si>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</si>
  <si>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</si>
  <si>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 xml:space="preserve">Villa Las Brisas Calle 1, N°30, comuna de Cauquenes, región del Maule.
</t>
  </si>
  <si>
    <t>Teléfono: 989809953, 950623853</t>
  </si>
  <si>
    <t>Correo electrónico: jlsol3@gmail.com, mcriffo@gmail.com</t>
  </si>
  <si>
    <t xml:space="preserve">Antecedentes financieros correspondientes al año 2018, aprobados por el Sub Depto de Supervisión Financiera Nacional. </t>
  </si>
  <si>
    <t>Organización No Gubernamental de Desarrollo ORIGEN- ONG CORPORACIÓN ORIGEN</t>
  </si>
  <si>
    <t xml:space="preserve">Otorgado por Decreto Exento Nº 979, de fecha 12 de noviembre de 2003, del Ministerio de Justicia y Derechos Humanos.
</t>
  </si>
  <si>
    <t xml:space="preserve">Certificado de Vigencia Folio Nº 500240795973, de fecha 25 de julio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</si>
  <si>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</si>
  <si>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</si>
  <si>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</si>
  <si>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</si>
  <si>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</si>
  <si>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Colipi N° 570, oficina 521, comuna de Copiapó, Región de Atacama
</t>
  </si>
  <si>
    <t xml:space="preserve">corporacionorigen3@gmail.com 
</t>
  </si>
  <si>
    <t xml:space="preserve">Antecedentes financieros correspondientes al año 2016, aprobados por el Departamento de Administración y Finanzas. </t>
  </si>
  <si>
    <t xml:space="preserve">Organización No gubernamental de Desarrollo Padre Luis Amigó.
</t>
  </si>
  <si>
    <t>65076983K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</si>
  <si>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</si>
  <si>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Certificado de Vigencia Folio Nº 500328480916, de fecha 10 de julio del 2020, del Servicio de Registro Civil e Identificación.</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</si>
  <si>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</si>
  <si>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</si>
  <si>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15-02-2019 a 15.02.22</t>
  </si>
  <si>
    <t xml:space="preserve">Presidente: Rubén Eduardo Gutierrez Quiñones
</t>
  </si>
  <si>
    <t xml:space="preserve">Barros Arana N° 162, oficina 91, Concepción </t>
  </si>
  <si>
    <t>41-2767056/+56974305923 (cel. Representante Legal)</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</si>
  <si>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</si>
  <si>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Antecedentes financieros correspondientes al año 2020 aprobados por el Sub Departamento de Supervisión Financiera.</t>
  </si>
  <si>
    <t>Informe N°456, de 2020.
Informe IE N°211, de 2021.</t>
  </si>
  <si>
    <t>Organización No Gubernamental de Desarrollo Paihuén</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</si>
  <si>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</si>
  <si>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</si>
  <si>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</si>
  <si>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</si>
  <si>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</si>
  <si>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 xml:space="preserve">Patricia Mabel de la Fuente Riveros
</t>
  </si>
  <si>
    <t xml:space="preserve">Calle El Roble N° 214, comuna de Chillan, región del Ñuble.
</t>
  </si>
  <si>
    <t>Teléfono: 
988892887</t>
  </si>
  <si>
    <t>ongpaihuen@gmail.com</t>
  </si>
  <si>
    <t>Organización No Gubernamental de Desarrollo para la Prevención de la Delincuencia, Reinserción y Reparación Social, O.N.G. Forja Mundos.</t>
  </si>
  <si>
    <t>Otorgado por Decreto Supremo Nº 288, de fecha 24 de marzo de 2003, del Ministerio de Justicia.</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</si>
  <si>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</si>
  <si>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</si>
  <si>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</si>
  <si>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 xml:space="preserve">Pilar Donoso Vera, Rut N° 6.373.672-4.      </t>
  </si>
  <si>
    <t xml:space="preserve">Calle Fuenteovejuna N° 1145,  Comuna de Las Condes.
</t>
  </si>
  <si>
    <t>Fono: (02) 696 27 86</t>
  </si>
  <si>
    <t xml:space="preserve"> pilar@forjamundos.cl; marcelolorca@slegales.cl</t>
  </si>
  <si>
    <t>Antecedentes Financieros aprobados por el Sub Departamento de Supervisión Financiera Nacional año 2020.</t>
  </si>
  <si>
    <t>Organización No Gubernamental de Desarrollo para las Buenas Prácticas y Desarrollo Comunitario u ONG CAELIS</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</si>
  <si>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</si>
  <si>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</si>
  <si>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</si>
  <si>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</si>
  <si>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</si>
  <si>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</si>
  <si>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</si>
  <si>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</si>
  <si>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</si>
  <si>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
Organización No Gubernamental de Desarrollo Social y Asistencia Jurídica “ONG Remolino”
</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</si>
  <si>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</si>
  <si>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</si>
  <si>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</si>
  <si>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</si>
  <si>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</si>
  <si>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</si>
  <si>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</si>
  <si>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Ismael Valdés Vergara Nº 670, Oficina 402, comuna de Santiago, Región Metropolitana.
</t>
  </si>
  <si>
    <t>Teléfono: 6380893</t>
  </si>
  <si>
    <t xml:space="preserve">proyectos@ongremolino.cl
</t>
  </si>
  <si>
    <t xml:space="preserve">Se acompaña Certificado de Antecedentes Financiero, correspondientes al año 2009,  autorizado por el Subdepartamento de Supervisión Financiera Nacional.
</t>
  </si>
  <si>
    <t xml:space="preserve">Organización No gubernamental de Desarrollo Social Económico y Cultural San Damián – O.N.G. San Damian. 
</t>
  </si>
  <si>
    <t>65103955K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</si>
  <si>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</si>
  <si>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</si>
  <si>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</si>
  <si>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</si>
  <si>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</si>
  <si>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</si>
  <si>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</si>
  <si>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Calle Valdivia Nº 692, 2º Piso, oficina nº 2. Los Angeles. Región del Bio-Bio
</t>
  </si>
  <si>
    <t xml:space="preserve">Fono: 91975266
</t>
  </si>
  <si>
    <t xml:space="preserve"> moralesgiovanna@gmail.com </t>
  </si>
  <si>
    <t xml:space="preserve">Antecedentes financieros correspondientes al año 2015, aprobados por el Departamento de Administración y Finanzas. </t>
  </si>
  <si>
    <t>Organización No Gibernamental de Desarrollo Recordis</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</si>
  <si>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</si>
  <si>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</si>
  <si>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</si>
  <si>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</si>
  <si>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</si>
  <si>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</si>
  <si>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</si>
  <si>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</si>
  <si>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</si>
  <si>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Organización No Gubernamental de Desarrollo Red de Fomento y Desarrollo Humano y Acción Social- O.N.G. Red y Acción</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</si>
  <si>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</si>
  <si>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</si>
  <si>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</si>
  <si>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</si>
  <si>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</si>
  <si>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</si>
  <si>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Manquimávida Nº 35, comuna de Chiguayante, Octava Región.
Casilla 1351- Concepción
</t>
  </si>
  <si>
    <t>Fono: 09- 81218584</t>
  </si>
  <si>
    <t xml:space="preserve"> ongredyaccion@gmail.com </t>
  </si>
  <si>
    <t>0414, de 26 de febrero de 2021</t>
  </si>
  <si>
    <t xml:space="preserve">Se acompaña certificado financiero de fecha 31 de diciembre de 2007, correspondiente al año 2007, aprobado por la Unidad de Supervisión Financiera Nacional.
</t>
  </si>
  <si>
    <t>Organización No Gubernamental de Desarrollo Programa de Atención para Drogadictos “Caleta Sur” o ONG Programa Caleta Sur</t>
  </si>
  <si>
    <t xml:space="preserve">759960009
</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</si>
  <si>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</si>
  <si>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</si>
  <si>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</si>
  <si>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</si>
  <si>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</si>
  <si>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</si>
  <si>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</si>
  <si>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</si>
  <si>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 Corporación de Beneficencia Padre Patricio Espinosa Sáez - O.N.G. Corporación Padre Patricio Espinosa.</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</si>
  <si>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</si>
  <si>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</si>
  <si>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</si>
  <si>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</si>
  <si>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</si>
  <si>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</si>
  <si>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</si>
  <si>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</si>
  <si>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</si>
  <si>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</si>
  <si>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Organización No Gubernamental de Desarrollo Centro de Desarrollo Humano Carel- O.N.G. Carel.</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</si>
  <si>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</si>
  <si>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</si>
  <si>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</si>
  <si>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</si>
  <si>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</si>
  <si>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</si>
  <si>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</si>
  <si>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</si>
  <si>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 xml:space="preserve">Organización No Gubernamental de Desarrollo Corporación de Desarrollo Lonko Kilapang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</si>
  <si>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</si>
  <si>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</si>
  <si>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</si>
  <si>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</si>
  <si>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</si>
  <si>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</si>
  <si>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</si>
  <si>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 xml:space="preserve">Avenida Javiera Carrera Nº665, Temuco, Región de la Araucanía.
</t>
  </si>
  <si>
    <t xml:space="preserve">Teléfono: 045-921670
</t>
  </si>
  <si>
    <t>informacion@lonkokilapang.cl</t>
  </si>
  <si>
    <t xml:space="preserve">93401: Institución de Asistencia Social
</t>
  </si>
  <si>
    <t xml:space="preserve">Antecedentes financieros correspondientes al año 2014, aprobados por el Departamento de Administración y Finanzas. 
</t>
  </si>
  <si>
    <t xml:space="preserve">
Organización No Gubernamental de Desarrollo Ciudadanía y Progreso
</t>
  </si>
  <si>
    <t>65069113k</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</si>
  <si>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</si>
  <si>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</si>
  <si>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</si>
  <si>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</si>
  <si>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</si>
  <si>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</si>
  <si>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</si>
  <si>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Organización No Gubernamental de Desarrollo - COVACHA</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</si>
  <si>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</si>
  <si>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500462045819, de 02 de agosto de 2022,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</si>
  <si>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</si>
  <si>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</si>
  <si>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</si>
  <si>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 xml:space="preserve">Presidente: Alejandro Renato Tapia Cerda  
</t>
  </si>
  <si>
    <t xml:space="preserve">Rucapedrera Nº 287, comuna de El Quisco, Región de Valparaíso.
</t>
  </si>
  <si>
    <t xml:space="preserve">Teléfonos: 35-2474371- 56-98412553 </t>
  </si>
  <si>
    <t xml:space="preserve"> alejandro@covacha.cl</t>
  </si>
  <si>
    <t>Certificado Antecedentes financieros año 2021 aprobados por el Sub Departamento de Supervisión Financiera Nacional</t>
  </si>
  <si>
    <t>Organización No Gubernamental de Desarrollo Social, Económico y Cultural CORDEBIO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</si>
  <si>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</si>
  <si>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</si>
  <si>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</si>
  <si>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</si>
  <si>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</si>
  <si>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</si>
  <si>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Valladolid Nº 112, Los Ángeles. Región del Bío-Bío. 
</t>
  </si>
  <si>
    <t xml:space="preserve">Teléfonos: 78797669 
</t>
  </si>
  <si>
    <t xml:space="preserve">cordebio@gmail.com
</t>
  </si>
  <si>
    <t>Certificado Financiero de fecha 10 de abril de 2014, correspondiente al año 2013, aprobado por el Departamento de Administración y Finanzas.</t>
  </si>
  <si>
    <t>Organización no Gubernamental de Desarrollo Soñando Futuro u O.N.G. Soñando Futuro</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</si>
  <si>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</si>
  <si>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</si>
  <si>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</si>
  <si>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</si>
  <si>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</si>
  <si>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</si>
  <si>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</si>
  <si>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Vargas N° 399, Comuna de Melipilla, Región Metropolitana.
</t>
  </si>
  <si>
    <t>Teléfono: 990689121-990691361</t>
  </si>
  <si>
    <t xml:space="preserve"> ongsofuchile@gmail.com</t>
  </si>
  <si>
    <t>Se acompaña certificado financiero de fecha 29 de agosto de 2018, correspondiente al año 2017, aprobado por el Sub Departamento de Supervisión Financiera Nacional.</t>
  </si>
  <si>
    <t>12-11-208</t>
  </si>
  <si>
    <t>Organización No Gubernamental de Desarrollo, Educación, Investigación y Cultura EKOSOL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</si>
  <si>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</si>
  <si>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</si>
  <si>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</si>
  <si>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</si>
  <si>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</si>
  <si>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 xml:space="preserve">Manuel Guerrero Nº 391, Paradero 5, Achupallas, Viña del Mar, Quinta Región.
</t>
  </si>
  <si>
    <t>ongekosol@hotmail.com</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</si>
  <si>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</si>
  <si>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</si>
  <si>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</si>
  <si>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</si>
  <si>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</si>
  <si>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</si>
  <si>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</si>
  <si>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</si>
  <si>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</si>
  <si>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</si>
  <si>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</si>
  <si>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</si>
  <si>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Organización No Gubernamental de Desarrollo Gac Los Expresos.</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</si>
  <si>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</si>
  <si>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</si>
  <si>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</si>
  <si>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</si>
  <si>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</si>
  <si>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</si>
  <si>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</si>
  <si>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 xml:space="preserve">Sierra Bella Nº 2880, comuna de San Joaquín, Región Metropolitana.
Horacio Leyton 0320-A, comuna de Ñuñoa, Región Metropolitana.
</t>
  </si>
  <si>
    <t>Fono: 9-2807808 (para correspondencia).</t>
  </si>
  <si>
    <t>Se acompaña certificado financiero del año 2006, aprobado por la Unidad de Auditoría Interna.</t>
  </si>
  <si>
    <t>O. N. G. Corporación de Desarrollo Hualaihué</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</si>
  <si>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</si>
  <si>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</si>
  <si>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</si>
  <si>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</si>
  <si>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</si>
  <si>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 xml:space="preserve">Diego Portales s/n, Hornopirén, comuna Hualaihué.
</t>
  </si>
  <si>
    <t>Fono: 65- 217274</t>
  </si>
  <si>
    <t>onghualaihue@yahoo.com; hogarhornopiren@yahoo.com</t>
  </si>
  <si>
    <t xml:space="preserve"> Certificado de Antecedente Financiero del año 2011, aprobado por el Subdepartamento de Supervisión Financiera Nacional.</t>
  </si>
  <si>
    <t>Organización No Gubernamental de Desarrollo Integral Confía Chile</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</si>
  <si>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</si>
  <si>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</si>
  <si>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</si>
  <si>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</si>
  <si>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</si>
  <si>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</si>
  <si>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 xml:space="preserve">Avenida Oriente N° 1820, Provincia de Curicó, Región del Maule
</t>
  </si>
  <si>
    <t xml:space="preserve">Fono: +569 79727323 </t>
  </si>
  <si>
    <t>confiachile.ong@gmail.com</t>
  </si>
  <si>
    <t xml:space="preserve">Se acompaña Certificado Financiero año 2017, aprobado por el Subdepartamento de Supervisión Financiera Nacional. </t>
  </si>
  <si>
    <t xml:space="preserve">
Organización no gubernamental de desarrollo La Casona de los Jóvenes.
</t>
  </si>
  <si>
    <t xml:space="preserve">
657798800
</t>
  </si>
  <si>
    <t>Decreto Nº 3636, de 9 de noviembre de 2006, del Ministerio de Justicia.</t>
  </si>
  <si>
    <t>Certificado de Vigencia Nº 500396400816, de 1 de julio de 2021, del SRCI.</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</si>
  <si>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</si>
  <si>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 xml:space="preserve">Presidente: Miguel Fonseca Carrillo 
Vicepdte.: Alfredo Jacob Feres Reyes 
Secretaria: Rosa Carrillo Salas 
Tesorero: Washington Lizama Ormazábal 
Director: Alejandro Ignacio Ortiz Quintana </t>
  </si>
  <si>
    <t>Durarán dos años en sus cargos (según sus estatutos).</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</si>
  <si>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</si>
  <si>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Miguel Fonseca Carrillo 
</t>
  </si>
  <si>
    <t>Doctor Eduardo Cruz Coke N° 372, Santiago Región Metropolitana.</t>
  </si>
  <si>
    <t>dirección@onglacasona.cl</t>
  </si>
  <si>
    <t xml:space="preserve">Se acompañan Certificado de Antecedentes Financieros Institucionales del año 2020, aprobados por el Sub-Departamento de Supervisión Financiera Nacional, del SENAME.
</t>
  </si>
  <si>
    <t>Organización No Gubernamental De Desarrollo, Nuevos Comienzos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</si>
  <si>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</si>
  <si>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</si>
  <si>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</si>
  <si>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</si>
  <si>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</si>
  <si>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 xml:space="preserve">Avenida Bustamante 730, comuna de Santiago Centro, Región Metropolitana.
</t>
  </si>
  <si>
    <t>ongnuevoscomienzos@hotmail.com</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</si>
  <si>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</si>
  <si>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
Organización no Gubernamental de Desarrollo Casa de Acogida La Esperanza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</si>
  <si>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</si>
  <si>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</si>
  <si>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</si>
  <si>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</si>
  <si>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</si>
  <si>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</si>
  <si>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</si>
  <si>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</si>
  <si>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</si>
  <si>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</si>
  <si>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</si>
  <si>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Aprobados por supervisión financiera los de 2010.</t>
  </si>
  <si>
    <t>O. N. G. Casa de Acogida para Niños y Adolescentes Restauración.</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</si>
  <si>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</si>
  <si>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</si>
  <si>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</si>
  <si>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</si>
  <si>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</si>
  <si>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</si>
  <si>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</si>
  <si>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</si>
  <si>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</si>
  <si>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</si>
  <si>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O. N. G. CIDETS Centro de Investigación y Desarrollo Tecnológico y Social.</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</si>
  <si>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</si>
  <si>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</si>
  <si>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</si>
  <si>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</si>
  <si>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</si>
  <si>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</si>
  <si>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</si>
  <si>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Se acompaña Balance General año 2005, aprobado por la Unidad de Auditoría.</t>
  </si>
  <si>
    <t xml:space="preserve">Organización No Gubernamental de Desarrollo Centro de promoción y desarrollo social de personas y comunidades O.N.G. CEMPRODE
</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</si>
  <si>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</si>
  <si>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</si>
  <si>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</si>
  <si>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</si>
  <si>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</si>
  <si>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</si>
  <si>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</si>
  <si>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Organización No Gubernamental de Desarrollo Centro de Iniciativa Empresarial Aconcagua- O.N.G. CIEM ACONCAGUA</t>
  </si>
  <si>
    <t>72793300K</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</si>
  <si>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</si>
  <si>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</si>
  <si>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</si>
  <si>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</si>
  <si>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</si>
  <si>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</si>
  <si>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 xml:space="preserve">Almendral Nº3627, comuna de San Felipe, casilla 11-D, V Región de Valparaíso
</t>
  </si>
  <si>
    <t>Teléfonos: (34) 536649 -537980</t>
  </si>
  <si>
    <t>administración@ciem-aconcagua.org</t>
  </si>
  <si>
    <t xml:space="preserve">Se acompañan los siguientes antecedentes financieros, aprobados por la Unidad de Supervisión Nacional del Servicio:
1.- Balance General  Año 2009. 
2.- Certificado de Antecedentes Financieros año 2009
</t>
  </si>
  <si>
    <t>Corporación Carpe Diem, O.N.G. Comunidad de Tratamiento Carpe Diem.</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</si>
  <si>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</si>
  <si>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</si>
  <si>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</si>
  <si>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</si>
  <si>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</si>
  <si>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</si>
  <si>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</si>
  <si>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A la espera de  Certificado de Antecedente Financiero Institucional, correspondiente al año 2017, aprobado por el Sub Departamento de Supervisión Financiera Nacional.</t>
  </si>
  <si>
    <t xml:space="preserve">Organización No Gubernamental de Desarrollo Corporación Educación El Quijote O.N.G. El Quijote
</t>
  </si>
  <si>
    <t>Otorgado por Decreto Supremo Nº 646, de fecha 29 de junio de 2001, del Ministerio de Justicia.</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</si>
  <si>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</si>
  <si>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</si>
  <si>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Periodo 6 de octubre del 2018 al 6 de octubre del 2020.</t>
  </si>
  <si>
    <t xml:space="preserve"> Presidente: María Cecilia Sarmiento Videla  
</t>
  </si>
  <si>
    <t xml:space="preserve">CalleAlmirante Cristobal Colón N° 523, Quilicura, Región Metropolitana.
</t>
  </si>
  <si>
    <t>elquijote5@gmail.com</t>
  </si>
  <si>
    <t>Acompañó Certificado financiero correspondiente al año 2019, aprobado por el Sub Departamento de Supervisión Financiera</t>
  </si>
  <si>
    <t>Organización No gubernamental de Desarrollo Good Neighbors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</si>
  <si>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</si>
  <si>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</si>
  <si>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</si>
  <si>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</si>
  <si>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</si>
  <si>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</si>
  <si>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</si>
  <si>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</si>
  <si>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</si>
  <si>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 xml:space="preserve">Organización No Gubernamental de Desarrollo Corporación Centro Ecumenico CEMURI - O.N.G. CEMURI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</si>
  <si>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</si>
  <si>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</si>
  <si>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</si>
  <si>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</si>
  <si>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</si>
  <si>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</si>
  <si>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</si>
  <si>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</si>
  <si>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 xml:space="preserve">Organización No Gubernamental de Desarrollo Corporación de Educación y Desarrollo Social CIDPA, que podrá usar también el nombre “ONG Corporación de Educación y Desarrollo Social CIDPA.” 
</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</si>
  <si>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</si>
  <si>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</si>
  <si>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</si>
  <si>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</si>
  <si>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</si>
  <si>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</si>
  <si>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</si>
  <si>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Organización No Gubernamental de Desarrollo Corporación de Educación y Salud para el Síndrome de Down o también O.N.G. Edudown</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</si>
  <si>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</si>
  <si>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</si>
  <si>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</si>
  <si>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</si>
  <si>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</si>
  <si>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Calle San Martín N° 405, comuna de  San Bernardo, Región Metropolitana.
</t>
  </si>
  <si>
    <t>Fono: 56-2-8563830</t>
  </si>
  <si>
    <t xml:space="preserve"> contacto@edudown.cl; amiranda@edudown.cl
</t>
  </si>
  <si>
    <t>Se acompañan Balance General y Certificado de Antecedentes Financieros Institucionales, ambos del  año 2009, aprobados por la Subunidad de Supervisión Financiera Nacional.</t>
  </si>
  <si>
    <t xml:space="preserve">
Organización No Gubernamental De Desarrollo Corporación Nacional del Teatro Musical Chileno, CONATEMUCH. 
</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</si>
  <si>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</si>
  <si>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</si>
  <si>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</si>
  <si>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</si>
  <si>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</si>
  <si>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</si>
  <si>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</si>
  <si>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</si>
  <si>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</si>
  <si>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 xml:space="preserve">
Organización No Gubernamental de Desarrollo Corporación de Orientación Apoyo e Intervención Familiar – ONG KUTRAL.
</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</si>
  <si>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</si>
  <si>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</si>
  <si>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</si>
  <si>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</si>
  <si>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</si>
  <si>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</si>
  <si>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</si>
  <si>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</si>
  <si>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 xml:space="preserve">
Corporación para el Desarrollo, la Identidad y la Promoción Social de las Personas El Puerto u ONG El Puerto.
</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</si>
  <si>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</si>
  <si>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</si>
  <si>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</si>
  <si>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</si>
  <si>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</si>
  <si>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</si>
  <si>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 xml:space="preserve">Almirante Goñi Nº255, Barrio Puerto de Valparaíso, Región de Valparaíso. 
</t>
  </si>
  <si>
    <t>Telefono:32-2220519.</t>
  </si>
  <si>
    <t>:corporacionpuerto@gmail.com._</t>
  </si>
  <si>
    <t>Se acompaña Certificado de Antecedentes Financieros del año 2012, aprobados por  el Subdepartamento de Supervisión Financiera Nacional.</t>
  </si>
  <si>
    <t>Organización No Gubernamental de Desarrollo a Tiempo- ONG A Tiempo.</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</si>
  <si>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</si>
  <si>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</si>
  <si>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</si>
  <si>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</si>
  <si>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</si>
  <si>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</si>
  <si>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</si>
  <si>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</si>
  <si>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</si>
  <si>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</si>
  <si>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Organización No Gubernamental de Desarrollo, Centro de Capacitación C.E.C.</t>
  </si>
  <si>
    <t>65223920K</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</si>
  <si>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</si>
  <si>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</si>
  <si>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</si>
  <si>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</si>
  <si>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</si>
  <si>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</si>
  <si>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Enrique Mac Iver Nº 484, Of 77, piso 7, Santiago.
</t>
  </si>
  <si>
    <t xml:space="preserve"> corporacioncec@terra.cl</t>
  </si>
  <si>
    <t>Se acompaña Balance General año 2005  y certificado de la Institución, aprobados por la Unidad de Auditoría Interna.</t>
  </si>
  <si>
    <t>Organización No Gubernamental de Desarrollo Colectivo para el Desarrollo Comunitario y la Acción Solidaria – ONG Colectivo Tremún</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</si>
  <si>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</si>
  <si>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</si>
  <si>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</si>
  <si>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</si>
  <si>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</si>
  <si>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</si>
  <si>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Brown Norte Nº 230, Departamento Nº 104, comuna de Ñuñoa, Región Metropolitana
</t>
  </si>
  <si>
    <t>Fonos: 02-223 72 14 ;  09-496 52 78</t>
  </si>
  <si>
    <t xml:space="preserve">tremún@gmail.com ; Info@colectivotremun.cl </t>
  </si>
  <si>
    <t xml:space="preserve">Se acompaña Certificado de Antecedentes Financieros Institucionales 2010 de fecha 18 de febrero de 2011, aprobado por la Unidad de Supervisión Financiera Nacional
</t>
  </si>
  <si>
    <t xml:space="preserve">Organización No Gubernamental de Desarrollo Centro Comunitario de Atención al Joven ONG C.E.C.A.S.- (CECAS)
</t>
  </si>
  <si>
    <t xml:space="preserve">729097004
</t>
  </si>
  <si>
    <t xml:space="preserve">Corporación de Derecho Privado.
</t>
  </si>
  <si>
    <t>Otorgado por Decreto Supremo Nº222, de fecha 20 de febrero de 1995, del Ministerio de Justicia.</t>
  </si>
  <si>
    <t xml:space="preserve">Certificado de Vigencia de Persona Jurídica sin Fines de Lucro, emitido por el SRCEI, de fecha 30 de junio de 2021. FOLIO : 500396174876
</t>
  </si>
  <si>
    <t xml:space="preserve">Presidente: Erica del Carmen Palma Cid                               
Secretario: Claudio Aguirre Muñoz          
Tesorero: Carla Lorena Figueroa Arancibia
</t>
  </si>
  <si>
    <t>Cada cinco Años</t>
  </si>
  <si>
    <t>De fecha  22 de enero de 2016  al 22 de enero de 2021.De fecha  22 de enero de 2016  al 22 de enero de 2021.
(Directorio electo permanece en funciones por aplicación del artículo único de la Ley N° 21.239, en tanto dure el estado de catástrofe)</t>
  </si>
  <si>
    <t xml:space="preserve">Presidente: Erica Palma Cid, 
Secretario Ejecutivo: Roberto Varela Arriagada 
</t>
  </si>
  <si>
    <t xml:space="preserve">Balmaceda Nº 116, oficina 13, Llay Llay, Quinta Región 
</t>
  </si>
  <si>
    <t>(34) 2611381</t>
  </si>
  <si>
    <t>admcongllayllay@yahoo.es</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</si>
  <si>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</si>
  <si>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</si>
  <si>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</si>
  <si>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</si>
  <si>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</si>
  <si>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</si>
  <si>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</si>
  <si>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</si>
  <si>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Nueva Florida Nº 573, Comuna de Malloco, Peñaflor, Región Metropolitana.
</t>
  </si>
  <si>
    <t>Malloco</t>
  </si>
  <si>
    <t>Teléfono: 814- 0795/ 7-7493899</t>
  </si>
  <si>
    <t xml:space="preserve"> ong.convergencia@gmail.com</t>
  </si>
  <si>
    <t xml:space="preserve">Se acompaña certificado de antecedentes financieros autorizado ante notario público, del 29 de abril de 2008, correspondiente a los antecedentes financieros del año 2007, aprobado por la Unidad de Auditoria Interna del Servicio:
</t>
  </si>
  <si>
    <t>Organización No Gubernamental de Desarrollo - Corporación de Apoyo y Promoción de la Equidad e Inclusión Social, (O.N.G. COORPORACIÓN CAPREIS)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</si>
  <si>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</si>
  <si>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Certificado de Vigencia Folio Nº 500404055248, de 17 de agosto de 2021, emitido por el Servicio de Registro Civil e Identificación.</t>
  </si>
  <si>
    <t xml:space="preserve"> La Corporación tendrá por finalidad u objetivo: la promoción del desarrollo, especialmente de las personas, familias, grupos y comunidades que viven en condiciones de pobreza y/o marginalidad.
</t>
  </si>
  <si>
    <t xml:space="preserve">Presidente: Denisse Vanessa Araya Gallardo, 
Tesorera: Viviana Andrea Morales Aranda
Secretaria: María Fernanda Codina Cáceres
Director Ejecutivo: Ramiro Rodrigo González Figueroa,
</t>
  </si>
  <si>
    <t>De 06 de junio de 2019 a 06 de junio de 2022.</t>
  </si>
  <si>
    <t xml:space="preserve">Presidente: Denisse Vanessa Araya Gallardo
Director Ejecutivo: Ramiro Rodrigo González Figueroa
</t>
  </si>
  <si>
    <t xml:space="preserve">General Velásquez Nº 1516, Villa Carmen y Dolores, San Felipe, Región de Valparaíso. 
</t>
  </si>
  <si>
    <t>Teléfonos: (34) 2359956
Celular: 56 (9) 81498358</t>
  </si>
  <si>
    <t>: capreis@capreis.cl</t>
  </si>
  <si>
    <t xml:space="preserve">Certificado correspondiente al año 2021 aprobados por el Sub Departamento de Supervisión Financiera.
</t>
  </si>
  <si>
    <t xml:space="preserve">Organización No Gubernamental de Desarrollo Corporación Para el Desarrollo de las Comunidades y sus Territorios INCITA - O.N.G. INCITA
</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</si>
  <si>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</si>
  <si>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</si>
  <si>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Certificado de Vigencia Folio 500401601054, de fecha 3 de agosto de 2021,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</si>
  <si>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</si>
  <si>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</si>
  <si>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AL 04.09.2021</t>
  </si>
  <si>
    <t xml:space="preserve"> Vice presidente:
Cristián Alejandro Burgos Contreras, 
</t>
  </si>
  <si>
    <t xml:space="preserve">Carlos Lyon Nº543, Cerro Cárcel, comuna de Valparaíso.comuna de Valparaíso.
</t>
  </si>
  <si>
    <t xml:space="preserve">
Fonos: 32-22250839/+56979508116 
</t>
  </si>
  <si>
    <t xml:space="preserve"> corporación.incita.2014@gmail.com </t>
  </si>
  <si>
    <t>Antecedentes financieros correspondientes al año 2019, aprobados por el Subdepartamento de Supervisión Financiera Nacional</t>
  </si>
  <si>
    <t xml:space="preserve">Organización No Gubernamental de Desarrollo socialcreativa - O.N.G. SocialCreativa (ex ONG Cordillera).
</t>
  </si>
  <si>
    <t>Otorgado por Decreto Supremo Nº 1314, de fecha 10 de diciembre de 1998, del Ministerio de Justicia.</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</si>
  <si>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</si>
  <si>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</si>
  <si>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Del 19 de julio de 2018 al 19 de julio de 2020, de manera que el Directorio se encuentra vencido.
Obs: Se solicitarán antecedentes mediante correo electrónico.</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</si>
  <si>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</si>
  <si>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 xml:space="preserve">Juan de Pineda 7580, La Florida, Santiago
</t>
  </si>
  <si>
    <t xml:space="preserve">224000227.
</t>
  </si>
  <si>
    <t>direccionadministrativa@socialcreativa.cl</t>
  </si>
  <si>
    <t>Organización No Gubernamental de Desarrollo Corporación para el Desarrollo Humano - ONG Corpadeh</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</si>
  <si>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</si>
  <si>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</si>
  <si>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</si>
  <si>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</si>
  <si>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</si>
  <si>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</si>
  <si>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</si>
  <si>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
O.N.G. Corporación de Apoyo al Desarrollo Autogestionado Grada.
O.N.G. Grada.
</t>
  </si>
  <si>
    <t>Otorgado por Decreto Supremo Nº 256, de fecha 09 de Marzo de 1995, del Ministerio de Justicia.</t>
  </si>
  <si>
    <t>Se acompaña Certificado de Vigencia Folio 500402099520, de fecha 5 de agosto de 2021,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</si>
  <si>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</si>
  <si>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</si>
  <si>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</si>
  <si>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</si>
  <si>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 xml:space="preserve">Carmen Covarrubias número 213, Comuna de Ñuñoa.
</t>
  </si>
  <si>
    <t xml:space="preserve">Fono 56-2-22693942
</t>
  </si>
  <si>
    <t xml:space="preserve">info@grada.cl  onggrada@gmail.com </t>
  </si>
  <si>
    <t xml:space="preserve">
93401
</t>
  </si>
  <si>
    <t xml:space="preserve">Se acompaña Certificado Financiero al año 2020, el cual ha sido aprobado por USUFI. Se hace presente que éste no ha sido autorizado ante notario. </t>
  </si>
  <si>
    <t xml:space="preserve">
Organización no Gubernamental de Desarrollo Corporación Cultural CREARTE
</t>
  </si>
  <si>
    <t xml:space="preserve">
759733800</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</si>
  <si>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</si>
  <si>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</si>
  <si>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</si>
  <si>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</si>
  <si>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</si>
  <si>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</si>
  <si>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</si>
  <si>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Gabriela Mistral Nº 260, Villa Independencia, Viña del Mar. 
</t>
  </si>
  <si>
    <t xml:space="preserve">Teléfono  32/843331
</t>
  </si>
  <si>
    <t>Certificado financiero correspondiente al año 2011, aprobado por el subdepartamento de Supervisión Financiera.</t>
  </si>
  <si>
    <t xml:space="preserve">
Organización no Gubernamental de Desarrollo Corporación de Desarrollo Humano COTRA u ONG COTRA
</t>
  </si>
  <si>
    <t xml:space="preserve">Otorgado por Decreto Supremo N° 1079, de 26 de marzo de 2004, del Ministerio de Justicia.
</t>
  </si>
  <si>
    <t>Según lo establecido en Certificado de Vigencia de Persona Jurídica sin Fines de Lucro, de fecha 17 de agosto de 2021, Folio 500404030358, emitido por el SRCEI.</t>
  </si>
  <si>
    <t xml:space="preserve">La promoción del desarrollo, especialmente de las personas, familias, grupos y comunidades que viven en condiciones de pobreza y/o marginalidad.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</si>
  <si>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</si>
  <si>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Directorio dura dos años en su cargo</t>
  </si>
  <si>
    <t xml:space="preserve">Actual desde 6 de enero de 2020 hasta el 6 de enero de 2022.
</t>
  </si>
  <si>
    <t xml:space="preserve">Enrique Avelino Ayala Flores, 
Elisa Sara Avalos Urtubia, 
</t>
  </si>
  <si>
    <t xml:space="preserve">Calle Cinco Nº 32-D, paradero dos Reñaca Alto, Viña del Mar, Región de Valparaíso
</t>
  </si>
  <si>
    <t xml:space="preserve">32-2872374 // 32-2874803
</t>
  </si>
  <si>
    <t>contacto@cotra.cl</t>
  </si>
  <si>
    <t xml:space="preserve">
Certificado Financiero al año 2021, suscrito ante notario yaprobado por USUFI</t>
  </si>
  <si>
    <t xml:space="preserve">
Organización no Gubernamental de Desarrollo Esperanza y Futuro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</si>
  <si>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</si>
  <si>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</si>
  <si>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</si>
  <si>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</si>
  <si>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</si>
  <si>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</si>
  <si>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</si>
  <si>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</si>
  <si>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</si>
  <si>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</si>
  <si>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</si>
  <si>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</si>
  <si>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</si>
  <si>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</si>
  <si>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</si>
  <si>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</si>
  <si>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</si>
  <si>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</si>
  <si>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</si>
  <si>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</si>
  <si>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Loncoche</t>
  </si>
  <si>
    <t>Se acompaña Certificado Financiero, correspondiente al año 2008, aprobado por la Unidad de Supervisión Financiera Nacional.</t>
  </si>
  <si>
    <t xml:space="preserve">Organización No gubernamental de Desarrollo Forjadores del Futuro u O.N.G. Forjadores del Futuro.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</si>
  <si>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</si>
  <si>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</si>
  <si>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</si>
  <si>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</si>
  <si>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</si>
  <si>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</si>
  <si>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Federico Gravina Nº 477, Lomas de San Andres, Concepción.
</t>
  </si>
  <si>
    <t>Lomas De San Andres</t>
  </si>
  <si>
    <t>Fono: 78973662/75399530/95113166</t>
  </si>
  <si>
    <t xml:space="preserve"> ongforjadoresdelfuturo@gmail.com </t>
  </si>
  <si>
    <t xml:space="preserve">Antecedentes financieros correspondientes al año 2014, aprobados por el Departamento de Administración y Finanzas. </t>
  </si>
  <si>
    <t xml:space="preserve">
Organización no Gubernamental de Desarrollo Hogar Santa Catalina u ONG Santa Catalina
</t>
  </si>
  <si>
    <t xml:space="preserve">Otorgado por Decreto Supremo N° 1920, de 20 de abril de 2011, del Ministerio de Justicia.
</t>
  </si>
  <si>
    <t xml:space="preserve">Certificado de Vigencia Folio Nº 500355985442, de 13 de noviembre de 2020, emitido por el Servicio de Registro Civil e Identificación.
</t>
  </si>
  <si>
    <t xml:space="preserve">Presidente: Alejandro Thomas Bas
Vicepdte: Luis Felipe Ovalle Valdés
Secretaria: Catalina Larraín Geisse
</t>
  </si>
  <si>
    <t xml:space="preserve">De 06 de junio de 2019 a 06 de junio de 2022.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</si>
  <si>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</si>
  <si>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Juan Castellón N° 4005, Quinta Normal, Santiago, Región Metropolitana. 
</t>
  </si>
  <si>
    <t>Teléfono 8944614</t>
  </si>
  <si>
    <t xml:space="preserve">Certificado correspondiente al año 2020, aprobado por el Sub Departamento de Supervisión Financiera.
</t>
  </si>
  <si>
    <t>Organización No Gubernamental de Desarrollo Humano ONG Proyecta</t>
  </si>
  <si>
    <t>Otorgado por Decreto Supremo Nº 241, de fecha 31 de marzo de 1997, del Ministerio de Justicia.</t>
  </si>
  <si>
    <t>Certificado de Vigencia de personas jurídicas sin fines de lucro folio Nº 500572806212, del 18 de junio de 2024, emitido por SRCeI.</t>
  </si>
  <si>
    <t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t>
  </si>
  <si>
    <t>De 27 de abril de 2024 al 27 de abril de 2026</t>
  </si>
  <si>
    <t xml:space="preserve">Presidenta:  Magdalena Toro Montecino RUT 8.152.833-0
Representante de la Presidenta y el Directorio: María Alejandra Paulina Ríos Toro, RUT Nº 14.535.650-4 (Coordinadora Institucional)
</t>
  </si>
  <si>
    <t xml:space="preserve">Puren Nº 541, comuna de Angol, IX Región de La Araucanía.
</t>
  </si>
  <si>
    <t xml:space="preserve">452714374  
962079493
</t>
  </si>
  <si>
    <t xml:space="preserve"> ongproyecta@yahoo.es</t>
  </si>
  <si>
    <t>Recepción de antecedentes financieros del año 2023, aprobados por el Subdepartamento de Supervisión Financiera Nacional.</t>
  </si>
  <si>
    <t xml:space="preserve">Organización No gubernamental de Desarrollo Lluvia de Esperanzas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</si>
  <si>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</si>
  <si>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</si>
  <si>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</si>
  <si>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</si>
  <si>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</si>
  <si>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</si>
  <si>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Calle Andalien Nº 102, sector Pailao, Ciudad de Valdivia, Región de Los Ríos
</t>
  </si>
  <si>
    <t>Fono: 65-207364</t>
  </si>
  <si>
    <t xml:space="preserve"> onglluviadeesperanza@gmail.com </t>
  </si>
  <si>
    <t xml:space="preserve">
Organización no gubernamental de desarrollo María Madre.
</t>
  </si>
  <si>
    <t>Decreto Nº 1222, de 29 de noviembre de 1996, del Ministerio de Justicia.</t>
  </si>
  <si>
    <t>Certificado de Vigencia  de persona jurídica sin fines de lucro, folio Nº 500395543196, emitido el 25 de junio de 2021 por el SRCeI</t>
  </si>
  <si>
    <t xml:space="preserve">La promoción y desarrollo, especialmente de las personas, familias, grupos y comunidades que viven en condiciones de pobreza y/o marginalidad.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</si>
  <si>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</si>
  <si>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
Conforme a Estatutos de la ONG de Desarrollo María Madre, la elección del Directorio se realiza cada 2 años</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</si>
  <si>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</si>
  <si>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Claudia Marambio Valencia, </t>
  </si>
  <si>
    <t xml:space="preserve">Madrid Nº 570, Recreo, Viña del Mar, Región de Valparaíso.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</si>
  <si>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</si>
  <si>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</si>
  <si>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Organización No Gubernamental de Desarrollo para Personas en Situación de Vulnerabilidad Social-O.N.G. Siempre Contigo</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</si>
  <si>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</si>
  <si>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</si>
  <si>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</si>
  <si>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</si>
  <si>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</si>
  <si>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</si>
  <si>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</si>
  <si>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Arcadia N° 1381, comuna de San Miguel, Región Metropolitana.
</t>
  </si>
  <si>
    <t xml:space="preserve"> corp.siemprecontigo@ongsiemprecontigo.cl</t>
  </si>
  <si>
    <t>Se acompaña Balance General año 2005 y certificado financiero año 2005, aprobados por la Unidad de Auditoría Interna.</t>
  </si>
  <si>
    <t xml:space="preserve">Organización No gubernamental de Desarrollo Paradigma
</t>
  </si>
  <si>
    <t>65114065K</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</si>
  <si>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</si>
  <si>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 Certificado de Vigencia Folio Nº 500230863858, de fecha 04 de junio de 2019, del Servicio de Registro Civil e Identificación.</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</si>
  <si>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</si>
  <si>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</si>
  <si>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</si>
  <si>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</si>
  <si>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</si>
  <si>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</si>
  <si>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Se acompañan los Antecedentes financieros correspondientes al año 2018, aprobados por la Unidad de Supervisión Financiera</t>
  </si>
  <si>
    <t>Organización No Gubernamental de Desarrollo por el Ejercicio y Restitución de los Derechos Vulnerados de Niños y Jóvenes, Ceder – ONG Ceder.</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</si>
  <si>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</si>
  <si>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</si>
  <si>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</si>
  <si>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</si>
  <si>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</si>
  <si>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</si>
  <si>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 xml:space="preserve">Picarte  Nº 1818, comuna y provincia de Valdivia , Décima Región.
</t>
  </si>
  <si>
    <t>marcelostevens@gmail.com</t>
  </si>
  <si>
    <t>Se acompaña Balance Clasificado, de fecha 8 de noviembre de 2005, aprobado por la Unidad de Auditoría.</t>
  </si>
  <si>
    <t>Organización No Gubernamental de Desarrollo por los Sueños y Derechos de los Niños y Niñas Soñarte - ONG Soñarte.</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</si>
  <si>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</si>
  <si>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</si>
  <si>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</si>
  <si>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</si>
  <si>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</si>
  <si>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</si>
  <si>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</si>
  <si>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Organización No Gubernamental de Desarrollo Proyecto Medio Ambiente y Sociedad - O.N.G. PROMAS.</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</si>
  <si>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</si>
  <si>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</si>
  <si>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</si>
  <si>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</si>
  <si>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</si>
  <si>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Sotomayor Nº 890, comuna de Coronel, VIII Región.
</t>
  </si>
  <si>
    <t xml:space="preserve"> promas@tie.cl
promas@promas.cl
http://www.promas.cl</t>
  </si>
  <si>
    <t xml:space="preserve">Antecedentes financieros correspondientes al año 2015, aprobados por e Sub Departamento de Supervisión Financiera Nacional. </t>
  </si>
  <si>
    <t xml:space="preserve">Organización No Gubernamental de Desarrollo Quillagua ONG. Quillagua
</t>
  </si>
  <si>
    <t>65316310K</t>
  </si>
  <si>
    <t>Otorgado por Decreto Supremo Nº 930, de fecha 27 de febrero de 2004, del Ministerio de Justicia</t>
  </si>
  <si>
    <t xml:space="preserve">Certificado de Vigencia de Persona Jurídica sin fines de Lucro, Folio Nº 500231278060, de fecha 05 de junio de 2019 del Servicio de Registro Civil e Identificación.
</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</si>
  <si>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</si>
  <si>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</si>
  <si>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</si>
  <si>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</si>
  <si>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</si>
  <si>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</si>
  <si>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712-2146440</t>
  </si>
  <si>
    <t>rquillagua@gmail.com</t>
  </si>
  <si>
    <t xml:space="preserve">
Certificado financiero correspondiente al año 2018, Aprobado por el Sub-Departamento de Supervisión Financiera Nacional del SENAME.
</t>
  </si>
  <si>
    <t xml:space="preserve">Organización No Gubernamental de Desarrollo Andalué para la atención de personas con trastornos severos de relación y comunicación – ONG Corporación Andalué.
</t>
  </si>
  <si>
    <t>Otorgado por Decreto Supremo Nº 856, de fecha 24 de agosto de 1995, del Ministerio de Justicia.</t>
  </si>
  <si>
    <t>Certificado de Vigencia otorgado por SRCeI con fecha 12 de junio de 2019, bajo folio Nº 500232460024</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</si>
  <si>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</si>
  <si>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</si>
  <si>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</si>
  <si>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De 22 de abril de 2019 a 22 de abril de 2021.
</t>
  </si>
  <si>
    <t xml:space="preserve">Polonia Milagros Aguirre Donoso, 
</t>
  </si>
  <si>
    <t xml:space="preserve">Aníbal Pinto N° 205, Quillota, Quinta Región de Valparaíso.
</t>
  </si>
  <si>
    <t xml:space="preserve">Teléfono: (32) 2315905      </t>
  </si>
  <si>
    <t xml:space="preserve"> andalue@gmail.com.</t>
  </si>
  <si>
    <t>Se recibe certificado de antecedentes financieros del año 2018, aprobados por la Unidad de Supervisión Financiera Nacional.</t>
  </si>
  <si>
    <t xml:space="preserve">
Organización no Gubernamental de Desarrollo Centro de Profesionales para la Acción Comunitaria u ONG CEPPAC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</si>
  <si>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</si>
  <si>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</si>
  <si>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</si>
  <si>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</si>
  <si>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</si>
  <si>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</si>
  <si>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</si>
  <si>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</si>
  <si>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Organización No Gubernamental de Desarrollo SENDA HUMANA</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</si>
  <si>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</si>
  <si>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</si>
  <si>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</si>
  <si>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</si>
  <si>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</si>
  <si>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Avenida Santa María Nº 227, Oficina 31, comuna de Recoleta,  Región Metropolitana.
</t>
  </si>
  <si>
    <t>Fono 7357446</t>
  </si>
  <si>
    <t xml:space="preserve">
sendastag@gmail.com 
  </t>
  </si>
  <si>
    <t xml:space="preserve">Se acompaña Certificado Financiero, correspondiente a los antecedentes financieros del año 2012, aprobados por Subdepartamento de Supervisión Financiera Nacional.
</t>
  </si>
  <si>
    <t>Organización No Gubernamental de Desarrollo Social y Cultural Vínculos- O.N.G. Corporación Vínculos</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</si>
  <si>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</si>
  <si>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</si>
  <si>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</si>
  <si>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</si>
  <si>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</si>
  <si>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</si>
  <si>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Juan Antonio Ríos Sur Nº 551, ciudad de La Serena, Cuarta Región.
Joaquín Rodríguez Nº 2962, comuna de Macul, Región Metropolitana. 
</t>
  </si>
  <si>
    <t xml:space="preserve">Fono: 02-2393810
 </t>
  </si>
  <si>
    <t xml:space="preserve">Se acompaña certificado financiero de fecha 25 de abril de 2008, correspondiente al año 2007, aprobado por la Unidad de Supervisión Financiera Nacional.
</t>
  </si>
  <si>
    <t xml:space="preserve">Organización No gubernamental de Desarrollo Suractiva, “Suractiva”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</si>
  <si>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</si>
  <si>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</si>
  <si>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</si>
  <si>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</si>
  <si>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</si>
  <si>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</si>
  <si>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Parcela N° 2, Lumbreras de Puangue, Melipilla, Región Metropolitana.
</t>
  </si>
  <si>
    <t>Fono: 89217424</t>
  </si>
  <si>
    <t xml:space="preserve">Correo electrónico: ongsuractiva@gmail.com </t>
  </si>
  <si>
    <t>Certificado Financiero de fecha 03 de febrero de 2015, correspondiente al año 2013, aprobado por el Departamento de Administración y Finanzas.</t>
  </si>
  <si>
    <t xml:space="preserve">
Corporación ONG Educación y Gestión Solidaria CES
</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</si>
  <si>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</si>
  <si>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</si>
  <si>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</si>
  <si>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</si>
  <si>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</si>
  <si>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</si>
  <si>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</si>
  <si>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 xml:space="preserve">Calle 5 Norte N° 874, comuna de Viña del Mar 
</t>
  </si>
  <si>
    <t>Teléfono: (32) 268 00 98</t>
  </si>
  <si>
    <t>E-mail: ces@corporacionces.cl</t>
  </si>
  <si>
    <t xml:space="preserve">Se acompaña Certificado de Antecedentes Financieros del año 2009, aprobado por la Unidad de Supervisión Financiera Nacional.
Patrimonio $ 78.229.629.-
</t>
  </si>
  <si>
    <t>Organización No Gubernamental de Desarrollo Corporación de Desarrollo Social El Conquistador.</t>
  </si>
  <si>
    <t>Otorgado por Decreto Supremo Nº 170, de fecha 19 de febrero de 2001, del Ministerio de Justicia.</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</si>
  <si>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</si>
  <si>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</si>
  <si>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Se renueva cada dos años.</t>
  </si>
  <si>
    <t>De 1 de mayo de 2021 a 1 de mayo de 2023</t>
  </si>
  <si>
    <t xml:space="preserve">Presidente: Carlos Eduardo Placencia Zapata             </t>
  </si>
  <si>
    <t>Ortiz de Rosas N° 395, Oficina N° 23 A, comuna de Quirihue, Provincia de Ñuble, Décimo Sexta Región.</t>
  </si>
  <si>
    <t>96456966-7498981</t>
  </si>
  <si>
    <t xml:space="preserve">corpelconquistador@gmail.com
corpelconquistador@yahoo.es </t>
  </si>
  <si>
    <t>Certificado de Antecedentes Financieros correspondiente al año 2020, aprobados por el Subdepartamento de Supervisión Nacional.</t>
  </si>
  <si>
    <t xml:space="preserve">
Organización No Gubernamental de Desarrollo Filadelfia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</si>
  <si>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</si>
  <si>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</si>
  <si>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</si>
  <si>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</si>
  <si>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</si>
  <si>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</si>
  <si>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
Carretera Huasco Km. 6.7, comuna de Vallenar, Provincia del Huasco, Tercera Región de Atacama.
</t>
  </si>
  <si>
    <t xml:space="preserve">Fono: 51-610490
</t>
  </si>
  <si>
    <t xml:space="preserve">ongfiladelfia@irv.cl </t>
  </si>
  <si>
    <t>Certificado de Antecedentes Financieros del año 2014, aprobados por  el  Subdepartamento de Supervisión Financiera.</t>
  </si>
  <si>
    <t>Organización No gubernamental u O.N.G. Fraternidad Las Viñas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</si>
  <si>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</si>
  <si>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</si>
  <si>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</si>
  <si>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</si>
  <si>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</si>
  <si>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</si>
  <si>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</si>
  <si>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</si>
  <si>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</si>
  <si>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</si>
  <si>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</si>
  <si>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Corporación de Promoción Comunitaria Galerna, O.N.G. Galerna</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</si>
  <si>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</si>
  <si>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</si>
  <si>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</si>
  <si>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</si>
  <si>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</si>
  <si>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Calle Independencia N° 2686,  Comuna de Valparaíso, Región de Valparaíso.
</t>
  </si>
  <si>
    <t xml:space="preserve">Fono: (32) 222 83 80
</t>
  </si>
  <si>
    <t xml:space="preserve"> cpc@galerna.cl</t>
  </si>
  <si>
    <t xml:space="preserve">
Se acompaña Certificado de Antecedente Financiero Institucional  del año 2014,  aprobado por Subdepto. de Supervisión Financiera Nacional.
</t>
  </si>
  <si>
    <t xml:space="preserve">Organización No Gubernamental de Desarrollo Científica Educacional y Cultural “Bahía de Coquimbo”, o también “ONG Galileo”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</si>
  <si>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</si>
  <si>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</si>
  <si>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</si>
  <si>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</si>
  <si>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</si>
  <si>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 xml:space="preserve">Calle Larrondo 420, Coquimbo, Cuarta Región de Coquimbo
</t>
  </si>
  <si>
    <t>Fono: 53-620177</t>
  </si>
  <si>
    <t>ctagalileo@hotmail.com</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</si>
  <si>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</si>
  <si>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</si>
  <si>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</si>
  <si>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Certificado de Vigencia Folio Nº500396489869, otorgado el 02 de julio de 2021, del Servicio de Registro Civil e Identificación.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</si>
  <si>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</si>
  <si>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Presidente: LUIS RODRIGUEZ CABRERA, RUT Nº 14.054.289-9 
Secretaria: TERESA FLORES MAZA, RUT N°16.675.414-3 
Tesorero: MAURICIO REYES MELO, RUT Nº 17.127.286-6
</t>
  </si>
  <si>
    <t>Del 21 de diciembre de 2017 al 21 de diciembre de 2021.</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</si>
  <si>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</si>
  <si>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 Santa Teresa N°814, villa valles de Chile, comuna de Santa Barbara, Región del Bio Bio.
</t>
  </si>
  <si>
    <t xml:space="preserve">Antecedentes financieros correspondientes al año 2020, aprobados por el Subdepartamento de Supervisión Nacional. </t>
  </si>
  <si>
    <t xml:space="preserve">
Organización no Gubernamental de Desarrollo María Acoge o también ONG MARÍA ACOGE
</t>
  </si>
  <si>
    <t>Otorgado por Decreto Supremo Nº 591, de fecha 19 de junio de 1995, del Ministerio de Justicia</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</si>
  <si>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</si>
  <si>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</si>
  <si>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 xml:space="preserve">Durarán dos años en los cargos. </t>
  </si>
  <si>
    <t>(20 de marzo de 2020-20 de marzo de 2022)</t>
  </si>
  <si>
    <t xml:space="preserve">Secretaria Ejecutiva:
Maria Irene Duarte Figueroa                    
</t>
  </si>
  <si>
    <t xml:space="preserve">Condell N° 1176, Piso 14, Departamento N° 144, Comuna de Valparaíso, Región de Valparaíso
</t>
  </si>
  <si>
    <t>32-2239757</t>
  </si>
  <si>
    <t>Email: administracion@mariaacoge.cl
contabilidad@mariaacoge.cl</t>
  </si>
  <si>
    <t>Se acompaña Certificado Financiero año 2020, aprobado por el Subdepartamento de Supervisión Financiera Nacional.</t>
  </si>
  <si>
    <t xml:space="preserve">
Organización No Gubernamental de Desarrollo Centro de Promoción y Apoyo a la Infancia - ONG. PAICABI
</t>
  </si>
  <si>
    <t>Otorgado por Decreto Supremo Nº223, de fecha 23 de febrero de 2001, del Ministerio de Justicia.</t>
  </si>
  <si>
    <r>
      <rPr>
        <u/>
        <sz val="11"/>
        <rFont val="Verdana"/>
        <family val="2"/>
      </rPr>
      <t>Presidente:</t>
    </r>
    <r>
      <rPr>
        <sz val="11"/>
        <rFont val="Verdana"/>
        <family val="2"/>
      </rPr>
      <t xml:space="preserve"> Enrique Avelino Ayala Flores          7.752.970-5 </t>
    </r>
    <r>
      <rPr>
        <u/>
        <sz val="11"/>
        <rFont val="Verdana"/>
        <family val="2"/>
      </rPr>
      <t>Vice Presidente:</t>
    </r>
    <r>
      <rPr>
        <sz val="11"/>
        <rFont val="Verdana"/>
        <family val="2"/>
      </rPr>
      <t xml:space="preserve"> Christian Alejandro Carrillo Cáceres 14.247.247-3
</t>
    </r>
    <r>
      <rPr>
        <u/>
        <sz val="11"/>
        <rFont val="Verdana"/>
        <family val="2"/>
      </rPr>
      <t>Secretaria</t>
    </r>
    <r>
      <rPr>
        <sz val="11"/>
        <rFont val="Verdana"/>
        <family val="2"/>
      </rPr>
      <t xml:space="preserve">: Paulina Moraga Cervelló                  9.982.918-4
</t>
    </r>
    <r>
      <rPr>
        <u/>
        <sz val="11"/>
        <rFont val="Verdana"/>
        <family val="2"/>
      </rPr>
      <t>Tesorera:</t>
    </r>
    <r>
      <rPr>
        <sz val="11"/>
        <rFont val="Verdana"/>
        <family val="2"/>
      </rPr>
      <t xml:space="preserve"> Elisa Ávalos Urtubia                            10.329.999-3
Directores:
1. Salvador Arredondo Olguin, Rut: 14.376.280-7.
2. Carolyn Zamora Carmona, Rut: 15.081.507-K.
3. Margarita Eugenia Ruiloba Herrera, Rut: 9.622.707-8.
</t>
    </r>
  </si>
  <si>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</si>
  <si>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</si>
  <si>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11 Norte 967, Viña del Mar. Quinta Región </t>
  </si>
  <si>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</si>
  <si>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t>paicabi@paicabi.cl</t>
  </si>
  <si>
    <t>Organización No gubernamental de Desarrollo Psicólogos Voluntarios de Chile</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</si>
  <si>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</si>
  <si>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</si>
  <si>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</si>
  <si>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</si>
  <si>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</si>
  <si>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</si>
  <si>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</si>
  <si>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</si>
  <si>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Organización No Gubernamental de Desarrollo Justicia Derechos y Desarrollo (O.N.G., Justicia Derechos y Desarrollo)</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</si>
  <si>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</si>
  <si>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</si>
  <si>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</si>
  <si>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</si>
  <si>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</si>
  <si>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</si>
  <si>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Rengo68, comuna de Concepción.
</t>
  </si>
  <si>
    <t>Fono: 41-3253393/9 y 9-66741586</t>
  </si>
  <si>
    <t xml:space="preserve">justiciaderechosydesarrollo@gmail.com </t>
  </si>
  <si>
    <t xml:space="preserve">
Organización No Gubernamental de Desarrollo Licanrayén 
</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</si>
  <si>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</si>
  <si>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</si>
  <si>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</si>
  <si>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</si>
  <si>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</si>
  <si>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</si>
  <si>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</si>
  <si>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Nueva Angélica Nº 6327, comuna de La Florida
</t>
  </si>
  <si>
    <t xml:space="preserve">Teléfono: 559 5912
</t>
  </si>
  <si>
    <t xml:space="preserve"> ong.licanrayen@gmail.com
www.ong-licanrayen.cl</t>
  </si>
  <si>
    <t>Se acompañan Certificados de Antecedentes Financieros correspondientes al año 2010, los que se encuentran aprobados por el Suddepartamento de Supervisión Financiera Nacional.</t>
  </si>
  <si>
    <t>ORGANIZACIÓN NO GUBERNAMENTAL PARA EL DESARROLLO DE LA EDUCACIÓN CRATEDUC – ONG CRATEDUC</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</si>
  <si>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</si>
  <si>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Nº500463793254, otorgado el 12 de agosto de 2022,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</si>
  <si>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</si>
  <si>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</si>
  <si>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</si>
  <si>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Presidente: 
Francisco Javier Herrera Alcaino
</t>
  </si>
  <si>
    <t xml:space="preserve">Calle 1 Norte N°550, segundo piso, comuna de Talca, región del Maule.
</t>
  </si>
  <si>
    <t>(71)2219243- 985665102</t>
  </si>
  <si>
    <t>direccion@crateduc.cl</t>
  </si>
  <si>
    <t>Antecedentes financieros correspondientes al año 2021 aprobados por el Sub Departamento de Supervisión Financiera Nacional.</t>
  </si>
  <si>
    <t xml:space="preserve">
Organización no gubernamental de Desarrollo Integral del Joven y su Familia Surcos, u ONG Surcos.
</t>
  </si>
  <si>
    <t>Decreto Supremo Nº 739, de 7 de septiembre de 1999, del Ministerio de Justicia.</t>
  </si>
  <si>
    <t>Certificado de Vigencia Folio Nº 500403860751, 16 de agosto de 2021, emitido por el Servicio de Registro Civil e Identificación.</t>
  </si>
  <si>
    <t xml:space="preserve">Promoción y desarrollo, especialmente de las personas, familias, grupos y comunidades que viven en condiciones de pobreza y/o marginalidad.  </t>
  </si>
  <si>
    <t xml:space="preserve">Presidente: Marcelo Ovalle Briones, 
Vicepresidente: Emma Alejandra Miranda Luna, 
Secretario: Marjorie Alejandra Martínez Marciel, 
Tesorero: Claudio Iván Gutierrez Torres,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</si>
  <si>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</si>
  <si>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</si>
  <si>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Presidente: Marcelo Ovalle Briones 
Ercilia Bereniche Silva Barra,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</si>
  <si>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</si>
  <si>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</si>
  <si>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</si>
  <si>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</si>
  <si>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</si>
  <si>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</si>
  <si>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</si>
  <si>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</si>
  <si>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</si>
  <si>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</si>
  <si>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</si>
  <si>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</si>
  <si>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</si>
  <si>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</si>
  <si>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</si>
  <si>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Organización No Gubernamental de Desarrollo y Gestión Humana GESMA</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</si>
  <si>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</si>
  <si>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</si>
  <si>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</si>
  <si>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</si>
  <si>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</si>
  <si>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</si>
  <si>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</si>
  <si>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</si>
  <si>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</si>
  <si>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ONG NOS BUSCAMOS</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</si>
  <si>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</si>
  <si>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Certificado de Vigencia de Persona Jurídica sin Fines de Lucro, Folio Nº500340573035, otorgado el 14 de agosto de 2020, del Servicio de Registro Civil e Identificación</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</si>
  <si>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</si>
  <si>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 xml:space="preserve">Presidenta: 
María Constanza del Río Moreno
Secretario:
Andrés Sergio Rillón Reyes
Tesorero:
Gabriel Francisco Brain Guzmán
</t>
  </si>
  <si>
    <t>De fecha 04 de marzo de 2020 al 04 de marzo de 2025</t>
  </si>
  <si>
    <t xml:space="preserve">María Constanza del Río Moreno
</t>
  </si>
  <si>
    <t xml:space="preserve">Luis Thayer Ojeda N°43, oficina 506, comuna de Providencia, región Metropolitana.
</t>
  </si>
  <si>
    <t>Teléfono: +56-920725786</t>
  </si>
  <si>
    <t>correo electrónico: contacto@nosbuscamos.org</t>
  </si>
  <si>
    <t xml:space="preserve">Organización No Gubernamental de Desarrollo Pather Nostrum u ONG Pather Nostrum
</t>
  </si>
  <si>
    <t>Otorgada mediante Decreto Supremo N°3191 del Departamento de Personas Jurídicas del Ministerio de Justicia, de fecha 25 de octubre de 2007.</t>
  </si>
  <si>
    <t>Certificado de Vigencia, Folio Nº 500516150604, de 28 de junio de 2023, emitido por el Servicio de Registro Civil e Identificación.</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</si>
  <si>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</si>
  <si>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</si>
  <si>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 xml:space="preserve">Conforme a lo señalado en el artículo Vigésimo Segundo de sus Estatutos, el Directorio durará dos (2) años en sus funciones, pudiendo sus miembros ser reelegidos en forma indefinida.
</t>
  </si>
  <si>
    <t>De 13 de abril de 2023 al De 13 de abril de 2025</t>
  </si>
  <si>
    <t xml:space="preserve">Presidente y Representante Legal: 
Cristián Gonzalo Espinoza Camus, RUT: 15.490.427-1   
Carolina Saavedra Fernandez, Rut Nº15.607.477-2.
</t>
  </si>
  <si>
    <t xml:space="preserve">Luis Cruchaga N° 457, comuna de Curacaví, Región Metropolitana. 
</t>
  </si>
  <si>
    <t xml:space="preserve">228353425
</t>
  </si>
  <si>
    <t xml:space="preserve"> oficinapathernostrum@gmail.com</t>
  </si>
  <si>
    <t>Certificado de Antecedentes Financieros año 2022, aprobados por el Subdepartamento de Supervisión Financiera Nacional.</t>
  </si>
  <si>
    <t xml:space="preserve">
Organización No Gubernamental “ONG Por un Chile Responsable”
</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</si>
  <si>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</si>
  <si>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</si>
  <si>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r>
      <t>b)</t>
    </r>
    <r>
      <rPr>
        <sz val="7"/>
        <rFont val="Times New Roman"/>
        <family val="1"/>
      </rPr>
      <t xml:space="preserve">    </t>
    </r>
    <r>
      <rPr>
        <b/>
        <sz val="9"/>
        <rFont val="Verdana"/>
        <family val="2"/>
      </rPr>
      <t>Vicepresidente</t>
    </r>
    <r>
      <rPr>
        <sz val="9"/>
        <rFont val="Verdana"/>
        <family val="2"/>
      </rPr>
      <t>: Roberto Cerda Carvajal, Rut Nº13.671.800-2</t>
    </r>
  </si>
  <si>
    <t>El Directorio durará dos años en sus funciones, pudiendo sus integrantes ser reelegidos en forma indefinida</t>
  </si>
  <si>
    <t xml:space="preserve">02 de marzo de 2011 hasta el 02 de marzo de 2013
</t>
  </si>
  <si>
    <t xml:space="preserve">Cristián Gonzalo Espinoza Camus, RUT: 15.490.427-1   </t>
  </si>
  <si>
    <t xml:space="preserve">Frannkfort  Nº 4692, comuna de San Miguel, Región Metropolitana.
</t>
  </si>
  <si>
    <t xml:space="preserve">Teléfono: 76418310
</t>
  </si>
  <si>
    <t xml:space="preserve">mherrera@porunchileresposable.cl; porunchileresponsable@gmail.com </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</si>
  <si>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</si>
  <si>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</si>
  <si>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</si>
  <si>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</si>
  <si>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</si>
  <si>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r>
      <t>c)</t>
    </r>
    <r>
      <rPr>
        <sz val="7"/>
        <rFont val="Times New Roman"/>
        <family val="1"/>
      </rPr>
      <t xml:space="preserve">    </t>
    </r>
    <r>
      <rPr>
        <b/>
        <sz val="9"/>
        <rFont val="Verdana"/>
        <family val="2"/>
      </rPr>
      <t>Secretaria:</t>
    </r>
    <r>
      <rPr>
        <sz val="9"/>
        <rFont val="Verdana"/>
        <family val="2"/>
      </rPr>
      <t xml:space="preserve">  Carolina Saavedra Fernandez, Rut Nº15.607.477-2.</t>
    </r>
  </si>
  <si>
    <t>Del 11 de abril de 2014-  al 11 de abril de 2016.</t>
  </si>
  <si>
    <t xml:space="preserve">Avenida Ecuador Nº 368, Comuna de Chillan
</t>
  </si>
  <si>
    <t>Fono: 042-2323486</t>
  </si>
  <si>
    <t xml:space="preserve">Correo electrónico: ongpadrechango@gmail.com </t>
  </si>
  <si>
    <t xml:space="preserve">Organización No Gubernamental de Desarrollo Proyecto Sur - O.N.G. DE DESARROLLO PROYECTO SUR
</t>
  </si>
  <si>
    <t>Otorgado por Decreto Supremo Nº889, de fecha 14 de septiembre de 2000, del Ministerio de Justicia.</t>
  </si>
  <si>
    <t xml:space="preserve">Certificado de Vigencia Nº4240, de 21 de Junio de  2005, del Ministerio de Justicia.
</t>
  </si>
  <si>
    <r>
      <t>d)</t>
    </r>
    <r>
      <rPr>
        <sz val="7"/>
        <rFont val="Times New Roman"/>
        <family val="1"/>
      </rPr>
      <t xml:space="preserve">    </t>
    </r>
    <r>
      <rPr>
        <b/>
        <sz val="9"/>
        <rFont val="Verdana"/>
        <family val="2"/>
      </rPr>
      <t>Tesorero</t>
    </r>
    <r>
      <rPr>
        <sz val="9"/>
        <rFont val="Verdana"/>
        <family val="2"/>
      </rPr>
      <t>: Marina Araos Gallardo, Rut Nº16.204.992-5</t>
    </r>
  </si>
  <si>
    <t>De 21 de octubre de 2004 a 21 de octubre de 2006</t>
  </si>
  <si>
    <t>Carolina Saavedra Fernandez, Rut Nº15.607.477-2.</t>
  </si>
  <si>
    <t>Janequeo Nº 557, Concepción.</t>
  </si>
  <si>
    <t>Se acompaña Balance año 2004, aprobado por la Unidad de Auditoria.</t>
  </si>
  <si>
    <t xml:space="preserve">Organización No Gubernamental de Desarrollo Raíces u ONG Raíces Santiago
</t>
  </si>
  <si>
    <t>Otorgado por Decreto Supremo Nº 1285, de fecha 2 de diciembre de 1998, del Ministerio de Justicia.</t>
  </si>
  <si>
    <t xml:space="preserve">Certificado de Vigencia de Persona Jurídica sin fines de Lucro Nº de Folio 500394981077, de 22 de junio de 2021 del Servicio de Registro Civil e Identificación.
</t>
  </si>
  <si>
    <r>
      <t>e)</t>
    </r>
    <r>
      <rPr>
        <sz val="7"/>
        <rFont val="Times New Roman"/>
        <family val="1"/>
      </rPr>
      <t xml:space="preserve">    </t>
    </r>
    <r>
      <rPr>
        <sz val="9"/>
        <rFont val="Verdana"/>
        <family val="2"/>
      </rPr>
      <t> </t>
    </r>
  </si>
  <si>
    <t>Cada 5 Años</t>
  </si>
  <si>
    <t>De fecha 12 de marzo de 2019 a 12 de marzo de 2024.</t>
  </si>
  <si>
    <t xml:space="preserve">Presidenta: Rosa Parissi Morales, 
Secretaria Ejecutiva: Denisse Araya Castelli, 
</t>
  </si>
  <si>
    <t xml:space="preserve">Moneda Nº 812, oficina 1014, Santiago, Región Metropolitana Situación CORONAVIRUS: Calle Santa Isabel, N° 41, departamento 607. Comuna de Santiago, Stgo
</t>
  </si>
  <si>
    <t>raices@tie.cl
www.ongraices.org</t>
  </si>
  <si>
    <t xml:space="preserve">
Certificado financiero correspondiente al año 2021, con  aprobación por el Sub Departamento de Supervisión Nacional de SENAME.</t>
  </si>
  <si>
    <t>Organización no Gubernamental de Desarrollo Raíces - O.N.G. Raíces.</t>
  </si>
  <si>
    <t>Otorgado por Decreto Supremo Nº1199, de fecha 28 de noviembre de 1995, del Ministerio de Justicia.</t>
  </si>
  <si>
    <t>Certificado de Vigencia Nº24322, de fecha 26 de Abril de 2005, del Ministerio de Justicia.</t>
  </si>
  <si>
    <r>
      <t>f)</t>
    </r>
    <r>
      <rPr>
        <sz val="7"/>
        <rFont val="Times New Roman"/>
        <family val="1"/>
      </rPr>
      <t xml:space="preserve">     </t>
    </r>
    <r>
      <rPr>
        <b/>
        <sz val="9"/>
        <rFont val="Verdana"/>
        <family val="2"/>
      </rPr>
      <t xml:space="preserve">1º Director: </t>
    </r>
    <r>
      <rPr>
        <sz val="9"/>
        <rFont val="Verdana"/>
        <family val="2"/>
      </rPr>
      <t>Francisca Rojas Berguño, Rut Nº17.576.460-2</t>
    </r>
  </si>
  <si>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</si>
  <si>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</si>
  <si>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</si>
  <si>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</si>
  <si>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</si>
  <si>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
Organización no Gubernamental de Desarrollo Renuevo Centro Integral u ONG Renuevo
</t>
  </si>
  <si>
    <t xml:space="preserve">Otorgado por Decreto Supremo N° 1885, de 25 de junio de 2007, del Ministerio de Justicia.
</t>
  </si>
  <si>
    <t>Certificado de Vigencia de Persona Jurídica sin fines de lucro Folio N° 500517316577, de  5 Julio 2023, emitido por el Servicio de Registro Civil e Identificación.</t>
  </si>
  <si>
    <t xml:space="preserve">dura dos años en su cargo. </t>
  </si>
  <si>
    <t>31-03-2022 hasta el 31-03-2024</t>
  </si>
  <si>
    <t>Adolfo Andrés Farías Salgado,                            Nicolás Elías Marín Machuca</t>
  </si>
  <si>
    <t xml:space="preserve">Avenida Salvador Allende N° 92, Oficina 10, comuna de San Joaquín
</t>
  </si>
  <si>
    <t>adolfo.farias@ongrenuevo.cl/ central@ongrenuevo.cl</t>
  </si>
  <si>
    <t>Certificado Financiero 2022, aprobado por el Subdepartamento de Supervisión financiera Nacional.</t>
  </si>
  <si>
    <t>Informe N°535, de 2020.</t>
  </si>
  <si>
    <t xml:space="preserve">
Organización No Gubernamental Taller de Aprendizaje y Formación TAF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</si>
  <si>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</si>
  <si>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</si>
  <si>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r>
      <t>g)</t>
    </r>
    <r>
      <rPr>
        <sz val="7"/>
        <rFont val="Times New Roman"/>
        <family val="1"/>
      </rPr>
      <t xml:space="preserve">    </t>
    </r>
    <r>
      <rPr>
        <b/>
        <sz val="9"/>
        <rFont val="Verdana"/>
        <family val="2"/>
      </rPr>
      <t>2º Director:</t>
    </r>
    <r>
      <rPr>
        <sz val="9"/>
        <rFont val="Verdana"/>
        <family val="2"/>
      </rPr>
      <t xml:space="preserve"> Karen Ovalle Lobos,. Rut Nº15.485.370-K</t>
    </r>
  </si>
  <si>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</si>
  <si>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</si>
  <si>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</si>
  <si>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</si>
  <si>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
O.N.G. TERAPEUTAS POR LA VIDA
</t>
  </si>
  <si>
    <t xml:space="preserve">651657121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</si>
  <si>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</si>
  <si>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Certificado de Vigencia de Persona Jurídica sin Fines de Lucro, Folio Nº500238514360, de fecha 11 de julio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</si>
  <si>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</si>
  <si>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</si>
  <si>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</si>
  <si>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Las Trompetas N°7516, Comuna de Las Condes
</t>
  </si>
  <si>
    <t>Teléfono 229334784</t>
  </si>
  <si>
    <t xml:space="preserve">Correo electrónico pveloz@yaahoo.com
</t>
  </si>
  <si>
    <t>Organización No Gubernamental de Desarrollo TIMOUN PITI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</si>
  <si>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</si>
  <si>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Certificado de Vigencia Folio Nº500339733597, otorgado el 9 agosto 2020, del Servicio de Registro Civil e Identificación.</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</si>
  <si>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</si>
  <si>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</si>
  <si>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</si>
  <si>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Alexandra Fabiola Monsalves Morgado
Mandataria: 
Gabriela Beatriz Morgado Ibaceta
</t>
  </si>
  <si>
    <t xml:space="preserve">Calle Ramón Subercaseaux N°8061, comuna de Pirque, región Metropolitana.
</t>
  </si>
  <si>
    <t>56936942530-56977203522</t>
  </si>
  <si>
    <t>administracion@timounpiti.org
gabriela@timounpiti.org
info@timounpiti.org</t>
  </si>
  <si>
    <t xml:space="preserve">Antecedentes financieros correspondientes al año 2019, pendientes de aprobación del  Sub Depto de Supervisión Financiera Nacional. </t>
  </si>
  <si>
    <t>Organización No Gubernamental de Desarrollo TREKAN</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</si>
  <si>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</si>
  <si>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500396526221, de fecha 02 de julio del 2021,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</si>
  <si>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</si>
  <si>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</si>
  <si>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</si>
  <si>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Presidente: 
Jonatan Miguel Fuentealba Egnem, 
</t>
  </si>
  <si>
    <t xml:space="preserve">Andrés Bello Nº 99, Casa N°1, Comuna de Limache, Región de Valparaíso.
</t>
  </si>
  <si>
    <t>Teléfono: 33-2489726/+56987625241/+56 988363405</t>
  </si>
  <si>
    <t xml:space="preserve"> jonatan.fuentealba@gmail.com</t>
  </si>
  <si>
    <t xml:space="preserve">Se acompaña certificado financiero, correspondiente al año 2020, aprobado por el Sub Departamento de Supervisión Financiera Nacional.
</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</si>
  <si>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</si>
  <si>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</si>
  <si>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</si>
  <si>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</si>
  <si>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</si>
  <si>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</si>
  <si>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</si>
  <si>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</si>
  <si>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</si>
  <si>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</si>
  <si>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ORGANIZACIÓN NO GUBERNAMENTAL VIDES CHILE- ORGANIZACIÓN NO GUBERNAMENTAL ASOCIACIÓN VOLUNTARIADO INTERNACIONAL MUJER EDUCACIÓN DESARROLLO</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</si>
  <si>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</si>
  <si>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Certificado de Vigencia Folio 500341143575, otorgado el 18 de agosto del 2020, del Servicio de Registro Civil e Identificación.</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</si>
  <si>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</si>
  <si>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</si>
  <si>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</si>
  <si>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</si>
  <si>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</si>
  <si>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</si>
  <si>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Antecedentes financieros correspondientes al año 2019, aprobados  por el Sub Depto de Supervisión Financiera Nacional.</t>
  </si>
  <si>
    <t>Obispado de Copiapó</t>
  </si>
  <si>
    <t xml:space="preserve">Organizaciones religiosas
</t>
  </si>
  <si>
    <t xml:space="preserve">Mons. Gaspar Francisco del Rosario Quintana Jorquera
</t>
  </si>
  <si>
    <t xml:space="preserve">Chacabuco N° 441, comuna de Copiapó, Tercera Región 
</t>
  </si>
  <si>
    <t>Teléfono: (52) 212090-217087</t>
  </si>
  <si>
    <t>Prelatura de Illapel (Obispado de Illapel)</t>
  </si>
  <si>
    <t xml:space="preserve">Institución eclesiástica.
</t>
  </si>
  <si>
    <t xml:space="preserve">Institución eclesiastica. Erigida conforme al derecho canónico Bula “Ad Similitudem Hominis”
</t>
  </si>
  <si>
    <t xml:space="preserve">Indefinida
</t>
  </si>
  <si>
    <t xml:space="preserve">Organización religiosa.
</t>
  </si>
  <si>
    <t xml:space="preserve">Luis Sigfredo Lazo Díaz </t>
  </si>
  <si>
    <t xml:space="preserve">Constitución N°0 020, comuna Illapel, Región de Coquimbo. 
</t>
  </si>
  <si>
    <t>Fono 53 521143</t>
  </si>
  <si>
    <t>illapel@episcopado.cl</t>
  </si>
  <si>
    <t xml:space="preserve">93910 Organizaciones religiosas </t>
  </si>
  <si>
    <t>Certificado financiero correspondiente al año 2020, aprobado por el Sub Departamento de Supervisión Financiera.</t>
  </si>
  <si>
    <t>Obispado de Linares</t>
  </si>
  <si>
    <t>Institución eclesiastica. Erigida de acuerdo al Derecho Canónico, por  S.S. Pío XI a través de la Constitución Apostólica “Notabiliter Aucto”, de fecha 18 de octubre  de 1925.</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</si>
  <si>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</si>
  <si>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</si>
  <si>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</si>
  <si>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</si>
  <si>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r>
      <rPr>
        <b/>
        <sz val="11"/>
        <rFont val="Verdana"/>
        <family val="2"/>
      </rPr>
      <t xml:space="preserve">Institución eclesiastica. </t>
    </r>
    <r>
      <rPr>
        <sz val="11"/>
        <rFont val="Verdana"/>
        <family val="2"/>
      </rPr>
      <t xml:space="preserve">Erigida conforme al derecho canónico
</t>
    </r>
  </si>
  <si>
    <t>Gonzalo Bravo Álvarez,</t>
  </si>
  <si>
    <t xml:space="preserve">Merced N° 812 – Casilla 197, San Felipe
</t>
  </si>
  <si>
    <t xml:space="preserve">Fono: (34) 2510121
</t>
  </si>
  <si>
    <t>asanfelipe@iglesia.cl</t>
  </si>
  <si>
    <t>Casilla 197</t>
  </si>
  <si>
    <t>Certificado de antecedentes financieros, correspondientes al año 2020 aprobados por el  Sub Departamento de Supervisión Nacional.</t>
  </si>
  <si>
    <t xml:space="preserve">
Obispado de San José de Melipilla 
</t>
  </si>
  <si>
    <t xml:space="preserve">Institución eclesiastica. Erigida conforme al derecho canónico
</t>
  </si>
  <si>
    <t xml:space="preserve">Enrique Troncoso Troncoso </t>
  </si>
  <si>
    <t xml:space="preserve">San Agustín N° 277, comuna Melipilla, Región Metropolitana. 
</t>
  </si>
  <si>
    <t xml:space="preserve"> melipilla@episcopado.cl</t>
  </si>
  <si>
    <t>Antecedentes financieros del año 2011, aprobados por Subdepto. de Supervisión Financiera.</t>
  </si>
  <si>
    <t xml:space="preserve">
Obispado de Valdivia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</si>
  <si>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</si>
  <si>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</si>
  <si>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Organización religiosa.</t>
  </si>
  <si>
    <t>No aplica.</t>
  </si>
  <si>
    <t xml:space="preserve">Gonzalo Espina Peruyero 
Mandato Especial: Elena Velasco Estero, 
</t>
  </si>
  <si>
    <t xml:space="preserve">Maipú N° 168, Casilla 520, Valdivia, Región de Los Ríos. 
</t>
  </si>
  <si>
    <t xml:space="preserve">Fono 63/213296 </t>
  </si>
  <si>
    <t>valdivia@episcopado.cl</t>
  </si>
  <si>
    <t>Casilla 520</t>
  </si>
  <si>
    <t>Certificado de Antecedentes Financieros, año 2019 aprobados  Subdepartamento de Supervisión financiera.</t>
  </si>
  <si>
    <t>Obispado de Villarrica (antes Vicariato Apostólico de la Araucanía)</t>
  </si>
  <si>
    <t>Institución eclesiastica. Erigido de acuerdo al Derecho Canónico, por Bula de la Santa Sede, de fecha 5 de enero del 2002.</t>
  </si>
  <si>
    <t xml:space="preserve">OSCAR EDUARDO GIL CATER
FRANCISCO JAVIER STEGMEIER SCHMIDLIN
</t>
  </si>
  <si>
    <t xml:space="preserve">O’Higgins 500, Curarrehue, Villarrica.
</t>
  </si>
  <si>
    <t>Teléfonos:  +56993286839 +56989001256 +56958734375</t>
  </si>
  <si>
    <t xml:space="preserve"> Correo electrónico: oscargil@diocesisdevillarrica.cl
aitor@escolapios.cl 
hogarsanmartin@gmail.com 
</t>
  </si>
  <si>
    <t xml:space="preserve">Se recepciona Certificado Financiero de 2018,  aprobado por Subdepto. Unidad de Supervisión Nacional.
</t>
  </si>
  <si>
    <t xml:space="preserve">
Orden de la Bienaventurada Virgen María de la Merced o Congregación Provincia Mercedaria de Chile.
</t>
  </si>
  <si>
    <t xml:space="preserve">Organización religiosa.
</t>
  </si>
  <si>
    <t xml:space="preserve">Institución eclesiastica. Erigida de acuerdo al Derecho Canónico, en la Arquidiócesis de Santiago.
</t>
  </si>
  <si>
    <t xml:space="preserve">Indefinida.Consta en el Certificado C/14143/2019 y 1302/2020, de fecha 17 de octubre de 2019, autorizado por doña Marcela Arriaza Morales, Notaria del Arzobispado de Santiago.
</t>
  </si>
  <si>
    <t>Mario Andres Salas Becerra      Viviana Contreras Menodoza (representante legal del Hogar San Pedro Armengol y Residencia San pedro Armengol El Salto en lo relativo a contratos con SENAME en la Región Metropolitana)</t>
  </si>
  <si>
    <t xml:space="preserve">Huérfanos Nº 669, of 614, Casilla 525, 
</t>
  </si>
  <si>
    <t>Teléfono 02-6395684</t>
  </si>
  <si>
    <t>93910 Organizaciones religiosas.</t>
  </si>
  <si>
    <t xml:space="preserve">Se acompaña Certificado de Antecedentes Financieros, correspondiente al año 2020, aprobado por el Subdepartamento de Supervisión Financiera.
</t>
  </si>
  <si>
    <t>Orden Siervos de María</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</si>
  <si>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</si>
  <si>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</si>
  <si>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</si>
  <si>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</si>
  <si>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</si>
  <si>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</si>
  <si>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
Policía de Investigaciones de Chile PDI
</t>
  </si>
  <si>
    <t xml:space="preserve">Servicio Público.Otorgado por Decreto Ley N° 2460, de 1979.
</t>
  </si>
  <si>
    <t xml:space="preserve">Según Ley N° 2460, de 1979, art. 13 inciso segundo.
</t>
  </si>
  <si>
    <t>Sergio Antonio Muñoz Yáñez. CI 10.671.970-5</t>
  </si>
  <si>
    <t xml:space="preserve">General Mackenna N° 1314, Santiago, Región Metropolitana. 
</t>
  </si>
  <si>
    <t>Teléfono: 227080156</t>
  </si>
  <si>
    <t xml:space="preserve">Correo electrónico: dirgral@investigaciones.cl
</t>
  </si>
  <si>
    <t xml:space="preserve">91001 Administración Pública </t>
  </si>
  <si>
    <t>Pontificia Universidad Católica de Chile</t>
  </si>
  <si>
    <t>Corporación de Estudios Superiores de Derecho Público.</t>
  </si>
  <si>
    <t>Otorgado por Decreto Ley Nº 4807 del año 1929, del Ministerio de Educación.</t>
  </si>
  <si>
    <t xml:space="preserve">Certificado de Vigencia Nº 06/00238, de 30 de agosto de 2019, del subsecretario de Educación Superior del Ministerio de Educación.
</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</si>
  <si>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</si>
  <si>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</si>
  <si>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</si>
  <si>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2021,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</si>
  <si>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</si>
  <si>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</si>
  <si>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</si>
  <si>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</si>
  <si>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</si>
  <si>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Se acompaña Certificado Financiero, año 2005 aprobado por la Unidad de Auditoría.</t>
  </si>
  <si>
    <t>Parroquia Santa Cruz de Yerbas Buenas</t>
  </si>
  <si>
    <t>Institución eclesiastica.Otorgado por derecho canónico</t>
  </si>
  <si>
    <t xml:space="preserve">Pbro. Lorenzo Solari Villa        </t>
  </si>
  <si>
    <t>Avda. Centenario Nº 124, comuna de Yerbas Buenas</t>
  </si>
  <si>
    <t>Yerbas Buenas</t>
  </si>
  <si>
    <t xml:space="preserve">Se acompaña certificado financiero, aprobado por la Unidad de Auditoría, según consta en Memorando N° AI/2007/025, de 10 de enero de 2007. </t>
  </si>
  <si>
    <t>Parroquia Sagrado Corazón de Jesús de Coronel</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</si>
  <si>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</si>
  <si>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</si>
  <si>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Pbro. Ricardo Andrés Oliva Salazar, 
</t>
  </si>
  <si>
    <t xml:space="preserve">Manuel Montt N° 01180, Villa Mora, comuna de Coronel, Octava Región
</t>
  </si>
  <si>
    <t>. Fono: 41-2711094.</t>
  </si>
  <si>
    <t>Se acompaña Certificado de Antecedentes Financieros, correspondiente al año 2020, aprobados por el Departamento de Administración y Finanzas.</t>
  </si>
  <si>
    <t>Parroquia Dulce Nombre de Jesús de Quirihue</t>
  </si>
  <si>
    <t>Otorgado por Derecho Canónico, Obispado de Chillán.</t>
  </si>
  <si>
    <t xml:space="preserve">Pbro. Nelson Jara Adasme. </t>
  </si>
  <si>
    <t>Independencia Nº615, comuna de Quirihue</t>
  </si>
  <si>
    <t>Se acompaña Certificado de patrimonio año 2005, aprobado por la Unidad de Auditoria Interna.</t>
  </si>
  <si>
    <t xml:space="preserve">
Parroquia Los Santos Ángeles Custodios
</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</si>
  <si>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</si>
  <si>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</si>
  <si>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</si>
  <si>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</si>
  <si>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</si>
  <si>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</si>
  <si>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</si>
  <si>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</si>
  <si>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</si>
  <si>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</si>
  <si>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Parroquia Nuestra Señora de la Merced, de Petorca</t>
  </si>
  <si>
    <t>Institución Religiosa</t>
  </si>
  <si>
    <t xml:space="preserve">Ernesto Albornoz Mena, </t>
  </si>
  <si>
    <t xml:space="preserve">Matriz Nº 135, Petorca, Quinta Región, </t>
  </si>
  <si>
    <t>(56) 342510121</t>
  </si>
  <si>
    <t>sanfelipe@episcopado.cl</t>
  </si>
  <si>
    <t>Se acompaña Certificado de Antecedentes Financieros del año 2019, aprobados por el Subdepartamento de Supervisión Nacional.</t>
  </si>
  <si>
    <t xml:space="preserve">
Parroquia Nuestra Señora del Tránsito de Queilén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</si>
  <si>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</si>
  <si>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</si>
  <si>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</si>
  <si>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</si>
  <si>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Parroquia Sagrado Corazón de Jesús de Chincolco</t>
  </si>
  <si>
    <t xml:space="preserve">Organizaciones Religiosas
</t>
  </si>
  <si>
    <t xml:space="preserve">Pbro. Hipólito Alexis Morales Fuenzalida, 
</t>
  </si>
  <si>
    <t xml:space="preserve">Pedro Montt S/N, Chincolco, comuna de Petorca, Quinta Región, 
</t>
  </si>
  <si>
    <t xml:space="preserve">hogarchincolco@gmail.com.
</t>
  </si>
  <si>
    <t>Se acompaña Certificado de Antecedentes Financieros correspondientes al año 2011, aprobado por el Subdepartamento de Supervisión Financiera Nacional.</t>
  </si>
  <si>
    <t>Parroquia San Agustín de Puerto Octay</t>
  </si>
  <si>
    <t>70643500K</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</si>
  <si>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</si>
  <si>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</si>
  <si>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</si>
  <si>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</si>
  <si>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</si>
  <si>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</si>
  <si>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</si>
  <si>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</si>
  <si>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</si>
  <si>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Parroquia Cristo Salvador, de Puerto Montt.</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</si>
  <si>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</si>
  <si>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</si>
  <si>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</si>
  <si>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</si>
  <si>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</si>
  <si>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</si>
  <si>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</si>
  <si>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</si>
  <si>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</si>
  <si>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</si>
  <si>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Se acompaña Certificado financiero, año 2005, aprobado por Unidad de Auditoria. </t>
  </si>
  <si>
    <t>Parroquia San Enrique de Purén</t>
  </si>
  <si>
    <t xml:space="preserve">Pbro. Juan Antonio González Saravia  </t>
  </si>
  <si>
    <t xml:space="preserve">Dr. Garriga Nº1035, Purén
</t>
  </si>
  <si>
    <t xml:space="preserve">Teléfono 793044.
</t>
  </si>
  <si>
    <t>Se acompaña Certificado Financiero, año 2005  aprobado por Unidad de Auditoria.</t>
  </si>
  <si>
    <t>Parroquia San José de Curanilahue</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</si>
  <si>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</si>
  <si>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</si>
  <si>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</si>
  <si>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</si>
  <si>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</si>
  <si>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Parroquia San José Obrero de Vallenar</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</si>
  <si>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</si>
  <si>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</si>
  <si>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</si>
  <si>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</si>
  <si>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</si>
  <si>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</si>
  <si>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80066523K</t>
  </si>
  <si>
    <t>Erigida de acuerdo al Derecho Canónico, por el Arzobispado de Concepción.</t>
  </si>
  <si>
    <t>Indefinida.                                Erigida de acuerdo al Derecho Canónico, por el Arzobispado de Concepción, según Certificado Prot. PDF 027/2020, de fecha 07 de julio de 2020, emanado del Arzobispado de la Santísima Concepción.</t>
  </si>
  <si>
    <t xml:space="preserve">Rvdo. Prbo. Bismarck de Jesús Valle Palacios,  </t>
  </si>
  <si>
    <t>Manuel Bulnes Nº525, Hualqui</t>
  </si>
  <si>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</si>
  <si>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</si>
  <si>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Certificado de la Institución, correspondiente a antecedentes financieros del año 2020, aprobados por el Subdepartamento de Supervisión Financiera.</t>
  </si>
  <si>
    <t>Parroquia San Juan Evangelista de Viña del Mar</t>
  </si>
  <si>
    <t>70301500K</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</si>
  <si>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</si>
  <si>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</si>
  <si>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</si>
  <si>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</si>
  <si>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</si>
  <si>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</si>
  <si>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Parroquia San Pablo</t>
  </si>
  <si>
    <t xml:space="preserve">Actividad religiosa
</t>
  </si>
  <si>
    <t xml:space="preserve">Pbro. Juan Carlos Hernandez Mansilla, 
</t>
  </si>
  <si>
    <t xml:space="preserve">Janequeo esq Diego Portales s/n, Población Bdo O’Higgins, Puerto Montt.
</t>
  </si>
  <si>
    <t>652260103-652251031.</t>
  </si>
  <si>
    <t>infosanpablo@gmail.com</t>
  </si>
  <si>
    <t>Se acompañan antecedentes financieros correspondientes al año 2019, aprobados por el Sub departamento de Supervisión Nacional.</t>
  </si>
  <si>
    <t>Parroquia San Rosendo</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</si>
  <si>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</si>
  <si>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</si>
  <si>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</si>
  <si>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</si>
  <si>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</si>
  <si>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</si>
  <si>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</si>
  <si>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</si>
  <si>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</si>
  <si>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</si>
  <si>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Parroquia Santísima Virgen de la Merced</t>
  </si>
  <si>
    <t xml:space="preserve">Juan Yamil Pinto Agloni              </t>
  </si>
  <si>
    <t xml:space="preserve">Avda. Balmaceda S/N, San Javier, VII Región. 
Casilla 59 San Javier
</t>
  </si>
  <si>
    <t>Teléfono: (73) 322355</t>
  </si>
  <si>
    <t>Sanatorio Marítimo San Juan de Dios</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</si>
  <si>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</si>
  <si>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</si>
  <si>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</si>
  <si>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</si>
  <si>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</si>
  <si>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Se acompaña certificado financiero, correspondiente al año 2020,aprobado por el  Departamento de Administración y Finanzas.</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</si>
  <si>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</si>
  <si>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</si>
  <si>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</si>
  <si>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Fabio Andres López Aguilera </t>
  </si>
  <si>
    <t xml:space="preserve">Alameda Nº 609, comuna de Rancagua, Sexta Región. </t>
  </si>
  <si>
    <t xml:space="preserve">Telefono 722337841 anexo 727841 </t>
  </si>
  <si>
    <t>Servicio de Salud Magallanes</t>
  </si>
  <si>
    <t>61607900K</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</si>
  <si>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</si>
  <si>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 xml:space="preserve">Lautaro Navarro Nº1223, comuna y provincia de Punta Arenas.  
</t>
  </si>
  <si>
    <t xml:space="preserve">F:291100-291117
</t>
  </si>
  <si>
    <t>Servicio de Salud Metropolitano Norte</t>
  </si>
  <si>
    <t xml:space="preserve">Guillermo Harwig Jacob, 
</t>
  </si>
  <si>
    <t xml:space="preserve">Maruri Nº 272, comuna de Indepedencia, Región Metropolitana.
</t>
  </si>
  <si>
    <t>225758522- - 22575840, anexo 258540</t>
  </si>
  <si>
    <t xml:space="preserve">director.ssmm@redsalud.gov.cl  </t>
  </si>
  <si>
    <t>Sociedad de Asistencia y Capacitación (antes denominada Sociedad Protectora de la Infancia)</t>
  </si>
  <si>
    <t xml:space="preserve">Otorgado por Decreto Supremo Nº 180, de fecha 7 de febrero de 1895, por el Ministerio de Justicia.  </t>
  </si>
  <si>
    <t xml:space="preserve">Certificado de vigencia de Persona Jurídica sin fines de lucro, Folio N° 500395280894, de 24 de junio del 2021, del Servicio de Registro Civil e Identificación.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</si>
  <si>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</si>
  <si>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</si>
  <si>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dos años</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</si>
  <si>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</si>
  <si>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</si>
  <si>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</si>
  <si>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</si>
  <si>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secretaria.presidencia@protectora.cl
Secretario.gerencia@protectora.cl            floeser@protectora.cl</t>
  </si>
  <si>
    <t>Antecedentes financieros correspondientes al año 2020, aprobados por el Sub Depto de Supervisión Financiera Nacional.</t>
  </si>
  <si>
    <t>Informe N°730 de 2018</t>
  </si>
  <si>
    <t>Informe N°393, de 2020.
Informe N°606, de 2020.</t>
  </si>
  <si>
    <t>Sociedad de Beneficencia Hogar del Niño</t>
  </si>
  <si>
    <t xml:space="preserve">Decreto Supremo Nº 3215, de 30 de mayo de 1952, del Ministerio de Justicia. </t>
  </si>
  <si>
    <t>Certificado de Vigencia folio N° 500419048957, de fecha 18 de noviembre de 2021, del Servicio de Registro Civil e Identificación.</t>
  </si>
  <si>
    <t xml:space="preserve">Proteger, educar, dar habitación y vestuario a los niños, fomentar el mejoramiento de la salud de los menores, estimular la formación de nuevas organizaciones de protección a la infancia.
</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</si>
  <si>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</si>
  <si>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</si>
  <si>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 xml:space="preserve">17 de noviembre de 2016 al 17 de noviembre de 2021.
</t>
  </si>
  <si>
    <t xml:space="preserve">Presidente: Amelia Lina Barba Rouse, </t>
  </si>
  <si>
    <t xml:space="preserve">Balmaceda N° 6030, Collico, Valdivia.
</t>
  </si>
  <si>
    <t>Fono: 63-2214894</t>
  </si>
  <si>
    <t>huidif.esc.hog@gmail.com</t>
  </si>
  <si>
    <t>Se acompaña certificado de antecedentes financieros correspondiente al año 2020, aprobados por el Subdepartamento de Supervisión Financiera de la Dirección Nacional a aprobación.</t>
  </si>
  <si>
    <t>Informe N° 730 de  2018</t>
  </si>
  <si>
    <t>Sociedad Juntos E.V.</t>
  </si>
  <si>
    <t>Otorgado por Decreto Supremo Nº 445, de fecha 20 de abril de 1993, por el Ministerio de Justicia.  Publicado en el Diario Oficial con fecha 23 de junio de 1993.</t>
  </si>
  <si>
    <t>Certificado de Vigencia Nº 02, de fecha 02 de julio de 2021, emitido por el Departamento de Personas Jurídicas de la SEREMI de Justicia y Derechos Humanos de la Región de Valparaíso.</t>
  </si>
  <si>
    <t>La promoción de niños y jóvenes necesitados de ayuda social en Chile.</t>
  </si>
  <si>
    <t xml:space="preserve">Primera Presidenta:
Beatrix Edith Loos                    
Vicepresidente:
Carola Reyes
Gerente en Alemania: 
Rüdiger Loos.
Gerente en Chile:
Sandra Irene Lucila Urquiza Salgado.              </t>
  </si>
  <si>
    <t>De 13 de abril de 2019 a 13 de abril de 2021</t>
  </si>
  <si>
    <t xml:space="preserve"> Primera Presidenta y Mandataria de la Institución en Chile:
Beatrix Edith Loos                            </t>
  </si>
  <si>
    <t>Parcela 43 A-3, El Cajón de San Pedro, Quillota, Quinta Región.</t>
  </si>
  <si>
    <t xml:space="preserve">332-316776 / 9 5443243 / 9 647 6538 </t>
  </si>
  <si>
    <t>sociedadjuntos@yahoo.es</t>
  </si>
  <si>
    <t>93509: Otras Asociaciones.</t>
  </si>
  <si>
    <t>Se acompañan antecedentes financieros actualizados al año 2020,  aprobados por el Departamento de Administración y Finanzas.</t>
  </si>
  <si>
    <t>Sociedad Pro-Ayuda del Niño Lisiado</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</si>
  <si>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</si>
  <si>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</si>
  <si>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</si>
  <si>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</si>
  <si>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</si>
  <si>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Dos años. Renovación anual parcial.</t>
  </si>
  <si>
    <t xml:space="preserve">27-05-2019 al 27-05-202021 </t>
  </si>
  <si>
    <t xml:space="preserve">Presidente: Daniel Fernandez Koprich                        
Vice presidente ejecutivo: Ademir Domic Cárdenas                                     
</t>
  </si>
  <si>
    <t xml:space="preserve">Avda. Libertador Bernardo O´Higgins Nº 4620, Estación Central, Santiago, Región Metropolitana.
</t>
  </si>
  <si>
    <t>Fono: 6772000</t>
  </si>
  <si>
    <t>Se acompaña certificado de antecedentes financieros año 2018, aprobados por el Subdepartamento de Supervisión Nacional.</t>
  </si>
  <si>
    <t>Sociedad Protectora de Ciegos Santa Lucía</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</si>
  <si>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</si>
  <si>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</si>
  <si>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</si>
  <si>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</si>
  <si>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</si>
  <si>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</si>
  <si>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</si>
  <si>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</si>
  <si>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</si>
  <si>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Se acompaña Balance año 2004, aprobado por la Unidad de Auditoría.</t>
  </si>
  <si>
    <t xml:space="preserve">Sociedad Protectora de la Infancia de Concepción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</si>
  <si>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</si>
  <si>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</si>
  <si>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</si>
  <si>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</si>
  <si>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</si>
  <si>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</si>
  <si>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</si>
  <si>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 xml:space="preserve"> VIII </t>
  </si>
  <si>
    <t>(41) 238880</t>
  </si>
  <si>
    <t>Se acompañan antecedentes financieros correspondientes al año 2016, aprobados por el Subdepartamento de Supervisión Financiera Nacional.</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</si>
  <si>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</si>
  <si>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</si>
  <si>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</si>
  <si>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</si>
  <si>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</si>
  <si>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Academia de Humanismo Cristiano</t>
  </si>
  <si>
    <t>Institución de Estudios Superiores de Derecho Privado.</t>
  </si>
  <si>
    <t>Reconocida oficialmente en virtud de lo establecido en la Ley N° 18.962, Orgánica Constitucional de Enseñanza</t>
  </si>
  <si>
    <t>Certificado de Vigencia Nº 06/10827, de 02 de agosto del 2024, de la Unidad de Registro Institucional de la Subsecretaria de Educación Superior. Expediente N°39007</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</si>
  <si>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</si>
  <si>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Sr. Milton Vidal Rojas, Director Titular, Corporación de Estudios e Investigaciones
Mineras (CORPODIUM);
− Sr. Claudio Espinoza Araya, Director Titular, Fundación Universidad y Desarrollo
(FUD);
− Sr. José Orellana Yáñez, Director Titular, Corporación Centro de Estudios e
Investigaciones de la Realidad Contemporánea (CEIRC);
− Sra. Carmen Espinoza Miranda, Directora Titular, Corporación Programa de
Economía del Trabajo (PET);
− Sra. Leticia Lizama Sotomayor, Vicepresidenta, Representante Comunidad
Universitaria;
− Sr. Miguel Bahamondes Parrao, Presidente del Directorio, Corporación Privada de
Desarrollo Social Grupo de Investigaciones Agrarias (GIA).</t>
  </si>
  <si>
    <t>Durarán 4 años en sus funciones.</t>
  </si>
  <si>
    <t xml:space="preserve"> julio del 2023-21 de julio 2027</t>
  </si>
  <si>
    <t>Presidente: Álvaro Ramis Olivos,
Vicepresidente: Leticia Lizama Sotomayor,
Vicerrector académico (en ausencia de rector): Francisco Jeanneret</t>
  </si>
  <si>
    <t xml:space="preserve">Avda. Condell N° 343, comuna de Providencia, Región Metropolitana. </t>
  </si>
  <si>
    <t>Se acompañan antecedentes financieros correspondientes al año 2023,  aprobados por el Departamento de Administración y Finanzas del SENAME.</t>
  </si>
  <si>
    <t>Universidad Alberto Hurtado</t>
  </si>
  <si>
    <t>73923400K</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</si>
  <si>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</si>
  <si>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</si>
  <si>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</si>
  <si>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</si>
  <si>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</si>
  <si>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</si>
  <si>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</si>
  <si>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</si>
  <si>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</si>
  <si>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</si>
  <si>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Universidad Católica del Norte</t>
  </si>
  <si>
    <t xml:space="preserve">Institución de Estudios Superiores de Derecho Público. Corporación de Derecho Público.
</t>
  </si>
  <si>
    <t xml:space="preserve">Otorgado por Ley Nº 15561, del Ministerio de Hacienda. </t>
  </si>
  <si>
    <t xml:space="preserve">indefinida. Se acompaña Certificado de Vigencia Nº 06/4544, 07 de mayo de 2024, de la Jefa de Unidad de Registro Institucional (S), Subsecretaría de Educación Superior, del Ministerio de Educación.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</si>
  <si>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</si>
  <si>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Rector: 
Rodrigo Fernando Alda Varas</t>
  </si>
  <si>
    <t>Avenida Angamos Nº 0610, comuna de Antofagasta, región de Antofagasta</t>
  </si>
  <si>
    <t xml:space="preserve">Telefono: 55-2355065
</t>
  </si>
  <si>
    <t>Mail: forellana@ucn.cl</t>
  </si>
  <si>
    <t>Antecedentes financieros correspondientes al año 2023, aprobados por el Sub Departamento de Supervisión Financiera Nacional</t>
  </si>
  <si>
    <t>Universidad Católica Cardenal Raúl Silva Henríquez</t>
  </si>
  <si>
    <t>Otorgado por Decreto Exento Nº 113 de 20 de abril de 1999, del Ministerio de Educación, publicado en el Diario Oficial el día 13 de mayo de 1999.</t>
  </si>
  <si>
    <t xml:space="preserve">
Se acompaña Certificado de Vigencia Nº 06/4855, de 23 de junio del 2021, de la Jefa de Unidad de Registro Institucional (S), Subsecretaría de Educación Superior, del Ministerio de Educación
</t>
  </si>
  <si>
    <t>Contribuir a mejorar la calidad de vida, la salud mental y las condiciones que favorezcan el aprendizaje de las personas, familias y grupos humanos, especialmente de aquellos en situación de vulnerabilidad o marginalidad</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</si>
  <si>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</si>
  <si>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P. Claudio Cartes Andrades     1/7/2019- 30/6/2021.
Marcela Allue Nualart              1/6/2019- 31/5/2021.
David Albornoz Pavisic            1/6/2020- 31/5/2022.
Beatrice Ávalos Davidson        4/5/2020- 31/5/2022.      
Sor Fanny Dobronic                4/5/2020- 31/5/2022.                     
Mauricio Besio Rollero             4/5/2020- 31/5/2022</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</si>
  <si>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</si>
  <si>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General Jofré Nº 462, comuna de Santiago. Región Metropolitana</t>
  </si>
  <si>
    <t xml:space="preserve"> Teléfono: 4601106.</t>
  </si>
  <si>
    <t>Se acompaña certificado financiero correspondiente al año 2020, aprobado por el Subdepartamento de Supervisión Financiera Nacional</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</si>
  <si>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</si>
  <si>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</si>
  <si>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</si>
  <si>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Indefinida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</si>
  <si>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</si>
  <si>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</si>
  <si>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 xml:space="preserve">Duración del Directorio: Durarán cinco años en sus cargos.
Duración del Presidente: Durará dos años y medio en el cargo.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</si>
  <si>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</si>
  <si>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</si>
  <si>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Toesca Nº 1783, comuna y provincia de Santiago, Región Metropolitana.
</t>
  </si>
  <si>
    <t>Fono 02- 5826001</t>
  </si>
  <si>
    <t xml:space="preserve">Se adjuntan antecedentes financieros actualizados al año 2022, aprobados por el Sub departamento de Supervisión Nacional. 
</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</si>
  <si>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</si>
  <si>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</si>
  <si>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</si>
  <si>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</si>
  <si>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Avenida Angamos Nº 601, Antofagasta,  Segunda Región.
</t>
  </si>
  <si>
    <t>Fonos: 55- 637183    55-637184</t>
  </si>
  <si>
    <t xml:space="preserve">rectoria@uantof.cl 
</t>
  </si>
  <si>
    <t xml:space="preserve">Se acompaña certificado de antecedentes financieros del año 2018. </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</si>
  <si>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</si>
  <si>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</si>
  <si>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</si>
  <si>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</si>
  <si>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Rosa Noemí Devés Alessandri, RUT N°4.775.065-2. Decreto Supremo N°115, de 2022, del Ministerio de Educación, en relación con el artículo 17 del D.F.L. N°3, de 2006, que fija el texto refundido, coordinado y sistematizado del D.F.L. N°153, de 1981, que establece los Estatutos de la Universidad de Chile, ambos del Ministerio de Educación, los cuales se acompañan al presente oficio.
</t>
  </si>
  <si>
    <t xml:space="preserve">Avda. Libertador Bernardo O’Higgins N° 1058, comuna de Santiago, Región Metropolitana
</t>
  </si>
  <si>
    <t>direccionjuridica.rectoria@uchile.cl</t>
  </si>
  <si>
    <t>Se acompañan antecedentes financieros correspondientes al año 2023, aprobados por el Subdepartamento de Supervisión Nacional.</t>
  </si>
  <si>
    <t xml:space="preserve">Universidad del Bío Bío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</si>
  <si>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</si>
  <si>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</si>
  <si>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</si>
  <si>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</si>
  <si>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</si>
  <si>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 xml:space="preserve">Avenida Collao  Nº 1202, Concepción, Octava Región.
</t>
  </si>
  <si>
    <t>(56) 41- 3111200/3111201</t>
  </si>
  <si>
    <t xml:space="preserve">mcataldo@ubiobio.cl </t>
  </si>
  <si>
    <t>Se acompañan antecedentes financieros correspondientes al año 2022, aprobados por el Subdepartamento de Supervisión Financiera Nacional.</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</si>
  <si>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</si>
  <si>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</si>
  <si>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</si>
  <si>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</si>
  <si>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xml:space="preserve">Eduardo Rodolfo Alfredo Hebel Weiss 
</t>
  </si>
  <si>
    <t xml:space="preserve">Avenida Francisco Salazar Nº 01145, Temuco, Novena Región.
</t>
  </si>
  <si>
    <t>Fonos: 45- 325095    45-325096</t>
  </si>
  <si>
    <t>: did@ufro.cl</t>
  </si>
  <si>
    <t>Se acompañan antecedentes financieros correspondientes al año 2023,  aprobados por el Subdepartamento de Supervisión Nacional.</t>
  </si>
  <si>
    <t>Universidad de Santiago de Chile USACH</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</si>
  <si>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</si>
  <si>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</si>
  <si>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</si>
  <si>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 xml:space="preserve">Avda. Libertador Bernardo O’Higgins Nº 3363, comuna de Estación Central.
</t>
  </si>
  <si>
    <t>Fono 7180000</t>
  </si>
  <si>
    <t>rectoria@usach.cl</t>
  </si>
  <si>
    <t xml:space="preserve">Se acompañan antecedentes financieros 2018, aprobados por el Subdepartamento de Supervisión Nacional.
</t>
  </si>
  <si>
    <t>Universidad de Valparaíso</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</si>
  <si>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</si>
  <si>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</si>
  <si>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Rector:Óscar Enrique Corrales Jorquera         </t>
  </si>
  <si>
    <t xml:space="preserve">Blanco N°1829, Valparaíso, Quinta Región
Casilla 123-V
</t>
  </si>
  <si>
    <t>Fono: 32- 2507000</t>
  </si>
  <si>
    <t>secretaria.rector@uv.cl, jazmin.reyes@uv.cl, mariana.rodriguez@uv.cl</t>
  </si>
  <si>
    <t xml:space="preserve">Se acompañan antecedentes financieros correspondientes al año 2023, aprobados por el Subdepartamento de Supervisión Nacional. </t>
  </si>
  <si>
    <t>Universidad Diego Portales</t>
  </si>
  <si>
    <t xml:space="preserve">70990700K
</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</si>
  <si>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</si>
  <si>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Certificado de Vigencia Nº 06/04010, de 09 de julio de 2019, de la Jefa de la Unidad de Registro Institucional, División de Educación Superior del Ministerio de Educación
</t>
  </si>
  <si>
    <t xml:space="preserve">El objeto es la Educación Superior. Como tal, cultiva y difunde la enseñanza, la investigación, el raciocinio y la cultura.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</si>
  <si>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</si>
  <si>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</si>
  <si>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</si>
  <si>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</si>
  <si>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</si>
  <si>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 xml:space="preserve">Se acompaña certificado financiero, correspondiente al año 2018q, que han sido remitidos a USUFI mediante Memorándum N° 2393 con fecha 04-09-2019..
</t>
  </si>
  <si>
    <t>Universidad Tecnológica Metropolitana</t>
  </si>
  <si>
    <t>Institución de Educación Superior de Derecho Público.</t>
  </si>
  <si>
    <t>Otorgado por Ley Nº 19.239 del año 1993.</t>
  </si>
  <si>
    <t>Educación Superior.</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</si>
  <si>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</si>
  <si>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Dieciocho Nº 161, comuna de Santiago, Región Metropolitana.</t>
  </si>
  <si>
    <t>227877542.</t>
  </si>
  <si>
    <t>rectoria@utem.cl</t>
  </si>
  <si>
    <t xml:space="preserve">Se acompaña certificado financiero correspondiente al año 2023, aprobado por el Departamento de Administración y Finanzas. </t>
  </si>
  <si>
    <t>VICARÍA DE LA PASTORAL SOCIAL</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</si>
  <si>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</si>
  <si>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</si>
  <si>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</si>
  <si>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</si>
  <si>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</si>
  <si>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xml:space="preserve">Catedral Nº 1063, 5º y 6º Piso, ciudad de Santiago.
</t>
  </si>
  <si>
    <t>Fonos (56-2) 7900600-79006-7900719</t>
  </si>
  <si>
    <t>: VICARIA@VICARIA.CL-WWW.VICARIA.CL .</t>
  </si>
  <si>
    <t xml:space="preserve">Se acompañan antecedentes financieros, correspondientes al año 2011, aprobados por la Jefatura del Departamento de Administración y Finanzas.
</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</si>
  <si>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</si>
  <si>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</si>
  <si>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</si>
  <si>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</si>
  <si>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</si>
  <si>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</si>
  <si>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</si>
  <si>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</si>
  <si>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</si>
  <si>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</si>
  <si>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</si>
  <si>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KM FUNDACIÓN SOCIAL</t>
  </si>
  <si>
    <t>Certificado de Vigencia de Persona Jurídica sin Fines de Lucro Folio N° 500540527743, de 06 diciembre 2023, emitido por el Servicio de Registro Civil e Identificación</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</si>
  <si>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</si>
  <si>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</si>
  <si>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Desde el 09-12-2021 al 09-12-2023</t>
  </si>
  <si>
    <t>Guillermo Alberto Zambrano Tiznado RUT: 13.963.751-8</t>
  </si>
  <si>
    <t xml:space="preserve">Calle Manuel Rodriguez N° 0390, Oficina 401, comuna de Temuco, Región de la Araucanía.
</t>
  </si>
  <si>
    <t>Teléfono Celular: +56950009952</t>
  </si>
  <si>
    <t xml:space="preserve">somos@kmsocial.cl
katherina@kmconsultores.cl
</t>
  </si>
  <si>
    <t>Certificado Financiero 2021 aprobado por Subdepartamento de Supervisión financiera.</t>
  </si>
  <si>
    <t>Valores</t>
  </si>
  <si>
    <t>NOMBRE INSTITUCION</t>
  </si>
  <si>
    <t>RUT</t>
  </si>
  <si>
    <t>CODIGO</t>
  </si>
  <si>
    <t>Suma de ACUMULADO</t>
  </si>
  <si>
    <t>Total general</t>
  </si>
  <si>
    <t>DEPTO.</t>
  </si>
  <si>
    <t>LEY</t>
  </si>
  <si>
    <t>LINEA DE ACCION</t>
  </si>
  <si>
    <t>MOD</t>
  </si>
  <si>
    <t>COD INST</t>
  </si>
  <si>
    <t>PPTO</t>
  </si>
  <si>
    <t>PLAZAS</t>
  </si>
  <si>
    <t>CODIGO SIGFE</t>
  </si>
  <si>
    <t>ESTABLECIMIENTO</t>
  </si>
  <si>
    <t>BANCO</t>
  </si>
  <si>
    <t>CTA CTE</t>
  </si>
  <si>
    <t>ENERO</t>
  </si>
  <si>
    <t>FEBRERO</t>
  </si>
  <si>
    <t>MARZO</t>
  </si>
  <si>
    <t>ABRIL</t>
  </si>
  <si>
    <t>MAYO</t>
  </si>
  <si>
    <t>JUNIO</t>
  </si>
  <si>
    <t>JULIO</t>
  </si>
  <si>
    <t>AGOSTO</t>
  </si>
  <si>
    <t>SEPTIEMBRE</t>
  </si>
  <si>
    <t>OCTUBRE</t>
  </si>
  <si>
    <t>NOVIEMBRE</t>
  </si>
  <si>
    <t>DICIEMBRE</t>
  </si>
  <si>
    <t>ACUMULADO</t>
  </si>
  <si>
    <t>DJJ</t>
  </si>
  <si>
    <t>PROG</t>
  </si>
  <si>
    <t>PLA</t>
  </si>
  <si>
    <t>JUSTICIA JUVENIL</t>
  </si>
  <si>
    <t>PLA - QUILLOTA</t>
  </si>
  <si>
    <t>BANCO DE CREDITO E INVERSIONES</t>
  </si>
  <si>
    <t>MCA</t>
  </si>
  <si>
    <t>MCA - QUILLOTA</t>
  </si>
  <si>
    <t>MCA - VALPARAISO</t>
  </si>
  <si>
    <t>PLA - SAN ANTONIO</t>
  </si>
  <si>
    <t>BANCO ESTADO</t>
  </si>
  <si>
    <t>MCA - SAN ANTONIO</t>
  </si>
  <si>
    <t>PMM</t>
  </si>
  <si>
    <t>PMM - QUILLOTA</t>
  </si>
  <si>
    <t>ASR</t>
  </si>
  <si>
    <t>ASR - VALPARAISO</t>
  </si>
  <si>
    <t>BANCO SANTANDER-CHILE</t>
  </si>
  <si>
    <t>ALA</t>
  </si>
  <si>
    <t>ALA - VALPARAISO</t>
  </si>
  <si>
    <t>PMM - QUILPUE</t>
  </si>
  <si>
    <t>PMM - SAN FELIPE</t>
  </si>
  <si>
    <t>PLA - PROGRAMA DE LIBERTAD ASISTIDA - PLA VALPARAÍSO</t>
  </si>
  <si>
    <t>PSA</t>
  </si>
  <si>
    <t>PSA - PROGRAMA DE SALIDAS ALTERNATIVAS - PSA VALPARAISO SAN ANTONIO</t>
  </si>
  <si>
    <t>ASE</t>
  </si>
  <si>
    <t>ASE - VALPARAÍSO</t>
  </si>
  <si>
    <t>PLE</t>
  </si>
  <si>
    <t>PLE - VALPARAISO</t>
  </si>
  <si>
    <t>PLE - QUILLOTA</t>
  </si>
  <si>
    <t>PMM - PMM VALPARAISO</t>
  </si>
  <si>
    <t>PLE - SAN ANTONIO</t>
  </si>
  <si>
    <t>ASE - CACHAPOAL</t>
  </si>
  <si>
    <t>PLA - CACHAPOAL</t>
  </si>
  <si>
    <t>MCA - CACHAPOAL</t>
  </si>
  <si>
    <t>PMM - HERNAN EMERES YEVENES</t>
  </si>
  <si>
    <t>BANCO SCOTIABANK</t>
  </si>
  <si>
    <t>PLE - O´HIGGINS</t>
  </si>
  <si>
    <t>PMM - RANCAGUA</t>
  </si>
  <si>
    <t>ALA - PIL OHIGGINS</t>
  </si>
  <si>
    <t>ASR - PIL OHIGGINS</t>
  </si>
  <si>
    <t>ASE - APRENDER A CRECER</t>
  </si>
  <si>
    <t>ASE - CIP CRC TALCA</t>
  </si>
  <si>
    <t>ASE - MEDIO LIBRE TALCA</t>
  </si>
  <si>
    <t>ASE - LINARES</t>
  </si>
  <si>
    <t>PMM - CAUQUENES</t>
  </si>
  <si>
    <t>PMM - LINARES</t>
  </si>
  <si>
    <t>PMM - LLEQUEN TALCA</t>
  </si>
  <si>
    <t>PMM - BALDOMERO LILLO</t>
  </si>
  <si>
    <t>ASR - PIL PROGRAMA DE INTERMEDIACIÓN LABORAL</t>
  </si>
  <si>
    <t>ALA - PIL PROGRAMA DE INTERMEDIACIÓN LABORAL</t>
  </si>
  <si>
    <t>PLE - PROGRAMA DE LIBERTAD ASISTIDA ESPECIAL - PLE PROGRAMA DE LIBERTAD ASISTIDA ESPECIAL PROVINC...</t>
  </si>
  <si>
    <t>ASR - PIL LA ESPERANZA</t>
  </si>
  <si>
    <t>ALA - PIL LA ESPERANZA</t>
  </si>
  <si>
    <t>PMM - CONCEPCION COSTA</t>
  </si>
  <si>
    <t>ASE - CONCEPCION ARAUCO</t>
  </si>
  <si>
    <t>ASE - CIP - CRC CORONEL</t>
  </si>
  <si>
    <t>ASE - SAN PABLO BIO BIO</t>
  </si>
  <si>
    <t>PMM - PROVINCIA BIOBIO</t>
  </si>
  <si>
    <t>PMM - PROVINCIA DE ARAUCO LOTA Y CORONEL</t>
  </si>
  <si>
    <t>PMM - PROGRAMA MULTIMODAL - SAN PEDRO DE LA PAZ</t>
  </si>
  <si>
    <t>PMM - PROGRAMA MULTIMODAL - CONCEPCION COSTA</t>
  </si>
  <si>
    <t>MCA - CAUTIN</t>
  </si>
  <si>
    <t>PLA - KIMELTU</t>
  </si>
  <si>
    <t>MCA - AMULEN</t>
  </si>
  <si>
    <t>PMM - CIUDAD DEL NIÑO ANGOL</t>
  </si>
  <si>
    <t>ASR - PIL PROYECTO DE INTERMEDIACIÓN LABORAL PIL ARAUCANÍA</t>
  </si>
  <si>
    <t>ALA - PIL PROYECTO DE INTERMEDIACIÓN LABORAL PIL ARAUCANÍA</t>
  </si>
  <si>
    <t>PMM - PROGRAMA MULTIMODAL - CAUTIN LAFKEN</t>
  </si>
  <si>
    <t>PLE - PROGRAMA DE LIBERTAD ASISTIDA ESPECIAL - ANTULAFQUEN</t>
  </si>
  <si>
    <t>PLE - PROGRAMA DE LIBERTAD ASISTIDA ESPECIAL - ARAUCANIA CENTRO</t>
  </si>
  <si>
    <t>ASE - ARAUCANIA</t>
  </si>
  <si>
    <t>PMM - CUIDAD DEL NIÑO OSORNO</t>
  </si>
  <si>
    <t>ASR - PIL CIUDAD DEL NIÑO LOS LAGOS</t>
  </si>
  <si>
    <t>ALA - PIL CIUDAD DEL NIÑO LOS LAGOS</t>
  </si>
  <si>
    <t>PMM - CIUDAD DEL NIÑO LLANQUIHUE PALENA</t>
  </si>
  <si>
    <t>PMM - PROYECTA CHILOE</t>
  </si>
  <si>
    <t>ASE - LOS LAGOS</t>
  </si>
  <si>
    <t>ASE - PROFESOR MANUEL GUERRERO</t>
  </si>
  <si>
    <t>PMM - PROGRAMA MULTIMODAL AYSEN</t>
  </si>
  <si>
    <t>ASR - PIL AYSÉN</t>
  </si>
  <si>
    <t>ALA - PIL AYSÉN</t>
  </si>
  <si>
    <t>PMM - MAGALLANES</t>
  </si>
  <si>
    <t>ASR - PIL MAGALLANES</t>
  </si>
  <si>
    <t>ALA - PIL MAGALLANES</t>
  </si>
  <si>
    <t>ASE - SANTIAGO SUR PONIENTE</t>
  </si>
  <si>
    <t>ASE - SANTIAGO</t>
  </si>
  <si>
    <t>ASE - DEM METROPOLITANO NORTE</t>
  </si>
  <si>
    <t>ASE - SAN BERNARDO</t>
  </si>
  <si>
    <t>ASE - CIP CRC SAN JOAQUIN</t>
  </si>
  <si>
    <t>ASE - PUENTE ALTO</t>
  </si>
  <si>
    <t>ASR - PIL PROGRAMA DE APOYO PSICOSOCIAL PARA ADOLESCENTES PRIVADOS DE LIBERTAD Y EN EL MEDIO LIBRE</t>
  </si>
  <si>
    <t>BANCO SECURITY</t>
  </si>
  <si>
    <t>ALA - PIL APRESTO LABORAL PARA ADOLESCENTES PRIVADOS DE LIBERTAD Y EN EL MEDIO LIBRE</t>
  </si>
  <si>
    <t>BANCO DE CHILE</t>
  </si>
  <si>
    <t>PLE - PROGRAMA DE LIBERTAD ASISTIDA ESPECIAL - PLE ORIENTE</t>
  </si>
  <si>
    <t>PMM - PROGRAMA MULTIMODAL - PMM CIUDAD DEL NINO CENTRO PONIENTE</t>
  </si>
  <si>
    <t>PMM - PROGRAMA MULTIMODAL - PMM QUILICURA CHACABUCO</t>
  </si>
  <si>
    <t>PMM - PROGRAMA MULTIMODAL - PMM LA PINTANA EL BOSQUE</t>
  </si>
  <si>
    <t>PMM - PROGRAMA MULTIMODAL - PMM SUR UNO</t>
  </si>
  <si>
    <t>PMM - PROGRAMA MULTIMODAL - PMM SUR DOS</t>
  </si>
  <si>
    <t>PMM - PROGRAMA MULTIMODAL - PMM MAIPÚ CERRILLOS</t>
  </si>
  <si>
    <t>PMM - PROGRAMA MULTIMODAL - PMM PONIENTE</t>
  </si>
  <si>
    <t>PMM - PROGRAMA MULTIMODAL - PMM NORTE</t>
  </si>
  <si>
    <t>PMM - PROGRAMA MULTIMODAL - PMM PROVINCIA DEL MAIPO</t>
  </si>
  <si>
    <t>PMM - PROGRAMA MULTIMODAL - PMM LA FLORIDA MACUL</t>
  </si>
  <si>
    <t>PMM - PROGRAMA MULTIMODAL - PMM TALAGANTE</t>
  </si>
  <si>
    <t>PMM - PROGRAMA MULTIMODAL - PMM ORIENTE</t>
  </si>
  <si>
    <t>PLE - CHACABUCO QUILICURA</t>
  </si>
  <si>
    <t>PLE - PLE NORTE</t>
  </si>
  <si>
    <t>PLE - PROVINCIA CORDILLERA</t>
  </si>
  <si>
    <t>PLE - PONIENTE</t>
  </si>
  <si>
    <t>PLE - CENTRO PONIENTE</t>
  </si>
  <si>
    <t>PLE - LA PINTANA EL BOSQUE</t>
  </si>
  <si>
    <t>PLE - PROVINCIA DEL MAIPO</t>
  </si>
  <si>
    <t>PLE - SUR</t>
  </si>
  <si>
    <t>PMM - CIUDAD DEL NIÑO RENCA PUDAHUEL</t>
  </si>
  <si>
    <t>PMM - PROVINCIA CORDILLERA</t>
  </si>
  <si>
    <t>ASE - LOS RIOS</t>
  </si>
  <si>
    <t>PMM - CIUDAD DE NIÑO VALDIVIA</t>
  </si>
  <si>
    <t>ALA - PIL CIUDAD DEL NIÑO VALDIVIA</t>
  </si>
  <si>
    <t>ASR - PIL CIUDAD DEL NIÑO VALDIVIA</t>
  </si>
  <si>
    <t>ASR - PIL LLEQUEN ÑUBLE</t>
  </si>
  <si>
    <t>ALA - ATENCION APRESTO LABORAL PARA ADOLESCENTES PRIVADOS DE LIBERTAD Y MEDIO LIBRE (PIL)</t>
  </si>
  <si>
    <t>ASE - LLEQUEN ÑUBLE</t>
  </si>
  <si>
    <t>PMM - LLEQUEN ÑUBLE</t>
  </si>
  <si>
    <t>Certificado de vigencia, folio N° 500628041539, de 07 de mayo de 2025, emitido por el Servicio de Registro Civil e Identificación.</t>
  </si>
  <si>
    <t>Consta en Certificado de Vigencia  del Servicio del Registro Civil e Identificación, folio 500622420746 de 9 de abril de 2025</t>
  </si>
  <si>
    <t xml:space="preserve">Certificado de Vigencia de persona jurídica sin fines de lucro Folio N° 500621790243, emitido con fecha 07 de abril de 2025, del Servicio de Registro Civil e Identificación. </t>
  </si>
  <si>
    <t>Certificado de Vigencia, folio Nº 500624011546, emitido con fecha 15 de abril de 2025, por el Servicio de Registro Civil e Identificación</t>
  </si>
  <si>
    <t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t>
  </si>
  <si>
    <t>directorio@fundaciondem.cl
coordinacionejecutiva@fundaciondem.cl
administracioncentral@fundaciondem.cl</t>
  </si>
  <si>
    <t>Se acompaña certificado financiero correspondiente al año 2024,  aprobado por el Subdepartamento de Supervisión Financiera.</t>
  </si>
  <si>
    <t>Certificado de Vigencia de Persona Jurídica sin Fines de Lucro Nº de Folio 500622655619, de 10 de abril de 2025, del Servicio de Registro Civil e Identificación.</t>
  </si>
  <si>
    <t>Desde el 06-03-2023 hasta 06-03-2025.</t>
  </si>
  <si>
    <t>LOS MONTOS INFORMADOS CORRESPONDEN A LOS CANCELADOS EN EL PERÍODO ENERO - MAYO 2025</t>
  </si>
  <si>
    <t>Suma de MAYO</t>
  </si>
  <si>
    <t>Certificado de vigencia de persona jurídica sin fines de lucro, folio N° 500627735675, emitido por el Servicio de Registro Civil e Identificación, con fecha 06 de mayo de 2025.</t>
  </si>
  <si>
    <t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t>
  </si>
  <si>
    <r>
      <rPr>
        <sz val="11"/>
        <rFont val="Verdana"/>
        <family val="2"/>
      </rPr>
      <t xml:space="preserve">Antecedentes financieros correspondientes al año 2024, aprobados por el Subdepartamento de Supervisión Financiera.      </t>
    </r>
    <r>
      <rPr>
        <b/>
        <sz val="11"/>
        <rFont val="Verdana"/>
        <family val="2"/>
      </rPr>
      <t xml:space="preserve">                                                                                                                                                                                                                                                                                                                                                                                                                                                                                                                                                                                                                                                                                                                                                                                                                                                                                                                                                                                                                                                                         
</t>
    </r>
  </si>
  <si>
    <t>Certificado de Vigencia de Persona Jurídica Sin Fines de Lucro Folio N° 500629368005, emitido con fecha 13 de mayo de 2025, por el Servicio de Registro Civil e Identificación.</t>
  </si>
  <si>
    <t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t>
  </si>
  <si>
    <t xml:space="preserve">
JAIME ENRIQUE VILCHES GONZÁLEZ: 5.641.609-9
</t>
  </si>
  <si>
    <t xml:space="preserve">Se acompaña certificado de antecedentes financieros, correspondiente al año 2024, aprobados por el Sub Departamento de Supervisión Financiera Nacional. </t>
  </si>
  <si>
    <t>Certificado de vigencia, folio Nº 500627449668, de fecha 5 de mayo de 2025, del Servicio de Registro Civil e Identificación</t>
  </si>
  <si>
    <t>Se acompaña certificado financiero de la Institución correspondientes al año 2024, aprobado por el Sub Departamento de Supervisión Financiera Nacional</t>
  </si>
  <si>
    <t>Se acompaña certificado financiero correspondiente al año 2024, aprobados por el Sub Departamento de Supervisión Financiera Nacional</t>
  </si>
  <si>
    <t>Se acompaña Certificado Financiero de la Institución correspondiente al 2024,  aprobado por el Subdepartamento de Supervisión Financiera Nacional.</t>
  </si>
  <si>
    <t xml:space="preserve">Se acompaña certificado de antecedentes financieros, correspondientes al año 2024  aprobado por el Subdepartamento de Supervisión Financiera Nacional.  </t>
  </si>
  <si>
    <t>Certificado de Vigencia folio N° 500625999171, de fecha 24 de abril de 2025, del Servicio de Registro Civil e Identificación.</t>
  </si>
  <si>
    <t xml:space="preserve">
Se acompaña certificado financiero correspondiente al 2024, aprobado por el Subdepartamento de Supervisión Financiera.</t>
  </si>
  <si>
    <t xml:space="preserve">Certificado de Vigencia Folio Nº 500629816024, de fecha 15 de mayo de 2025, del Servicio de Registro Civil e Identificación </t>
  </si>
  <si>
    <t>27 de septiembre de 2023 al 27 de septiembre de 2026. Según consta en Certificado de directorio de persona jurídica sin fines de lucro Folio Nº 500627568767, de fecha 05 de mayo de 2025, del Servicio de Registro Civil e Identificación.</t>
  </si>
  <si>
    <t xml:space="preserve"> (+562) 2 365 32 76 - (+562) 2 365 31 97 
</t>
  </si>
  <si>
    <t xml:space="preserve">Correos bernardo.vasquez@reinventarse.cl y jonathan.olivares@reinventarse.cl
</t>
  </si>
  <si>
    <t>Se acompaña certificado financiero correspondiente al año 2024, aprobados por  Supervisión Financiera Nacional.</t>
  </si>
  <si>
    <t>Certificado de vigencia N° 500632615284, de 26 de mayo de 2025, del SRC</t>
  </si>
  <si>
    <t xml:space="preserve">PresiPresidente: 
Araceli Carrasco Henríquez RUT: 13.547.361-8
Secretaria: 
Jeanette Mariela Muga Álvarez RUT: 10.262.560-9
Tesorera: 
Teresa Del Carmen Gonzalez Caceres 13.195.670-3
</t>
  </si>
  <si>
    <t>Certificado de Antecedentes Financieros del año 2024, aprobados por Subdepartamento de Supervisión Nacional.</t>
  </si>
  <si>
    <t xml:space="preserve">Certificado Financiero correspondiente al año 2024, aprobado por USUFI
</t>
  </si>
  <si>
    <t>MONTO MES DE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</si>
</sst>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 #,##0.00_-;\-* #,##0.00_-;_-* &quot;-&quot;??_-;_-@_-"/>
    <numFmt numFmtId="165" formatCode="_-&quot;$&quot;\ * #,##0.00_-;\-&quot;$&quot;\ * #,##0.00_-;_-&quot;$&quot;\ * &quot;-&quot;??_-;_-@_-"/>
    <numFmt numFmtId="166" formatCode="_-* #,##0.00_-;\-* #,##0.00_-;_-* \-??_-;_-@_-"/>
    <numFmt numFmtId="167" formatCode="_-&quot;$ &quot;* #,##0.00_-;&quot;-$ &quot;* #,##0.00_-;_-&quot;$ &quot;* \-??_-;_-@_-"/>
    <numFmt numFmtId="168" formatCode="#,##0_ ;\-#,##0\ "/>
  </numFmts>
  <fonts count="14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
      <u/>
      <sz val="10"/>
      <color rgb="FFFF0000"/>
      <name val="MS Sans Serif"/>
      <family val="2"/>
    </font>
    <font>
      <u/>
      <sz val="10"/>
      <color theme="10"/>
      <name val="MS Sans Serif"/>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9" tint="0.399975585192419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6" fontId="24" fillId="0" borderId="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6"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7"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3" fillId="0" borderId="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6" fillId="0" borderId="0" applyNumberFormat="0" applyFill="0" applyBorder="0" applyAlignment="0" applyProtection="0"/>
  </cellStyleXfs>
  <cellXfs count="276">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41" fontId="115" fillId="57" borderId="10" xfId="6638" applyFont="1" applyFill="1" applyBorder="1" applyAlignment="1">
      <alignment vertical="center"/>
    </xf>
    <xf numFmtId="1" fontId="119" fillId="57" borderId="10" xfId="5647" applyNumberFormat="1"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0" fontId="119" fillId="57" borderId="23" xfId="0" applyFont="1" applyFill="1" applyBorder="1" applyAlignment="1">
      <alignment horizontal="center"/>
    </xf>
    <xf numFmtId="0" fontId="119" fillId="64" borderId="10" xfId="0" applyFont="1" applyFill="1" applyBorder="1" applyAlignment="1">
      <alignment wrapText="1"/>
    </xf>
    <xf numFmtId="1" fontId="115" fillId="57" borderId="10" xfId="0" applyNumberFormat="1" applyFont="1" applyFill="1" applyBorder="1" applyAlignment="1">
      <alignment horizontal="left" vertical="center"/>
    </xf>
    <xf numFmtId="41" fontId="115" fillId="57" borderId="10" xfId="6638" applyFont="1" applyFill="1" applyBorder="1" applyAlignment="1">
      <alignment horizontal="right"/>
    </xf>
    <xf numFmtId="41" fontId="119" fillId="57" borderId="10" xfId="6638" applyFont="1" applyFill="1" applyBorder="1" applyAlignment="1">
      <alignment vertical="center"/>
    </xf>
    <xf numFmtId="41" fontId="115" fillId="0" borderId="10" xfId="6638" applyFont="1" applyFill="1" applyBorder="1" applyAlignment="1">
      <alignment horizontal="right" vertical="center"/>
    </xf>
    <xf numFmtId="41" fontId="119" fillId="0" borderId="10" xfId="6638" applyFont="1" applyFill="1" applyBorder="1" applyAlignment="1">
      <alignment vertical="center"/>
    </xf>
    <xf numFmtId="41" fontId="115" fillId="0" borderId="10" xfId="6638" applyFont="1" applyFill="1" applyBorder="1" applyAlignment="1">
      <alignment vertical="center"/>
    </xf>
    <xf numFmtId="0" fontId="115" fillId="0" borderId="0" xfId="0" applyFont="1" applyFill="1" applyAlignment="1"/>
    <xf numFmtId="1" fontId="119" fillId="0" borderId="10" xfId="6642" applyNumberFormat="1" applyFont="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0" fontId="115" fillId="0" borderId="22" xfId="0" applyFont="1" applyFill="1" applyBorder="1" applyAlignment="1">
      <alignment horizontal="center"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3"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Font="1" applyFill="1" applyBorder="1" applyAlignment="1">
      <alignment horizontal="right" vertical="center"/>
    </xf>
    <xf numFmtId="0" fontId="119" fillId="57" borderId="10" xfId="6644" applyFont="1" applyFill="1" applyBorder="1" applyAlignment="1">
      <alignment horizontal="right" vertical="center"/>
    </xf>
    <xf numFmtId="0" fontId="115" fillId="0" borderId="10" xfId="0" applyNumberFormat="1" applyFont="1" applyFill="1" applyBorder="1" applyAlignment="1">
      <alignment horizontal="right" vertical="center"/>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0" fontId="119" fillId="57" borderId="10" xfId="0" applyNumberFormat="1" applyFont="1" applyFill="1" applyBorder="1" applyAlignment="1">
      <alignment horizontal="right" vertical="center"/>
    </xf>
    <xf numFmtId="0" fontId="119" fillId="0" borderId="10" xfId="6644" applyFont="1" applyBorder="1" applyAlignment="1">
      <alignment horizontal="right" vertical="center"/>
    </xf>
    <xf numFmtId="0" fontId="119" fillId="57" borderId="10" xfId="1844"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Font="1" applyFill="1" applyBorder="1" applyAlignment="1">
      <alignment horizontal="right" vertical="center"/>
    </xf>
    <xf numFmtId="0" fontId="119" fillId="57" borderId="10" xfId="2795" applyFont="1" applyFill="1" applyBorder="1" applyAlignment="1">
      <alignment horizontal="right" vertical="center"/>
    </xf>
    <xf numFmtId="1" fontId="119" fillId="57" borderId="10" xfId="6644" applyNumberFormat="1" applyFont="1" applyFill="1" applyBorder="1"/>
    <xf numFmtId="0" fontId="117" fillId="0" borderId="10" xfId="0" applyFont="1" applyFill="1" applyBorder="1" applyAlignment="1">
      <alignment vertical="center" wrapText="1"/>
    </xf>
    <xf numFmtId="0" fontId="124" fillId="0" borderId="10" xfId="0" applyFont="1" applyFill="1" applyBorder="1" applyAlignment="1">
      <alignment vertical="center" wrapText="1"/>
    </xf>
    <xf numFmtId="0"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wrapText="1"/>
    </xf>
    <xf numFmtId="0" fontId="125" fillId="0" borderId="10" xfId="0" applyFont="1" applyFill="1" applyBorder="1" applyAlignment="1">
      <alignment vertical="center" wrapText="1"/>
    </xf>
    <xf numFmtId="0" fontId="125" fillId="0" borderId="10" xfId="0" applyFont="1" applyFill="1" applyBorder="1" applyAlignment="1">
      <alignment horizontal="center" vertical="center" wrapText="1"/>
    </xf>
    <xf numFmtId="0" fontId="124" fillId="0" borderId="10" xfId="0" applyFont="1" applyFill="1" applyBorder="1" applyAlignment="1">
      <alignment horizontal="center" vertical="center" wrapText="1"/>
    </xf>
    <xf numFmtId="14" fontId="125" fillId="0" borderId="10" xfId="0" applyNumberFormat="1" applyFont="1" applyFill="1" applyBorder="1" applyAlignment="1">
      <alignment horizontal="center" vertical="center" wrapText="1"/>
    </xf>
    <xf numFmtId="0" fontId="127" fillId="0" borderId="10" xfId="6645" applyFont="1" applyFill="1" applyBorder="1" applyAlignment="1">
      <alignment horizontal="center" vertical="center" wrapText="1"/>
    </xf>
    <xf numFmtId="14" fontId="124" fillId="0" borderId="10" xfId="0" applyNumberFormat="1" applyFont="1" applyFill="1" applyBorder="1" applyAlignment="1">
      <alignment horizontal="center" vertical="center" wrapText="1"/>
    </xf>
    <xf numFmtId="0" fontId="128" fillId="0" borderId="10" xfId="0" applyFont="1" applyFill="1" applyBorder="1" applyAlignment="1">
      <alignment vertical="center" wrapText="1"/>
    </xf>
    <xf numFmtId="14" fontId="124" fillId="0" borderId="10" xfId="0" applyNumberFormat="1" applyFont="1" applyFill="1" applyBorder="1" applyAlignment="1">
      <alignment vertical="center" wrapText="1"/>
    </xf>
    <xf numFmtId="0" fontId="124" fillId="0" borderId="10" xfId="0" applyFont="1" applyFill="1" applyBorder="1" applyAlignment="1">
      <alignment horizontal="justify" vertical="center"/>
    </xf>
    <xf numFmtId="41" fontId="124"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29" fillId="0" borderId="10" xfId="0" applyFont="1" applyFill="1" applyBorder="1"/>
    <xf numFmtId="0" fontId="129" fillId="0" borderId="10" xfId="0" applyFont="1" applyFill="1" applyBorder="1" applyAlignment="1">
      <alignment vertical="center" wrapText="1"/>
    </xf>
    <xf numFmtId="0" fontId="126" fillId="0" borderId="10" xfId="6645" applyFill="1" applyBorder="1" applyAlignment="1">
      <alignment horizontal="center" vertical="center" wrapText="1"/>
    </xf>
    <xf numFmtId="0" fontId="130" fillId="0" borderId="10" xfId="6645"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29" fillId="0" borderId="10" xfId="0" applyFont="1" applyFill="1" applyBorder="1" applyAlignment="1">
      <alignment horizontal="justify" vertical="center"/>
    </xf>
    <xf numFmtId="0" fontId="117" fillId="0" borderId="10" xfId="0" applyFont="1" applyFill="1" applyBorder="1" applyAlignment="1">
      <alignment wrapText="1"/>
    </xf>
    <xf numFmtId="0" fontId="124" fillId="0" borderId="10" xfId="0" applyFont="1" applyFill="1" applyBorder="1"/>
    <xf numFmtId="0" fontId="124" fillId="0" borderId="10" xfId="0" applyFont="1" applyFill="1" applyBorder="1" applyAlignment="1">
      <alignment horizontal="right" vertical="center" wrapText="1"/>
    </xf>
    <xf numFmtId="0" fontId="125" fillId="0" borderId="10" xfId="0" applyFont="1" applyFill="1" applyBorder="1" applyAlignment="1">
      <alignment horizontal="justify" vertical="center" wrapText="1"/>
    </xf>
    <xf numFmtId="0" fontId="124" fillId="0" borderId="10" xfId="0" applyFont="1" applyFill="1" applyBorder="1" applyAlignment="1">
      <alignment horizontal="left" wrapText="1"/>
    </xf>
    <xf numFmtId="0" fontId="129" fillId="0" borderId="10" xfId="0" applyFont="1" applyFill="1" applyBorder="1" applyAlignment="1">
      <alignment vertical="center"/>
    </xf>
    <xf numFmtId="0" fontId="133" fillId="0" borderId="10" xfId="0" applyFont="1" applyFill="1" applyBorder="1" applyAlignment="1">
      <alignment horizontal="justify" vertical="center" wrapText="1"/>
    </xf>
    <xf numFmtId="0" fontId="134" fillId="0" borderId="10" xfId="6645" applyFont="1" applyFill="1" applyBorder="1" applyAlignment="1">
      <alignment horizontal="center" vertical="center" wrapText="1"/>
    </xf>
    <xf numFmtId="0" fontId="124" fillId="0" borderId="10" xfId="0" applyFont="1" applyFill="1" applyBorder="1" applyAlignment="1">
      <alignment horizontal="left" vertical="center" wrapText="1"/>
    </xf>
    <xf numFmtId="0" fontId="124" fillId="0" borderId="10" xfId="0" applyNumberFormat="1" applyFont="1" applyFill="1" applyBorder="1" applyAlignment="1">
      <alignment horizontal="justify" vertical="center" wrapText="1"/>
    </xf>
    <xf numFmtId="0" fontId="136" fillId="0" borderId="10" xfId="6645" applyFont="1" applyFill="1" applyBorder="1" applyAlignment="1">
      <alignment vertical="center" wrapText="1"/>
    </xf>
    <xf numFmtId="0" fontId="126" fillId="0" borderId="10" xfId="6645" applyFill="1" applyBorder="1" applyAlignment="1">
      <alignment vertical="center"/>
    </xf>
    <xf numFmtId="14" fontId="128" fillId="0" borderId="10" xfId="0" applyNumberFormat="1" applyFont="1" applyFill="1" applyBorder="1" applyAlignment="1">
      <alignment horizontal="center" vertical="center" wrapText="1"/>
    </xf>
    <xf numFmtId="0" fontId="137" fillId="0" borderId="10" xfId="0" applyFont="1" applyFill="1" applyBorder="1" applyAlignment="1">
      <alignment vertical="center" wrapText="1"/>
    </xf>
    <xf numFmtId="0" fontId="124" fillId="57" borderId="10" xfId="0" applyFont="1" applyFill="1" applyBorder="1" applyAlignment="1">
      <alignment vertical="center" wrapText="1"/>
    </xf>
    <xf numFmtId="0" fontId="132" fillId="0" borderId="10" xfId="0" applyFont="1" applyFill="1" applyBorder="1" applyAlignment="1">
      <alignment horizontal="justify" vertical="center"/>
    </xf>
    <xf numFmtId="0" fontId="124" fillId="0" borderId="10" xfId="0" applyFont="1" applyFill="1" applyBorder="1" applyAlignment="1">
      <alignment vertical="top" wrapText="1"/>
    </xf>
    <xf numFmtId="0" fontId="130" fillId="0" borderId="10" xfId="6645" applyFont="1" applyFill="1" applyBorder="1" applyAlignment="1">
      <alignment vertical="center" wrapText="1"/>
    </xf>
    <xf numFmtId="0" fontId="124" fillId="0" borderId="10" xfId="0" applyFont="1" applyFill="1" applyBorder="1" applyAlignment="1">
      <alignment vertical="center"/>
    </xf>
    <xf numFmtId="0" fontId="138" fillId="0" borderId="10" xfId="0" applyFont="1" applyFill="1" applyBorder="1" applyAlignment="1">
      <alignment vertical="center" wrapText="1"/>
    </xf>
    <xf numFmtId="0" fontId="139" fillId="0" borderId="10" xfId="0" applyFont="1" applyFill="1" applyBorder="1" applyAlignment="1">
      <alignment horizontal="justify" vertical="center" wrapText="1"/>
    </xf>
    <xf numFmtId="0" fontId="129" fillId="0" borderId="10" xfId="0" applyFont="1" applyFill="1" applyBorder="1" applyAlignment="1">
      <alignment wrapText="1"/>
    </xf>
    <xf numFmtId="0" fontId="130" fillId="0" borderId="10" xfId="6645" applyFont="1" applyFill="1" applyBorder="1" applyAlignment="1">
      <alignment horizontal="justify" vertical="center"/>
    </xf>
    <xf numFmtId="0" fontId="128" fillId="0" borderId="10" xfId="0" applyFont="1" applyFill="1" applyBorder="1" applyAlignment="1">
      <alignment horizontal="left" vertical="center" wrapText="1"/>
    </xf>
    <xf numFmtId="0" fontId="124" fillId="0" borderId="10" xfId="0" applyFont="1" applyFill="1" applyBorder="1" applyAlignment="1">
      <alignment wrapText="1"/>
    </xf>
    <xf numFmtId="0" fontId="126" fillId="0" borderId="10" xfId="6645" applyFill="1" applyBorder="1" applyAlignment="1">
      <alignment vertical="center" wrapText="1"/>
    </xf>
    <xf numFmtId="0" fontId="125" fillId="0" borderId="10" xfId="0" applyNumberFormat="1" applyFont="1" applyFill="1" applyBorder="1" applyAlignment="1">
      <alignment horizontal="center" vertical="center" wrapText="1"/>
    </xf>
    <xf numFmtId="0" fontId="139" fillId="0" borderId="10" xfId="0" applyFont="1" applyFill="1" applyBorder="1" applyAlignment="1">
      <alignment vertical="center" wrapText="1"/>
    </xf>
    <xf numFmtId="0" fontId="129" fillId="0" borderId="10" xfId="0" applyFont="1" applyFill="1" applyBorder="1" applyAlignment="1">
      <alignment horizontal="justify" vertical="center" wrapText="1"/>
    </xf>
    <xf numFmtId="0" fontId="133" fillId="0" borderId="10" xfId="0" applyFont="1" applyFill="1" applyBorder="1" applyAlignment="1">
      <alignment vertical="center" wrapText="1"/>
    </xf>
    <xf numFmtId="41" fontId="124" fillId="0" borderId="10" xfId="6638" applyFont="1" applyFill="1" applyBorder="1" applyAlignment="1">
      <alignment horizontal="center" vertical="center" wrapText="1"/>
    </xf>
    <xf numFmtId="0" fontId="124" fillId="0" borderId="10" xfId="6638" applyNumberFormat="1" applyFont="1" applyFill="1" applyBorder="1" applyAlignment="1">
      <alignment horizontal="center" vertical="center" wrapText="1"/>
    </xf>
    <xf numFmtId="0" fontId="126" fillId="0" borderId="10" xfId="6645" applyFill="1" applyBorder="1" applyAlignment="1">
      <alignment horizontal="justify" vertical="center"/>
    </xf>
    <xf numFmtId="0" fontId="130" fillId="0" borderId="10" xfId="6645" applyFont="1" applyFill="1" applyBorder="1"/>
    <xf numFmtId="0" fontId="117" fillId="0" borderId="10" xfId="0" applyFont="1" applyBorder="1"/>
    <xf numFmtId="0" fontId="124" fillId="0" borderId="10" xfId="0" applyFont="1" applyFill="1" applyBorder="1" applyAlignment="1">
      <alignment horizontal="justify" vertical="top" wrapText="1"/>
    </xf>
    <xf numFmtId="14" fontId="140"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1"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2" fillId="62" borderId="10" xfId="2795" applyFont="1" applyFill="1" applyBorder="1" applyAlignment="1">
      <alignment horizontal="center" vertical="center" wrapText="1"/>
    </xf>
    <xf numFmtId="0" fontId="143" fillId="56" borderId="10" xfId="0" applyFont="1" applyFill="1" applyBorder="1" applyAlignment="1">
      <alignment vertical="center" wrapText="1"/>
    </xf>
    <xf numFmtId="0" fontId="142" fillId="63" borderId="10" xfId="2795" applyFont="1" applyFill="1" applyBorder="1" applyAlignment="1">
      <alignment horizontal="center" vertical="center" wrapText="1"/>
    </xf>
    <xf numFmtId="0" fontId="131" fillId="56" borderId="10" xfId="6643" applyFont="1" applyFill="1" applyBorder="1" applyAlignment="1">
      <alignment vertical="center" wrapText="1"/>
    </xf>
    <xf numFmtId="0" fontId="125" fillId="56" borderId="10" xfId="0" applyFont="1" applyFill="1" applyBorder="1" applyAlignment="1">
      <alignment vertical="center" wrapText="1"/>
    </xf>
    <xf numFmtId="0" fontId="124" fillId="56" borderId="10" xfId="0" applyFont="1" applyFill="1" applyBorder="1" applyAlignment="1">
      <alignment vertical="center" wrapText="1"/>
    </xf>
    <xf numFmtId="0" fontId="124" fillId="65" borderId="10" xfId="6643" applyFont="1" applyFill="1" applyBorder="1" applyAlignment="1">
      <alignment vertical="center" wrapText="1"/>
    </xf>
    <xf numFmtId="0" fontId="124" fillId="65" borderId="10" xfId="0" applyFont="1" applyFill="1" applyBorder="1" applyAlignment="1">
      <alignment vertical="center" wrapText="1"/>
    </xf>
    <xf numFmtId="0" fontId="124" fillId="0" borderId="10" xfId="0" applyFont="1" applyBorder="1" applyAlignment="1">
      <alignment horizontal="left" vertical="center" wrapText="1"/>
    </xf>
    <xf numFmtId="0" fontId="124" fillId="56" borderId="10" xfId="0" applyFont="1" applyFill="1" applyBorder="1" applyAlignment="1">
      <alignment vertical="center"/>
    </xf>
    <xf numFmtId="0" fontId="115" fillId="65" borderId="10" xfId="0" applyFont="1" applyFill="1" applyBorder="1" applyAlignment="1">
      <alignment vertical="center" wrapText="1"/>
    </xf>
    <xf numFmtId="0" fontId="125" fillId="56" borderId="10" xfId="6643" applyFont="1" applyFill="1" applyBorder="1" applyAlignment="1">
      <alignment vertical="center" wrapText="1"/>
    </xf>
    <xf numFmtId="0" fontId="131" fillId="66" borderId="10" xfId="6643" applyFont="1" applyFill="1" applyBorder="1" applyAlignment="1">
      <alignment vertical="center" wrapText="1"/>
    </xf>
    <xf numFmtId="0" fontId="125" fillId="66" borderId="10" xfId="0" applyFont="1" applyFill="1" applyBorder="1" applyAlignment="1">
      <alignment vertical="center" wrapText="1"/>
    </xf>
    <xf numFmtId="0" fontId="124" fillId="66" borderId="10" xfId="0" applyFont="1" applyFill="1" applyBorder="1" applyAlignment="1">
      <alignment vertical="center" wrapText="1"/>
    </xf>
    <xf numFmtId="0" fontId="131" fillId="67" borderId="10" xfId="6643" applyFont="1" applyFill="1" applyBorder="1" applyAlignment="1">
      <alignment vertical="center" wrapText="1"/>
    </xf>
    <xf numFmtId="0" fontId="125" fillId="67" borderId="10" xfId="0" applyFont="1" applyFill="1" applyBorder="1" applyAlignment="1">
      <alignment vertical="center" wrapText="1"/>
    </xf>
    <xf numFmtId="0" fontId="124" fillId="67" borderId="10" xfId="0" applyFont="1" applyFill="1" applyBorder="1" applyAlignment="1">
      <alignment vertical="center" wrapText="1"/>
    </xf>
    <xf numFmtId="0" fontId="115" fillId="57" borderId="10" xfId="0" applyFont="1" applyFill="1" applyBorder="1" applyAlignment="1">
      <alignment vertical="center" wrapText="1"/>
    </xf>
    <xf numFmtId="0" fontId="124" fillId="0" borderId="10" xfId="0" applyFont="1" applyBorder="1" applyAlignment="1">
      <alignment vertical="center" wrapText="1"/>
    </xf>
    <xf numFmtId="0" fontId="0" fillId="0" borderId="0" xfId="0" applyNumberFormat="1"/>
    <xf numFmtId="0" fontId="144" fillId="0" borderId="0" xfId="0" applyFont="1" applyAlignment="1">
      <alignment horizontal="justify" vertical="center"/>
    </xf>
    <xf numFmtId="0" fontId="133" fillId="0" borderId="0" xfId="0" applyFont="1" applyAlignment="1">
      <alignment vertical="center"/>
    </xf>
    <xf numFmtId="0" fontId="124" fillId="57" borderId="10" xfId="0" applyFont="1" applyFill="1" applyBorder="1" applyAlignment="1">
      <alignment horizontal="justify" vertical="center" wrapText="1"/>
    </xf>
    <xf numFmtId="0" fontId="143" fillId="0" borderId="0" xfId="0" applyFont="1" applyAlignment="1">
      <alignment horizontal="justify" vertical="center" wrapText="1"/>
    </xf>
    <xf numFmtId="0" fontId="143" fillId="0" borderId="0" xfId="0" applyFont="1" applyAlignment="1">
      <alignment horizontal="justify" vertical="center"/>
    </xf>
    <xf numFmtId="0" fontId="143" fillId="0" borderId="0" xfId="0" applyFont="1"/>
    <xf numFmtId="0" fontId="117" fillId="0" borderId="10" xfId="0" applyFont="1" applyFill="1" applyBorder="1" applyAlignment="1">
      <alignment horizontal="center" vertical="center"/>
    </xf>
    <xf numFmtId="0" fontId="124" fillId="0" borderId="10" xfId="0" applyFont="1" applyBorder="1" applyAlignment="1">
      <alignment horizontal="left" vertical="center"/>
    </xf>
    <xf numFmtId="0" fontId="129" fillId="0" borderId="0" xfId="0" applyFont="1" applyAlignment="1">
      <alignment horizontal="justify" vertical="center"/>
    </xf>
    <xf numFmtId="0" fontId="129" fillId="0" borderId="0" xfId="0" applyFont="1"/>
    <xf numFmtId="0" fontId="129" fillId="0" borderId="0" xfId="0" applyFont="1" applyAlignment="1">
      <alignment horizontal="justify" vertical="center" wrapText="1"/>
    </xf>
    <xf numFmtId="0" fontId="145" fillId="0" borderId="0" xfId="0" applyFont="1" applyAlignment="1">
      <alignment horizontal="justify" vertical="center" wrapText="1"/>
    </xf>
    <xf numFmtId="0" fontId="129" fillId="0" borderId="0" xfId="0" applyFont="1" applyAlignment="1">
      <alignment horizontal="left" vertical="center" indent="5"/>
    </xf>
    <xf numFmtId="0" fontId="145" fillId="0" borderId="0" xfId="0" applyFon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Alignment="1">
      <alignment horizontal="lef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0" fontId="128" fillId="0" borderId="10" xfId="0" applyFont="1" applyFill="1" applyBorder="1" applyAlignment="1">
      <alignment horizontal="center" vertical="center" wrapText="1"/>
    </xf>
    <xf numFmtId="0" fontId="124" fillId="0" borderId="0" xfId="0" applyFont="1" applyAlignment="1">
      <alignment horizontal="justify" vertical="center"/>
    </xf>
    <xf numFmtId="0" fontId="136" fillId="0" borderId="0" xfId="0" applyFont="1" applyAlignment="1">
      <alignment horizontal="justify" vertical="center"/>
    </xf>
    <xf numFmtId="0" fontId="124" fillId="0" borderId="10" xfId="0" applyFont="1" applyFill="1" applyBorder="1" applyAlignment="1">
      <alignment horizontal="center" vertical="center"/>
    </xf>
    <xf numFmtId="0" fontId="124" fillId="57" borderId="10" xfId="0" applyFont="1" applyFill="1" applyBorder="1" applyAlignment="1">
      <alignment horizontal="center" vertical="center" wrapText="1"/>
    </xf>
    <xf numFmtId="0" fontId="132" fillId="0" borderId="10" xfId="0" applyFont="1" applyFill="1" applyBorder="1" applyAlignment="1">
      <alignment vertical="center" wrapText="1"/>
    </xf>
    <xf numFmtId="0" fontId="119" fillId="0" borderId="10" xfId="0" applyFont="1" applyFill="1" applyBorder="1" applyAlignment="1">
      <alignment wrapText="1"/>
    </xf>
    <xf numFmtId="41" fontId="121" fillId="68" borderId="25" xfId="6638" applyFont="1" applyFill="1" applyBorder="1" applyAlignment="1">
      <alignment horizontal="center" vertical="center"/>
    </xf>
    <xf numFmtId="41" fontId="119" fillId="0" borderId="24" xfId="6638" applyFont="1" applyFill="1" applyBorder="1" applyAlignment="1">
      <alignment horizontal="center" vertical="center"/>
    </xf>
    <xf numFmtId="0" fontId="131" fillId="0" borderId="10" xfId="6643" applyFont="1" applyFill="1" applyBorder="1" applyAlignment="1">
      <alignment vertical="center" wrapText="1"/>
    </xf>
    <xf numFmtId="0" fontId="117" fillId="0" borderId="10" xfId="0" applyFont="1" applyFill="1" applyBorder="1" applyAlignment="1">
      <alignment vertical="center"/>
    </xf>
    <xf numFmtId="0" fontId="135" fillId="0" borderId="10" xfId="0" applyFont="1" applyFill="1" applyBorder="1"/>
    <xf numFmtId="0" fontId="124" fillId="0" borderId="10" xfId="6643" applyFont="1" applyFill="1" applyBorder="1" applyAlignment="1">
      <alignment vertical="center" wrapText="1"/>
    </xf>
    <xf numFmtId="0" fontId="124" fillId="69" borderId="10" xfId="0" applyFont="1" applyFill="1" applyBorder="1" applyAlignment="1">
      <alignment vertical="center" wrapText="1"/>
    </xf>
    <xf numFmtId="0" fontId="120" fillId="0" borderId="10" xfId="6643" applyFont="1" applyFill="1" applyBorder="1" applyAlignment="1">
      <alignment vertical="center" wrapText="1"/>
    </xf>
    <xf numFmtId="0" fontId="124" fillId="0" borderId="10" xfId="0" applyFont="1" applyBorder="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41" fontId="123" fillId="0" borderId="24" xfId="6638" applyFont="1" applyFill="1" applyBorder="1" applyAlignment="1">
      <alignment horizontal="center" vertical="center"/>
    </xf>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right style="thin">
          <color indexed="64"/>
        </right>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right style="thin">
          <color indexed="64"/>
        </right>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lanilla%20de%20Registro%20Ley%20N20.032%20y%20Ley%20N19.862%20DEJUR%20ACG%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20CUADRATURA%20MAY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AVANCE TOTAL"/>
      <sheetName val="REMESA"/>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817.734817939818" createdVersion="6" refreshedVersion="6" minRefreshableVersion="3" recordCount="110">
  <cacheSource type="worksheet">
    <worksheetSource ref="A1:AC111" sheet="CUADRATURA"/>
  </cacheSource>
  <cacheFields count="29">
    <cacheField name="REG" numFmtId="0">
      <sharedItems containsSemiMixedTypes="0" containsString="0" containsNumber="1" containsInteger="1" minValue="5" maxValue="16" count="11">
        <n v="5"/>
        <n v="6"/>
        <n v="7"/>
        <n v="8"/>
        <n v="9"/>
        <n v="10"/>
        <n v="11"/>
        <n v="12"/>
        <n v="13"/>
        <n v="14"/>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17">
        <n v="818329008"/>
        <n v="728623004"/>
        <n v="738689003"/>
        <n v="717150007"/>
        <n v="719400000"/>
        <n v="690803003"/>
        <n v="721694003"/>
        <n v="719926002"/>
        <n v="725129009"/>
        <n v="713189006"/>
        <n v="735534009"/>
        <n v="700376001"/>
        <n v="741504006"/>
        <n v="716316009"/>
        <n v="731013004"/>
        <n v="650450957"/>
        <s v="65070018K"/>
      </sharedItems>
    </cacheField>
    <cacheField name="NOMBRE INSTITUCION" numFmtId="1">
      <sharedItems count="21">
        <s v="ASOCIACION CRISTIANA DE JOVENES DE VALPARAISO"/>
        <s v="ORGANIZACIÓN COMUNITARIA FUNCIONAL CENTRO CULTURAL Y EDUCACIONAL ARCADIA"/>
        <s v="ASOCIACIÓN CRISTIANA DE JÓVENES DE VALPARAÍSO"/>
        <s v="FUNDACION TIERRA DE ESPERANZA"/>
        <s v="CORPORACION DE OPORTUNIDAD Y ACCION SOLIDARIA OPCION"/>
        <s v="CORPORACIÓN DE OPORTUNIDAD Y ACCION SOLIDARIA OPCION"/>
        <s v="CORP. DESARR.SOC.ASOC.CRIST.DE JOVENES"/>
        <s v="ILUSTRE MUNICIPALIDAD DE GRANEROS"/>
        <s v="CORPORACIÓN SERVICIO PAZ Y JUSTICIA - SERPAJ CHILE"/>
        <s v="CORPORACION DE APOYO A LA NINEZ Y JUVENTUD EN RIESGO SOCIAL CORPORACION LLEQUEN"/>
        <s v="CORPORACIÓN EDUCACIONAL ABATE MOLINA DE TALCA"/>
        <s v="MISION EVANGELICA SAN PABLO DE CHILE"/>
        <s v="CENTRO DE INICIATIVA EMPRESARIAL - CIEM VILLARRICA"/>
        <s v="FUNDACIÓN CIUDAD DEL NIÑO EX CONSEJO DE DEFENSA DEL NINO"/>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ON CIUDAD DEL NINO EX CONSEJO DE DEFENSA DEL NINO"/>
        <s v="FUNDACIÓN NACIONAL PARA LA DEFENSA ECOLOGICA DEL MENOR DE EDAD FUNDACION (DEM)"/>
      </sharedItems>
    </cacheField>
    <cacheField name="COD INST" numFmtId="1">
      <sharedItems containsSemiMixedTypes="0" containsString="0" containsNumber="1" containsInteger="1" minValue="0" maxValue="7497"/>
    </cacheField>
    <cacheField name="PPTO" numFmtId="1">
      <sharedItems/>
    </cacheField>
    <cacheField name="COMUNA" numFmtId="1">
      <sharedItems count="45">
        <s v="QUILLOTA"/>
        <s v="VALPARAÍSO"/>
        <s v="SAN ANTONIO"/>
        <s v="VINA DEL MAR"/>
        <s v="QUILPUÉ"/>
        <s v="SAN FELIPE"/>
        <s v="RANCAGUA"/>
        <s v="SAN FERNANDO"/>
        <s v="GRANEROS"/>
        <s v="TALCA"/>
        <s v="LINARES"/>
        <s v="CAUQUENES"/>
        <s v="CURICO"/>
        <s v="SAN PEDRO DE LA PAZ"/>
        <s v="CONCEPCION"/>
        <s v="CORONEL"/>
        <s v="LOS ANGELES"/>
        <s v="CONCEPCIÓN"/>
        <s v="TEMUCO"/>
        <s v="VILLARRICA"/>
        <s v="ANGOL"/>
        <s v="OSORNO"/>
        <s v="PUERTO MONTT"/>
        <s v="CASTRO"/>
        <s v="COYHAIQUE"/>
        <s v="PUNTA ARENAS"/>
        <s v="LA CISTERNA"/>
        <s v="PUDAHUEL"/>
        <s v="RECOLETA"/>
        <s v="SAN BERNARDO"/>
        <s v="SAN JOAQUIN"/>
        <s v="PUENTE ALTO"/>
        <s v="PROVIDENCIA"/>
        <s v="QUILICURA"/>
        <s v="SANTIAGO"/>
        <s v="LA PINTANA"/>
        <s v="SAN JOAQUÍN"/>
        <s v="SAN MIGUEL"/>
        <s v="MAIPÚ"/>
        <s v="LO PRADO"/>
        <s v="MELIPILLA"/>
        <s v="NUNOA"/>
        <s v="ESTACIÓN CENTRAL"/>
        <s v="VALDIVIA"/>
        <s v="CHILLAN"/>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51357" maxValue="1160076" count="110">
        <n v="1051357"/>
        <n v="1051358"/>
        <n v="1051359"/>
        <n v="1051360"/>
        <n v="1051361"/>
        <n v="1051362"/>
        <n v="1051374"/>
        <n v="1051375"/>
        <n v="1051376"/>
        <n v="1051368"/>
        <n v="1051382"/>
        <n v="1051384"/>
        <n v="1051386"/>
        <n v="1051388"/>
        <n v="1051390"/>
        <n v="1051393"/>
        <n v="1051391"/>
        <n v="1060427"/>
        <n v="1060430"/>
        <n v="1060431"/>
        <n v="1060432"/>
        <n v="1060438"/>
        <n v="1060439"/>
        <n v="1060447"/>
        <n v="1060448"/>
        <n v="1060449"/>
        <n v="1070721"/>
        <n v="1070722"/>
        <n v="1070724"/>
        <n v="1070725"/>
        <n v="1070731"/>
        <n v="1070737"/>
        <n v="1070743"/>
        <n v="1070749"/>
        <n v="1070750"/>
        <n v="1070751"/>
        <n v="1081090"/>
        <n v="1081091"/>
        <n v="1081209"/>
        <n v="1081221"/>
        <n v="1081222"/>
        <n v="1081223"/>
        <n v="1081224"/>
        <n v="1081230"/>
        <n v="1081236"/>
        <n v="1081243"/>
        <n v="1090666"/>
        <n v="1090667"/>
        <n v="1090668"/>
        <n v="1090669"/>
        <n v="1090676"/>
        <n v="1090677"/>
        <n v="1090684"/>
        <n v="1090686"/>
        <n v="1090688"/>
        <n v="1090694"/>
        <n v="1100767"/>
        <n v="1100773"/>
        <n v="1100774"/>
        <n v="1100787"/>
        <n v="1100780"/>
        <n v="1100793"/>
        <n v="1110190"/>
        <n v="1110191"/>
        <n v="1110200"/>
        <n v="1110201"/>
        <n v="1120209"/>
        <n v="1120215"/>
        <n v="1120216"/>
        <n v="1132586"/>
        <n v="1132588"/>
        <n v="1132589"/>
        <n v="1132590"/>
        <n v="1132591"/>
        <n v="1132593"/>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5913284" maxValue="545000030294"/>
    </cacheField>
    <cacheField name="ENERO" numFmtId="41">
      <sharedItems containsSemiMixedTypes="0" containsString="0" containsNumber="1" containsInteger="1" minValue="0" maxValue="35686527"/>
    </cacheField>
    <cacheField name="FEBRERO" numFmtId="41">
      <sharedItems containsSemiMixedTypes="0" containsString="0" containsNumber="1" containsInteger="1" minValue="0" maxValue="36456740"/>
    </cacheField>
    <cacheField name="MARZO" numFmtId="41">
      <sharedItems containsSemiMixedTypes="0" containsString="0" containsNumber="1" containsInteger="1" minValue="0" maxValue="62387237"/>
    </cacheField>
    <cacheField name="ABRIL" numFmtId="41">
      <sharedItems containsSemiMixedTypes="0" containsString="0" containsNumber="1" containsInteger="1" minValue="0" maxValue="33632626"/>
    </cacheField>
    <cacheField name="MAYO" numFmtId="41">
      <sharedItems containsSemiMixedTypes="0" containsString="0" containsNumber="1" containsInteger="1" minValue="0" maxValue="37226952"/>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17663547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0">
  <r>
    <x v="0"/>
    <s v="DJJ"/>
    <n v="20032"/>
    <s v="PROG"/>
    <s v="PLA"/>
    <x v="0"/>
    <x v="0"/>
    <n v="250"/>
    <s v="JUSTICIA JUVENIL"/>
    <x v="0"/>
    <n v="50"/>
    <x v="0"/>
    <n v="12"/>
    <s v="PLA - QUILLOTA"/>
    <s v="BANCO DE CREDITO E INVERSIONES"/>
    <n v="15150291"/>
    <n v="8691883"/>
    <n v="9284512"/>
    <n v="8691883"/>
    <n v="8889426"/>
    <n v="8889426"/>
    <m/>
    <m/>
    <m/>
    <m/>
    <m/>
    <m/>
    <m/>
    <n v="44447130"/>
  </r>
  <r>
    <x v="0"/>
    <s v="DJJ"/>
    <n v="20032"/>
    <s v="PROG"/>
    <s v="MCA"/>
    <x v="0"/>
    <x v="0"/>
    <n v="250"/>
    <s v="JUSTICIA JUVENIL"/>
    <x v="0"/>
    <n v="40"/>
    <x v="1"/>
    <n v="13"/>
    <s v="MCA - QUILLOTA"/>
    <s v="BANCO DE CREDITO E INVERSIONES"/>
    <n v="15150453"/>
    <n v="4817232"/>
    <n v="5084856"/>
    <n v="4415796"/>
    <n v="4281984"/>
    <n v="3612924"/>
    <m/>
    <m/>
    <m/>
    <m/>
    <m/>
    <m/>
    <m/>
    <n v="22212792"/>
  </r>
  <r>
    <x v="0"/>
    <s v="DJJ"/>
    <n v="20032"/>
    <s v="PROG"/>
    <s v="MCA"/>
    <x v="0"/>
    <x v="0"/>
    <n v="250"/>
    <s v="JUSTICIA JUVENIL"/>
    <x v="1"/>
    <n v="60"/>
    <x v="2"/>
    <n v="13"/>
    <s v="MCA - VALPARAISO"/>
    <s v="BANCO DE CREDITO E INVERSIONES"/>
    <n v="15154564"/>
    <n v="6690600"/>
    <n v="6824412"/>
    <n v="5887728"/>
    <n v="6021540"/>
    <n v="6021540"/>
    <m/>
    <m/>
    <m/>
    <m/>
    <m/>
    <m/>
    <m/>
    <n v="31445820"/>
  </r>
  <r>
    <x v="0"/>
    <s v="DJJ"/>
    <n v="20032"/>
    <s v="PROG"/>
    <s v="PLA"/>
    <x v="1"/>
    <x v="1"/>
    <n v="6931"/>
    <s v="JUSTICIA JUVENIL"/>
    <x v="2"/>
    <n v="16"/>
    <x v="3"/>
    <n v="12"/>
    <s v="PLA - SAN ANTONIO"/>
    <s v="BANCO ESTADO"/>
    <n v="36500007456"/>
    <n v="3358228"/>
    <n v="3160685"/>
    <n v="2963142"/>
    <n v="3555771"/>
    <n v="0"/>
    <m/>
    <m/>
    <m/>
    <m/>
    <m/>
    <m/>
    <m/>
    <n v="13037826"/>
  </r>
  <r>
    <x v="0"/>
    <s v="DJJ"/>
    <n v="20032"/>
    <s v="PROG"/>
    <s v="MCA"/>
    <x v="1"/>
    <x v="1"/>
    <n v="6931"/>
    <s v="JUSTICIA JUVENIL"/>
    <x v="2"/>
    <n v="25"/>
    <x v="4"/>
    <n v="13"/>
    <s v="MCA - SAN ANTONIO"/>
    <s v="BANCO ESTADO"/>
    <n v="36500007472"/>
    <n v="2007180"/>
    <n v="2140992"/>
    <n v="2140992"/>
    <n v="2140992"/>
    <n v="0"/>
    <m/>
    <m/>
    <m/>
    <m/>
    <m/>
    <m/>
    <m/>
    <n v="8430156"/>
  </r>
  <r>
    <x v="0"/>
    <s v="DJJ"/>
    <n v="20032"/>
    <s v="PROG"/>
    <s v="PMM"/>
    <x v="0"/>
    <x v="2"/>
    <n v="250"/>
    <s v="JUSTICIA JUVENIL"/>
    <x v="0"/>
    <n v="20"/>
    <x v="5"/>
    <n v="36"/>
    <s v="PMM - QUILLOTA"/>
    <s v="BANCO DE CREDITO E INVERSIONES"/>
    <n v="15150216"/>
    <n v="4790016"/>
    <n v="4490640"/>
    <n v="3592512"/>
    <n v="3592512"/>
    <n v="3891888"/>
    <m/>
    <m/>
    <m/>
    <m/>
    <m/>
    <m/>
    <m/>
    <n v="20357568"/>
  </r>
  <r>
    <x v="0"/>
    <s v="DJJ"/>
    <n v="20032"/>
    <s v="PROG"/>
    <s v="ASR"/>
    <x v="2"/>
    <x v="3"/>
    <n v="6979"/>
    <s v="JUSTICIA JUVENIL"/>
    <x v="3"/>
    <n v="35"/>
    <x v="6"/>
    <n v="11"/>
    <s v="ASR - VALPARAISO"/>
    <s v="BANCO SANTANDER-CHILE"/>
    <n v="84882143"/>
    <n v="1143072"/>
    <n v="0"/>
    <n v="0"/>
    <n v="0"/>
    <n v="0"/>
    <m/>
    <m/>
    <m/>
    <m/>
    <m/>
    <m/>
    <m/>
    <n v="1143072"/>
  </r>
  <r>
    <x v="0"/>
    <s v="DJJ"/>
    <n v="20032"/>
    <s v="PROG"/>
    <s v="ALA"/>
    <x v="2"/>
    <x v="3"/>
    <n v="6979"/>
    <s v="JUSTICIA JUVENIL"/>
    <x v="3"/>
    <n v="35"/>
    <x v="7"/>
    <n v="11"/>
    <s v="ALA - VALPARAISO"/>
    <s v="BANCO SANTANDER-CHILE"/>
    <n v="84882143"/>
    <n v="1773803"/>
    <n v="0"/>
    <n v="0"/>
    <n v="0"/>
    <n v="0"/>
    <m/>
    <m/>
    <m/>
    <m/>
    <m/>
    <m/>
    <m/>
    <n v="1773803"/>
  </r>
  <r>
    <x v="0"/>
    <s v="DJJ"/>
    <n v="20032"/>
    <s v="PROG"/>
    <s v="PMM"/>
    <x v="0"/>
    <x v="0"/>
    <n v="250"/>
    <s v="JUSTICIA JUVENIL"/>
    <x v="4"/>
    <n v="30"/>
    <x v="8"/>
    <n v="36"/>
    <s v="PMM - QUILPUE"/>
    <s v="BANCO DE CREDITO E INVERSIONES"/>
    <n v="15150267"/>
    <n v="8083152"/>
    <n v="7544275"/>
    <n v="7544275"/>
    <n v="8622029"/>
    <n v="8083152"/>
    <m/>
    <m/>
    <m/>
    <m/>
    <m/>
    <m/>
    <m/>
    <n v="39876883"/>
  </r>
  <r>
    <x v="0"/>
    <s v="DJJ"/>
    <n v="20032"/>
    <s v="PROG"/>
    <s v="PMM"/>
    <x v="0"/>
    <x v="2"/>
    <n v="250"/>
    <s v="JUSTICIA JUVENIL"/>
    <x v="5"/>
    <n v="20"/>
    <x v="9"/>
    <n v="36"/>
    <s v="PMM - SAN FELIPE"/>
    <s v="BANCO DE CREDITO E INVERSIONES"/>
    <n v="15150208"/>
    <n v="7185024"/>
    <n v="7185024"/>
    <n v="5987520"/>
    <n v="5089392"/>
    <n v="5688144"/>
    <m/>
    <m/>
    <m/>
    <m/>
    <m/>
    <m/>
    <m/>
    <n v="31135104"/>
  </r>
  <r>
    <x v="0"/>
    <s v="DJJ"/>
    <n v="20032"/>
    <s v="PROG"/>
    <s v="PLA"/>
    <x v="0"/>
    <x v="0"/>
    <n v="250"/>
    <s v="JUSTICIA JUVENIL"/>
    <x v="1"/>
    <n v="30"/>
    <x v="10"/>
    <n v="12"/>
    <s v="PLA - PROGRAMA DE LIBERTAD ASISTIDA - PLA VALPARAÍSO"/>
    <s v="BANCO DE CREDITO E INVERSIONES"/>
    <n v="15150470"/>
    <n v="3753313"/>
    <n v="4741027"/>
    <n v="4543484"/>
    <n v="4543484"/>
    <n v="5333656"/>
    <m/>
    <m/>
    <m/>
    <m/>
    <m/>
    <m/>
    <m/>
    <n v="22914964"/>
  </r>
  <r>
    <x v="0"/>
    <s v="DJJ"/>
    <n v="20032"/>
    <s v="PROG"/>
    <s v="PSA"/>
    <x v="0"/>
    <x v="0"/>
    <n v="250"/>
    <s v="JUSTICIA JUVENIL"/>
    <x v="1"/>
    <n v="65"/>
    <x v="11"/>
    <n v="14"/>
    <s v="PSA - PROGRAMA DE SALIDAS ALTERNATIVAS - PSA VALPARAISO SAN ANTONIO"/>
    <s v="BANCO DE CREDITO E INVERSIONES"/>
    <n v="15150461"/>
    <n v="11875248"/>
    <n v="11525976"/>
    <n v="11176704"/>
    <n v="11875248"/>
    <n v="11351340"/>
    <m/>
    <m/>
    <m/>
    <m/>
    <m/>
    <m/>
    <m/>
    <n v="57804516"/>
  </r>
  <r>
    <x v="0"/>
    <s v="DJJ"/>
    <n v="20032"/>
    <s v="PROG"/>
    <s v="ASE"/>
    <x v="2"/>
    <x v="3"/>
    <n v="6979"/>
    <s v="JUSTICIA JUVENIL"/>
    <x v="1"/>
    <n v="50"/>
    <x v="12"/>
    <n v="7"/>
    <s v="ASE - VALPARAÍSO"/>
    <s v="BANCO SANTANDER-CHILE"/>
    <n v="73545943"/>
    <n v="3261838"/>
    <n v="0"/>
    <n v="0"/>
    <n v="0"/>
    <n v="0"/>
    <m/>
    <m/>
    <m/>
    <m/>
    <m/>
    <m/>
    <m/>
    <n v="3261838"/>
  </r>
  <r>
    <x v="0"/>
    <s v="DJJ"/>
    <n v="20032"/>
    <s v="PROG"/>
    <s v="PLE"/>
    <x v="0"/>
    <x v="0"/>
    <n v="250"/>
    <s v="JUSTICIA JUVENIL"/>
    <x v="1"/>
    <n v="125"/>
    <x v="13"/>
    <n v="12"/>
    <s v="PLE - VALPARAISO"/>
    <s v="BANCO DE CREDITO E INVERSIONES"/>
    <n v="15150402"/>
    <n v="30295037"/>
    <n v="0"/>
    <n v="62387237"/>
    <n v="32092200"/>
    <n v="32092200"/>
    <m/>
    <m/>
    <m/>
    <m/>
    <m/>
    <m/>
    <m/>
    <n v="156866674"/>
  </r>
  <r>
    <x v="0"/>
    <s v="DJJ"/>
    <n v="20032"/>
    <s v="PROG"/>
    <s v="PLE"/>
    <x v="0"/>
    <x v="0"/>
    <n v="250"/>
    <s v="JUSTICIA JUVENIL"/>
    <x v="0"/>
    <n v="45"/>
    <x v="14"/>
    <n v="12"/>
    <s v="PLE - QUILLOTA"/>
    <s v="BANCO DE CREDITO E INVERSIONES"/>
    <n v="15150437"/>
    <n v="13093618"/>
    <n v="0"/>
    <n v="24903547"/>
    <n v="15147519"/>
    <n v="11553192"/>
    <m/>
    <m/>
    <m/>
    <m/>
    <m/>
    <m/>
    <m/>
    <n v="64697876"/>
  </r>
  <r>
    <x v="0"/>
    <s v="DJJ"/>
    <n v="20032"/>
    <s v="PROG"/>
    <s v="PMM"/>
    <x v="0"/>
    <x v="0"/>
    <n v="250"/>
    <s v="JUSTICIA JUVENIL"/>
    <x v="1"/>
    <n v="40"/>
    <x v="15"/>
    <n v="36"/>
    <s v="PMM - PMM VALPARAISO"/>
    <s v="BANCO DE CREDITO E INVERSIONES"/>
    <n v="15150224"/>
    <n v="7005398"/>
    <n v="7005398"/>
    <n v="4849891"/>
    <n v="5388768"/>
    <n v="6197083"/>
    <m/>
    <m/>
    <m/>
    <m/>
    <m/>
    <m/>
    <m/>
    <n v="30446538"/>
  </r>
  <r>
    <x v="0"/>
    <s v="DJJ"/>
    <n v="20032"/>
    <s v="PROG"/>
    <s v="PLE"/>
    <x v="1"/>
    <x v="1"/>
    <n v="6931"/>
    <s v="JUSTICIA JUVENIL"/>
    <x v="2"/>
    <n v="40"/>
    <x v="16"/>
    <n v="12"/>
    <s v="PLE - SAN ANTONIO"/>
    <s v="BANCO ESTADO"/>
    <n v="36500007464"/>
    <n v="12580142"/>
    <n v="13863831"/>
    <n v="13863831"/>
    <n v="13863831"/>
    <n v="0"/>
    <m/>
    <m/>
    <m/>
    <m/>
    <m/>
    <m/>
    <m/>
    <n v="54171635"/>
  </r>
  <r>
    <x v="1"/>
    <s v="DJJ"/>
    <n v="20032"/>
    <s v="PROG"/>
    <s v="ASE"/>
    <x v="3"/>
    <x v="4"/>
    <n v="6570"/>
    <s v="JUSTICIA JUVENIL"/>
    <x v="6"/>
    <n v="40"/>
    <x v="17"/>
    <n v="7"/>
    <s v="ASE - CACHAPOAL"/>
    <s v="BANCO DE CREDITO E INVERSIONES"/>
    <n v="10705163"/>
    <n v="6704888"/>
    <n v="6342462"/>
    <n v="6342462"/>
    <n v="6342462"/>
    <n v="6161249"/>
    <m/>
    <m/>
    <m/>
    <m/>
    <m/>
    <m/>
    <m/>
    <n v="31893523"/>
  </r>
  <r>
    <x v="1"/>
    <s v="DJJ"/>
    <n v="20032"/>
    <s v="PROG"/>
    <s v="PLA"/>
    <x v="3"/>
    <x v="5"/>
    <n v="6570"/>
    <s v="JUSTICIA JUVENIL"/>
    <x v="6"/>
    <n v="43"/>
    <x v="18"/>
    <n v="12"/>
    <s v="PLA - CACHAPOAL"/>
    <s v="BANCO DE CREDITO E INVERSIONES"/>
    <n v="10705228"/>
    <n v="1580342"/>
    <n v="1382800"/>
    <n v="1580342"/>
    <n v="1777885"/>
    <n v="2568056"/>
    <m/>
    <m/>
    <m/>
    <m/>
    <m/>
    <m/>
    <m/>
    <n v="8889425"/>
  </r>
  <r>
    <x v="1"/>
    <s v="DJJ"/>
    <n v="20032"/>
    <s v="PROG"/>
    <s v="MCA"/>
    <x v="3"/>
    <x v="5"/>
    <n v="6570"/>
    <s v="JUSTICIA JUVENIL"/>
    <x v="6"/>
    <n v="47"/>
    <x v="19"/>
    <n v="13"/>
    <s v="MCA - CACHAPOAL"/>
    <s v="BANCO DE CREDITO E INVERSIONES"/>
    <n v="10705236"/>
    <n v="6021540"/>
    <n v="5753916"/>
    <n v="5753916"/>
    <n v="5084856"/>
    <n v="4415796"/>
    <m/>
    <m/>
    <m/>
    <m/>
    <m/>
    <m/>
    <m/>
    <n v="27030024"/>
  </r>
  <r>
    <x v="1"/>
    <s v="DJJ"/>
    <n v="20032"/>
    <s v="PROG"/>
    <s v="PMM"/>
    <x v="4"/>
    <x v="6"/>
    <n v="3842"/>
    <s v="JUSTICIA JUVENIL"/>
    <x v="7"/>
    <n v="80"/>
    <x v="20"/>
    <n v="36"/>
    <s v="PMM - HERNAN EMERES YEVENES"/>
    <s v="BANCO SCOTIABANK"/>
    <n v="970291792"/>
    <n v="15966720"/>
    <n v="15966720"/>
    <n v="15767136"/>
    <n v="17563392"/>
    <n v="15966720"/>
    <m/>
    <m/>
    <m/>
    <m/>
    <m/>
    <m/>
    <m/>
    <n v="81230688"/>
  </r>
  <r>
    <x v="1"/>
    <s v="DJJ"/>
    <n v="20032"/>
    <s v="PROG"/>
    <s v="PLE"/>
    <x v="3"/>
    <x v="5"/>
    <n v="6570"/>
    <s v="JUSTICIA JUVENIL"/>
    <x v="6"/>
    <n v="80"/>
    <x v="21"/>
    <n v="12"/>
    <s v="PLE - O´HIGGINS"/>
    <s v="BANCO DE CREDITO E INVERSIONES"/>
    <n v="10705309"/>
    <n v="18485107"/>
    <n v="18485107"/>
    <n v="38767377"/>
    <n v="20539008"/>
    <n v="19255320"/>
    <m/>
    <m/>
    <m/>
    <m/>
    <m/>
    <m/>
    <m/>
    <n v="115531919"/>
  </r>
  <r>
    <x v="1"/>
    <s v="DJJ"/>
    <n v="20032"/>
    <s v="PROG"/>
    <s v="PMM"/>
    <x v="3"/>
    <x v="5"/>
    <n v="6570"/>
    <s v="JUSTICIA JUVENIL"/>
    <x v="6"/>
    <n v="40"/>
    <x v="22"/>
    <n v="36"/>
    <s v="PMM - RANCAGUA"/>
    <s v="BANCO DE CREDITO E INVERSIONES"/>
    <n v="10705295"/>
    <n v="9430344"/>
    <n v="8083152"/>
    <n v="7274837"/>
    <n v="8352590"/>
    <n v="9160906"/>
    <m/>
    <m/>
    <m/>
    <m/>
    <m/>
    <m/>
    <m/>
    <n v="42301829"/>
  </r>
  <r>
    <x v="1"/>
    <s v="DJJ"/>
    <n v="20032"/>
    <s v="PROG"/>
    <s v="ALA"/>
    <x v="3"/>
    <x v="5"/>
    <n v="6570"/>
    <s v="JUSTICIA JUVENIL"/>
    <x v="6"/>
    <n v="25"/>
    <x v="23"/>
    <n v="11"/>
    <s v="ALA - PIL OHIGGINS"/>
    <s v="BANCO DE CREDITO E INVERSIONES"/>
    <n v="10713069"/>
    <n v="2257567"/>
    <n v="1935058"/>
    <n v="1773803"/>
    <n v="1773803"/>
    <n v="1612548"/>
    <m/>
    <m/>
    <m/>
    <m/>
    <m/>
    <m/>
    <m/>
    <n v="9352779"/>
  </r>
  <r>
    <x v="1"/>
    <s v="DJJ"/>
    <n v="20032"/>
    <s v="PROG"/>
    <s v="ASR"/>
    <x v="3"/>
    <x v="5"/>
    <n v="6570"/>
    <s v="JUSTICIA JUVENIL"/>
    <x v="6"/>
    <n v="25"/>
    <x v="24"/>
    <n v="11"/>
    <s v="ASR - PIL OHIGGINS"/>
    <s v="BANCO DE CREDITO E INVERSIONES"/>
    <n v="10713069"/>
    <n v="1905120"/>
    <n v="1524096"/>
    <n v="1524096"/>
    <n v="1778112"/>
    <n v="1905120"/>
    <m/>
    <m/>
    <m/>
    <m/>
    <m/>
    <m/>
    <m/>
    <n v="8636544"/>
  </r>
  <r>
    <x v="1"/>
    <s v="DJJ"/>
    <n v="20032"/>
    <s v="PROG"/>
    <s v="ASE"/>
    <x v="5"/>
    <x v="7"/>
    <n v="7091"/>
    <s v="JUSTICIA JUVENIL"/>
    <x v="8"/>
    <n v="25"/>
    <x v="25"/>
    <n v="7"/>
    <s v="ASE - APRENDER A CRECER"/>
    <s v="BANCO ESTADO"/>
    <n v="37909027307"/>
    <n v="3805477"/>
    <n v="3624264"/>
    <n v="3443051"/>
    <n v="0"/>
    <n v="3624264"/>
    <m/>
    <m/>
    <m/>
    <m/>
    <m/>
    <m/>
    <m/>
    <n v="14497056"/>
  </r>
  <r>
    <x v="2"/>
    <s v="DJJ"/>
    <n v="20032"/>
    <s v="PROG"/>
    <s v="ASE"/>
    <x v="6"/>
    <x v="8"/>
    <n v="6915"/>
    <s v="JUSTICIA JUVENIL"/>
    <x v="9"/>
    <n v="40"/>
    <x v="26"/>
    <n v="7"/>
    <s v="ASE - CIP CRC TALCA"/>
    <s v="BANCO ESTADO"/>
    <n v="8500100"/>
    <n v="6161249"/>
    <n v="0"/>
    <n v="0"/>
    <n v="0"/>
    <n v="0"/>
    <m/>
    <m/>
    <m/>
    <m/>
    <m/>
    <m/>
    <m/>
    <n v="6161249"/>
  </r>
  <r>
    <x v="2"/>
    <s v="DJJ"/>
    <n v="20032"/>
    <s v="PROG"/>
    <s v="ASE"/>
    <x v="6"/>
    <x v="8"/>
    <n v="6915"/>
    <s v="JUSTICIA JUVENIL"/>
    <x v="9"/>
    <n v="30"/>
    <x v="27"/>
    <n v="7"/>
    <s v="ASE - MEDIO LIBRE TALCA"/>
    <s v="BANCO SCOTIABANK"/>
    <n v="20030380"/>
    <n v="2355772"/>
    <n v="0"/>
    <n v="0"/>
    <n v="0"/>
    <n v="0"/>
    <m/>
    <m/>
    <m/>
    <m/>
    <m/>
    <m/>
    <m/>
    <n v="2355772"/>
  </r>
  <r>
    <x v="2"/>
    <s v="DJJ"/>
    <n v="20032"/>
    <s v="PROG"/>
    <s v="ASE"/>
    <x v="3"/>
    <x v="5"/>
    <n v="6570"/>
    <s v="JUSTICIA JUVENIL"/>
    <x v="10"/>
    <n v="25"/>
    <x v="28"/>
    <n v="7"/>
    <s v="ASE - LINARES"/>
    <s v="BANCO DE CREDITO E INVERSIONES"/>
    <n v="10705180"/>
    <n v="3805477"/>
    <n v="0"/>
    <n v="0"/>
    <n v="0"/>
    <n v="0"/>
    <m/>
    <m/>
    <m/>
    <m/>
    <m/>
    <m/>
    <m/>
    <n v="3805477"/>
  </r>
  <r>
    <x v="2"/>
    <s v="DJJ"/>
    <n v="20032"/>
    <s v="PROG"/>
    <s v="PMM"/>
    <x v="3"/>
    <x v="5"/>
    <n v="6570"/>
    <s v="JUSTICIA JUVENIL"/>
    <x v="11"/>
    <n v="20"/>
    <x v="29"/>
    <n v="36"/>
    <s v="PMM - CAUQUENES"/>
    <s v="BANCO DE CREDITO E INVERSIONES"/>
    <n v="10705279"/>
    <n v="5237084"/>
    <n v="1647147"/>
    <n v="0"/>
    <n v="0"/>
    <n v="0"/>
    <m/>
    <m/>
    <m/>
    <m/>
    <m/>
    <m/>
    <m/>
    <n v="6884231"/>
  </r>
  <r>
    <x v="2"/>
    <s v="DJJ"/>
    <n v="20032"/>
    <s v="PROG"/>
    <s v="PMM"/>
    <x v="3"/>
    <x v="5"/>
    <n v="6570"/>
    <s v="JUSTICIA JUVENIL"/>
    <x v="10"/>
    <n v="90"/>
    <x v="30"/>
    <n v="36"/>
    <s v="PMM - LINARES"/>
    <s v="BANCO DE CREDITO E INVERSIONES"/>
    <n v="10705287"/>
    <n v="15367968"/>
    <n v="5408083"/>
    <n v="0"/>
    <n v="0"/>
    <n v="0"/>
    <m/>
    <m/>
    <m/>
    <m/>
    <m/>
    <m/>
    <m/>
    <n v="20776051"/>
  </r>
  <r>
    <x v="2"/>
    <s v="DJJ"/>
    <n v="20032"/>
    <s v="PROG"/>
    <s v="PMM"/>
    <x v="7"/>
    <x v="9"/>
    <n v="6866"/>
    <s v="JUSTICIA JUVENIL"/>
    <x v="9"/>
    <n v="50"/>
    <x v="31"/>
    <n v="36"/>
    <s v="PMM - LLEQUEN TALCA"/>
    <s v="BANCO DE CREDITO E INVERSIONES"/>
    <n v="67088864"/>
    <n v="9979200"/>
    <n v="3167591"/>
    <n v="0"/>
    <n v="0"/>
    <n v="0"/>
    <m/>
    <m/>
    <m/>
    <m/>
    <m/>
    <m/>
    <m/>
    <n v="13146791"/>
  </r>
  <r>
    <x v="2"/>
    <s v="DJJ"/>
    <n v="20032"/>
    <s v="PROG"/>
    <s v="PMM"/>
    <x v="6"/>
    <x v="8"/>
    <n v="6915"/>
    <s v="JUSTICIA JUVENIL"/>
    <x v="12"/>
    <n v="65"/>
    <x v="32"/>
    <n v="36"/>
    <s v="PMM - BALDOMERO LILLO"/>
    <s v="BANCO ESTADO"/>
    <n v="5913284"/>
    <n v="12972960"/>
    <n v="9612223"/>
    <n v="1545167"/>
    <n v="0"/>
    <n v="0"/>
    <m/>
    <m/>
    <m/>
    <m/>
    <m/>
    <m/>
    <m/>
    <n v="24130350"/>
  </r>
  <r>
    <x v="2"/>
    <s v="DJJ"/>
    <n v="20032"/>
    <s v="PROG"/>
    <s v="ASR"/>
    <x v="8"/>
    <x v="10"/>
    <n v="6926"/>
    <s v="JUSTICIA JUVENIL"/>
    <x v="9"/>
    <n v="20"/>
    <x v="33"/>
    <n v="11"/>
    <s v="ASR - PIL PROGRAMA DE INTERMEDIACIÓN LABORAL"/>
    <s v="BANCO SANTANDER-CHILE"/>
    <n v="69745253"/>
    <n v="1143072"/>
    <n v="0"/>
    <n v="0"/>
    <n v="0"/>
    <n v="0"/>
    <m/>
    <m/>
    <m/>
    <m/>
    <m/>
    <m/>
    <m/>
    <n v="1143072"/>
  </r>
  <r>
    <x v="2"/>
    <s v="DJJ"/>
    <n v="20032"/>
    <s v="PROG"/>
    <s v="ALA"/>
    <x v="8"/>
    <x v="10"/>
    <n v="6926"/>
    <s v="JUSTICIA JUVENIL"/>
    <x v="9"/>
    <n v="20"/>
    <x v="34"/>
    <n v="11"/>
    <s v="ALA - PIL PROGRAMA DE INTERMEDIACIÓN LABORAL"/>
    <s v="BANCO SANTANDER-CHILE"/>
    <n v="69940374"/>
    <n v="1451293"/>
    <n v="0"/>
    <n v="0"/>
    <n v="0"/>
    <n v="0"/>
    <m/>
    <m/>
    <m/>
    <m/>
    <m/>
    <m/>
    <m/>
    <n v="1451293"/>
  </r>
  <r>
    <x v="2"/>
    <s v="DJJ"/>
    <n v="20032"/>
    <s v="PROG"/>
    <s v="PLE"/>
    <x v="8"/>
    <x v="10"/>
    <n v="6926"/>
    <s v="JUSTICIA JUVENIL"/>
    <x v="9"/>
    <n v="65"/>
    <x v="35"/>
    <n v="12"/>
    <s v="PLE - PROGRAMA DE LIBERTAD ASISTIDA ESPECIAL - PLE PROGRAMA DE LIBERTAD ASISTIDA ESPECIAL PROVINC..."/>
    <s v="BANCO SANTANDER-CHILE"/>
    <n v="71994490"/>
    <n v="15147518"/>
    <n v="3080851"/>
    <n v="0"/>
    <n v="0"/>
    <n v="0"/>
    <m/>
    <m/>
    <m/>
    <m/>
    <m/>
    <m/>
    <m/>
    <n v="18228369"/>
  </r>
  <r>
    <x v="3"/>
    <s v="DJJ"/>
    <n v="20032"/>
    <s v="PROG"/>
    <s v="ASR"/>
    <x v="9"/>
    <x v="11"/>
    <n v="6911"/>
    <s v="JUSTICIA JUVENIL"/>
    <x v="13"/>
    <n v="20"/>
    <x v="36"/>
    <n v="11"/>
    <s v="ASR - PIL LA ESPERANZA"/>
    <s v="BANCO ESTADO"/>
    <n v="53900005560"/>
    <n v="2895782"/>
    <n v="0"/>
    <n v="0"/>
    <n v="0"/>
    <n v="0"/>
    <m/>
    <m/>
    <m/>
    <m/>
    <m/>
    <m/>
    <m/>
    <n v="2895782"/>
  </r>
  <r>
    <x v="3"/>
    <s v="DJJ"/>
    <n v="20032"/>
    <s v="PROG"/>
    <s v="ALA"/>
    <x v="9"/>
    <x v="11"/>
    <n v="6911"/>
    <s v="JUSTICIA JUVENIL"/>
    <x v="13"/>
    <n v="20"/>
    <x v="37"/>
    <n v="11"/>
    <s v="ALA - PIL LA ESPERANZA"/>
    <s v="BANCO ESTADO"/>
    <n v="53900005560"/>
    <n v="3492779"/>
    <n v="0"/>
    <n v="0"/>
    <n v="0"/>
    <n v="0"/>
    <m/>
    <m/>
    <m/>
    <m/>
    <m/>
    <m/>
    <m/>
    <n v="3492779"/>
  </r>
  <r>
    <x v="3"/>
    <s v="DJJ"/>
    <n v="20032"/>
    <s v="PROG"/>
    <s v="PMM"/>
    <x v="2"/>
    <x v="3"/>
    <n v="6979"/>
    <s v="JUSTICIA JUVENIL"/>
    <x v="14"/>
    <n v="90"/>
    <x v="38"/>
    <n v="36"/>
    <s v="PMM - CONCEPCION COSTA"/>
    <s v="BANCO SANTANDER-CHILE"/>
    <n v="84881309"/>
    <n v="0"/>
    <n v="0"/>
    <n v="0"/>
    <n v="0"/>
    <n v="0"/>
    <m/>
    <m/>
    <m/>
    <m/>
    <m/>
    <m/>
    <m/>
    <n v="0"/>
  </r>
  <r>
    <x v="3"/>
    <s v="DJJ"/>
    <n v="20032"/>
    <s v="PROG"/>
    <s v="ASE"/>
    <x v="2"/>
    <x v="3"/>
    <n v="6979"/>
    <s v="JUSTICIA JUVENIL"/>
    <x v="14"/>
    <n v="55"/>
    <x v="39"/>
    <n v="7"/>
    <s v="ASE - CONCEPCION ARAUCO"/>
    <s v="BANCO SANTANDER-CHILE"/>
    <n v="84881279"/>
    <n v="9296237"/>
    <n v="0"/>
    <n v="0"/>
    <n v="0"/>
    <n v="0"/>
    <m/>
    <m/>
    <m/>
    <m/>
    <m/>
    <m/>
    <m/>
    <n v="9296237"/>
  </r>
  <r>
    <x v="3"/>
    <s v="DJJ"/>
    <n v="20032"/>
    <s v="PROG"/>
    <s v="ASE"/>
    <x v="2"/>
    <x v="3"/>
    <n v="6979"/>
    <s v="JUSTICIA JUVENIL"/>
    <x v="15"/>
    <n v="35"/>
    <x v="40"/>
    <n v="7"/>
    <s v="ASE - CIP - CRC CORONEL"/>
    <s v="BANCO SANTANDER-CHILE"/>
    <n v="84881244"/>
    <n v="6404075"/>
    <n v="0"/>
    <n v="0"/>
    <n v="0"/>
    <n v="0"/>
    <m/>
    <m/>
    <m/>
    <m/>
    <m/>
    <m/>
    <m/>
    <n v="6404075"/>
  </r>
  <r>
    <x v="3"/>
    <s v="DJJ"/>
    <n v="20032"/>
    <s v="PROG"/>
    <s v="ASE"/>
    <x v="9"/>
    <x v="11"/>
    <n v="6911"/>
    <s v="JUSTICIA JUVENIL"/>
    <x v="16"/>
    <n v="35"/>
    <x v="41"/>
    <n v="7"/>
    <s v="ASE - SAN PABLO BIO BIO"/>
    <s v="BANCO ESTADO"/>
    <n v="545000030294"/>
    <n v="5990909"/>
    <n v="0"/>
    <n v="0"/>
    <n v="0"/>
    <n v="0"/>
    <m/>
    <m/>
    <m/>
    <m/>
    <m/>
    <m/>
    <m/>
    <n v="5990909"/>
  </r>
  <r>
    <x v="3"/>
    <s v="DJJ"/>
    <n v="20032"/>
    <s v="PROG"/>
    <s v="PMM"/>
    <x v="9"/>
    <x v="11"/>
    <n v="6911"/>
    <s v="JUSTICIA JUVENIL"/>
    <x v="16"/>
    <n v="50"/>
    <x v="42"/>
    <n v="36"/>
    <s v="PMM - PROVINCIA BIOBIO"/>
    <s v="BANCO ESTADO"/>
    <n v="53900005594"/>
    <n v="15926803"/>
    <n v="4403724"/>
    <n v="1409192"/>
    <n v="0"/>
    <n v="0"/>
    <m/>
    <m/>
    <m/>
    <m/>
    <m/>
    <m/>
    <m/>
    <n v="21739719"/>
  </r>
  <r>
    <x v="3"/>
    <s v="DJJ"/>
    <n v="20032"/>
    <s v="PROG"/>
    <s v="PMM"/>
    <x v="9"/>
    <x v="11"/>
    <n v="6911"/>
    <s v="JUSTICIA JUVENIL"/>
    <x v="15"/>
    <n v="90"/>
    <x v="43"/>
    <n v="36"/>
    <s v="PMM - PROVINCIA DE ARAUCO LOTA Y CORONEL"/>
    <s v="BANCO ESTADO"/>
    <n v="53900098461"/>
    <n v="22980101"/>
    <n v="7926704"/>
    <n v="616521"/>
    <n v="0"/>
    <n v="0"/>
    <m/>
    <m/>
    <m/>
    <m/>
    <m/>
    <m/>
    <m/>
    <n v="31523326"/>
  </r>
  <r>
    <x v="3"/>
    <s v="DJJ"/>
    <n v="20032"/>
    <s v="PROG"/>
    <s v="PMM"/>
    <x v="9"/>
    <x v="11"/>
    <n v="6911"/>
    <s v="JUSTICIA JUVENIL"/>
    <x v="13"/>
    <n v="85"/>
    <x v="44"/>
    <n v="36"/>
    <s v="PMM - PROGRAMA MULTIMODAL - SAN PEDRO DE LA PAZ"/>
    <s v="BANCO ESTADO"/>
    <n v="53900005551"/>
    <n v="20022267"/>
    <n v="6165214"/>
    <n v="0"/>
    <n v="0"/>
    <n v="0"/>
    <m/>
    <m/>
    <m/>
    <m/>
    <m/>
    <m/>
    <m/>
    <n v="26187481"/>
  </r>
  <r>
    <x v="3"/>
    <s v="DJJ"/>
    <n v="20032"/>
    <s v="PROG"/>
    <s v="PMM"/>
    <x v="2"/>
    <x v="3"/>
    <n v="6979"/>
    <s v="JUSTICIA JUVENIL"/>
    <x v="17"/>
    <n v="125"/>
    <x v="45"/>
    <n v="36"/>
    <s v="PMM - PROGRAMA MULTIMODAL - CONCEPCION COSTA"/>
    <s v="BANCO SANTANDER-CHILE"/>
    <n v="73546230"/>
    <n v="25255359"/>
    <n v="6957885"/>
    <n v="0"/>
    <n v="0"/>
    <n v="0"/>
    <m/>
    <m/>
    <m/>
    <m/>
    <m/>
    <m/>
    <m/>
    <n v="32213244"/>
  </r>
  <r>
    <x v="4"/>
    <s v="DJJ"/>
    <n v="20032"/>
    <s v="PROG"/>
    <s v="MCA"/>
    <x v="2"/>
    <x v="3"/>
    <n v="6979"/>
    <s v="JUSTICIA JUVENIL"/>
    <x v="18"/>
    <n v="35"/>
    <x v="46"/>
    <n v="13"/>
    <s v="MCA - CAUTIN"/>
    <s v="BANCO SANTANDER-CHILE"/>
    <n v="84881643"/>
    <n v="4576371"/>
    <n v="1417198"/>
    <n v="0"/>
    <n v="0"/>
    <n v="0"/>
    <m/>
    <m/>
    <m/>
    <m/>
    <m/>
    <m/>
    <m/>
    <n v="5993569"/>
  </r>
  <r>
    <x v="4"/>
    <s v="DJJ"/>
    <n v="20032"/>
    <s v="PROG"/>
    <s v="PLA"/>
    <x v="10"/>
    <x v="12"/>
    <n v="6971"/>
    <s v="JUSTICIA JUVENIL"/>
    <x v="19"/>
    <n v="10"/>
    <x v="47"/>
    <n v="12"/>
    <s v="PLA - KIMELTU"/>
    <s v="BANCO DE CREDITO E INVERSIONES"/>
    <n v="70043582"/>
    <n v="1351193"/>
    <n v="174348"/>
    <n v="0"/>
    <n v="0"/>
    <n v="0"/>
    <m/>
    <m/>
    <m/>
    <m/>
    <m/>
    <m/>
    <m/>
    <n v="1525541"/>
  </r>
  <r>
    <x v="4"/>
    <s v="DJJ"/>
    <n v="20032"/>
    <s v="PROG"/>
    <s v="MCA"/>
    <x v="10"/>
    <x v="12"/>
    <n v="6971"/>
    <s v="JUSTICIA JUVENIL"/>
    <x v="19"/>
    <n v="17"/>
    <x v="48"/>
    <n v="13"/>
    <s v="MCA - AMULEN"/>
    <s v="BANCO DE CREDITO E INVERSIONES"/>
    <n v="70041903"/>
    <n v="2288186"/>
    <n v="413350"/>
    <n v="0"/>
    <n v="0"/>
    <n v="0"/>
    <m/>
    <m/>
    <m/>
    <m/>
    <m/>
    <m/>
    <m/>
    <n v="2701536"/>
  </r>
  <r>
    <x v="4"/>
    <s v="DJJ"/>
    <n v="20032"/>
    <s v="PROG"/>
    <s v="PMM"/>
    <x v="11"/>
    <x v="13"/>
    <n v="1800"/>
    <s v="JUSTICIA JUVENIL"/>
    <x v="20"/>
    <n v="60"/>
    <x v="49"/>
    <n v="36"/>
    <s v="PMM - CIUDAD DEL NIÑO ANGOL"/>
    <s v="BANCO DE CREDITO E INVERSIONES"/>
    <n v="10549013"/>
    <n v="9783608"/>
    <n v="3434905"/>
    <n v="0"/>
    <n v="0"/>
    <n v="0"/>
    <m/>
    <m/>
    <m/>
    <m/>
    <m/>
    <m/>
    <m/>
    <n v="13218513"/>
  </r>
  <r>
    <x v="4"/>
    <s v="DJJ"/>
    <n v="20032"/>
    <s v="PROG"/>
    <s v="ASR"/>
    <x v="10"/>
    <x v="12"/>
    <n v="6971"/>
    <s v="JUSTICIA JUVENIL"/>
    <x v="18"/>
    <n v="20"/>
    <x v="50"/>
    <n v="11"/>
    <s v="ASR - PIL PROYECTO DE INTERMEDIACIÓN LABORAL PIL ARAUCANÍA"/>
    <s v="BANCO DE CREDITO E INVERSIONES"/>
    <n v="70028621"/>
    <n v="1013524"/>
    <n v="0"/>
    <n v="0"/>
    <n v="0"/>
    <n v="0"/>
    <m/>
    <m/>
    <m/>
    <m/>
    <m/>
    <m/>
    <m/>
    <n v="1013524"/>
  </r>
  <r>
    <x v="4"/>
    <s v="DJJ"/>
    <n v="20032"/>
    <s v="PROG"/>
    <s v="ALA"/>
    <x v="10"/>
    <x v="12"/>
    <n v="6971"/>
    <s v="JUSTICIA JUVENIL"/>
    <x v="18"/>
    <n v="20"/>
    <x v="51"/>
    <n v="11"/>
    <s v="ALA - PIL PROYECTO DE INTERMEDIACIÓN LABORAL PIL ARAUCANÍA"/>
    <s v="BANCO DE CREDITO E INVERSIONES"/>
    <n v="70028621"/>
    <n v="1286813"/>
    <n v="0"/>
    <n v="0"/>
    <n v="0"/>
    <n v="0"/>
    <m/>
    <m/>
    <m/>
    <m/>
    <m/>
    <m/>
    <m/>
    <n v="1286813"/>
  </r>
  <r>
    <x v="4"/>
    <s v="DJJ"/>
    <n v="20032"/>
    <s v="PROG"/>
    <s v="PMM"/>
    <x v="10"/>
    <x v="12"/>
    <n v="6971"/>
    <s v="JUSTICIA JUVENIL"/>
    <x v="18"/>
    <n v="125"/>
    <x v="52"/>
    <n v="36"/>
    <s v="PMM - PROGRAMA MULTIMODAL - CAUTIN LAFKEN"/>
    <s v="BANCO DE CREDITO E INVERSIONES"/>
    <n v="81765011"/>
    <n v="25710411"/>
    <n v="0"/>
    <n v="176149"/>
    <n v="0"/>
    <n v="0"/>
    <m/>
    <m/>
    <m/>
    <m/>
    <m/>
    <m/>
    <m/>
    <n v="25886560"/>
  </r>
  <r>
    <x v="4"/>
    <s v="DJJ"/>
    <n v="20032"/>
    <s v="PROG"/>
    <s v="PLE"/>
    <x v="10"/>
    <x v="12"/>
    <n v="6971"/>
    <s v="JUSTICIA JUVENIL"/>
    <x v="19"/>
    <n v="30"/>
    <x v="53"/>
    <n v="12"/>
    <s v="PLE - PROGRAMA DE LIBERTAD ASISTIDA ESPECIAL - ANTULAFQUEN"/>
    <s v="BANCO DE CREDITO E INVERSIONES"/>
    <n v="70043051"/>
    <n v="8780426"/>
    <n v="292681"/>
    <n v="113296"/>
    <n v="0"/>
    <n v="0"/>
    <m/>
    <m/>
    <m/>
    <m/>
    <m/>
    <m/>
    <m/>
    <n v="9186403"/>
  </r>
  <r>
    <x v="4"/>
    <s v="DJJ"/>
    <n v="20032"/>
    <s v="PROG"/>
    <s v="PLE"/>
    <x v="2"/>
    <x v="3"/>
    <n v="6979"/>
    <s v="JUSTICIA JUVENIL"/>
    <x v="18"/>
    <n v="78"/>
    <x v="54"/>
    <n v="12"/>
    <s v="PLE - PROGRAMA DE LIBERTAD ASISTIDA ESPECIAL - ARAUCANIA CENTRO"/>
    <s v="BANCO SANTANDER-CHILE"/>
    <n v="73546001"/>
    <n v="19902298"/>
    <n v="6571157"/>
    <n v="0"/>
    <n v="0"/>
    <n v="0"/>
    <m/>
    <m/>
    <m/>
    <m/>
    <m/>
    <m/>
    <m/>
    <n v="26473455"/>
  </r>
  <r>
    <x v="4"/>
    <s v="DJJ"/>
    <n v="20032"/>
    <s v="PROG"/>
    <s v="ASE"/>
    <x v="2"/>
    <x v="3"/>
    <n v="6979"/>
    <s v="JUSTICIA JUVENIL"/>
    <x v="18"/>
    <n v="95"/>
    <x v="55"/>
    <n v="7"/>
    <s v="ASE - ARAUCANIA"/>
    <s v="BANCO SANTANDER-CHILE"/>
    <n v="73546451"/>
    <n v="10948902"/>
    <n v="0"/>
    <n v="0"/>
    <n v="0"/>
    <n v="0"/>
    <m/>
    <m/>
    <m/>
    <m/>
    <m/>
    <m/>
    <m/>
    <n v="10948902"/>
  </r>
  <r>
    <x v="5"/>
    <s v="DJJ"/>
    <n v="20032"/>
    <s v="PROG"/>
    <s v="PMM"/>
    <x v="11"/>
    <x v="13"/>
    <n v="1800"/>
    <s v="JUSTICIA JUVENIL"/>
    <x v="21"/>
    <n v="95"/>
    <x v="56"/>
    <n v="36"/>
    <s v="PMM - CUIDAD DEL NIÑO OSORNO"/>
    <s v="BANCO DE CREDITO E INVERSIONES"/>
    <n v="35401222"/>
    <n v="12968968"/>
    <n v="0"/>
    <n v="0"/>
    <n v="4579872"/>
    <n v="0"/>
    <m/>
    <m/>
    <m/>
    <m/>
    <m/>
    <m/>
    <m/>
    <n v="17548840"/>
  </r>
  <r>
    <x v="5"/>
    <s v="DJJ"/>
    <n v="20032"/>
    <s v="PROG"/>
    <s v="ASR"/>
    <x v="11"/>
    <x v="13"/>
    <n v="1800"/>
    <s v="JUSTICIA JUVENIL"/>
    <x v="22"/>
    <n v="25"/>
    <x v="57"/>
    <n v="11"/>
    <s v="ASR - PIL CIUDAD DEL NIÑO LOS LAGOS"/>
    <s v="BANCO DE CREDITO E INVERSIONES"/>
    <n v="61511846"/>
    <n v="1303102"/>
    <n v="0"/>
    <n v="0"/>
    <n v="0"/>
    <n v="0"/>
    <m/>
    <m/>
    <m/>
    <m/>
    <m/>
    <m/>
    <m/>
    <n v="1303102"/>
  </r>
  <r>
    <x v="5"/>
    <s v="DJJ"/>
    <n v="20032"/>
    <s v="PROG"/>
    <s v="ALA"/>
    <x v="11"/>
    <x v="13"/>
    <n v="1800"/>
    <s v="JUSTICIA JUVENIL"/>
    <x v="22"/>
    <n v="25"/>
    <x v="58"/>
    <n v="11"/>
    <s v="ALA - PIL CIUDAD DEL NIÑO LOS LAGOS"/>
    <s v="BANCO DE CREDITO E INVERSIONES"/>
    <n v="61511846"/>
    <n v="1654470"/>
    <n v="0"/>
    <n v="0"/>
    <n v="0"/>
    <n v="0"/>
    <m/>
    <m/>
    <m/>
    <m/>
    <m/>
    <m/>
    <m/>
    <n v="1654470"/>
  </r>
  <r>
    <x v="5"/>
    <s v="DJJ"/>
    <n v="20032"/>
    <s v="PROG"/>
    <s v="PMM"/>
    <x v="11"/>
    <x v="13"/>
    <n v="1800"/>
    <s v="JUSTICIA JUVENIL"/>
    <x v="22"/>
    <n v="70"/>
    <x v="59"/>
    <n v="36"/>
    <s v="PMM - CIUDAD DEL NIÑO LLANQUIHUE PALENA"/>
    <s v="BANCO DE CREDITO E INVERSIONES"/>
    <n v="10577173"/>
    <n v="17064432"/>
    <n v="0"/>
    <n v="0"/>
    <n v="4139501"/>
    <n v="0"/>
    <m/>
    <m/>
    <m/>
    <m/>
    <m/>
    <m/>
    <m/>
    <n v="21203933"/>
  </r>
  <r>
    <x v="5"/>
    <s v="DJJ"/>
    <n v="20032"/>
    <s v="PROG"/>
    <s v="PMM"/>
    <x v="12"/>
    <x v="14"/>
    <n v="6999"/>
    <s v="JUSTICIA JUVENIL"/>
    <x v="23"/>
    <n v="45"/>
    <x v="60"/>
    <n v="36"/>
    <s v="PMM - PROYECTA CHILOE"/>
    <s v="BANCO ESTADO"/>
    <n v="61500003820"/>
    <n v="14561648"/>
    <n v="4450079"/>
    <n v="0"/>
    <n v="692235"/>
    <n v="0"/>
    <m/>
    <m/>
    <m/>
    <m/>
    <m/>
    <m/>
    <m/>
    <n v="19703962"/>
  </r>
  <r>
    <x v="5"/>
    <s v="DJJ"/>
    <n v="20032"/>
    <s v="PROG"/>
    <s v="ASE"/>
    <x v="2"/>
    <x v="3"/>
    <n v="6979"/>
    <s v="JUSTICIA JUVENIL"/>
    <x v="22"/>
    <n v="65"/>
    <x v="61"/>
    <n v="7"/>
    <s v="ASE - LOS LAGOS"/>
    <s v="BANCO SANTANDER-CHILE"/>
    <n v="73546427"/>
    <n v="8676488"/>
    <n v="0"/>
    <n v="0"/>
    <n v="0"/>
    <n v="0"/>
    <m/>
    <m/>
    <m/>
    <m/>
    <m/>
    <m/>
    <m/>
    <n v="8676488"/>
  </r>
  <r>
    <x v="6"/>
    <s v="DJJ"/>
    <n v="20032"/>
    <s v="PROG"/>
    <s v="ASE"/>
    <x v="6"/>
    <x v="8"/>
    <n v="6915"/>
    <s v="JUSTICIA JUVENIL"/>
    <x v="24"/>
    <n v="30"/>
    <x v="62"/>
    <n v="7"/>
    <s v="ASE - PROFESOR MANUEL GUERRERO"/>
    <s v="BANCO ESTADO"/>
    <n v="91900169430"/>
    <n v="5334917"/>
    <n v="0"/>
    <n v="0"/>
    <n v="0"/>
    <n v="0"/>
    <m/>
    <m/>
    <m/>
    <m/>
    <m/>
    <m/>
    <m/>
    <n v="5334917"/>
  </r>
  <r>
    <x v="6"/>
    <s v="DJJ"/>
    <n v="20032"/>
    <s v="PROG"/>
    <s v="PMM"/>
    <x v="3"/>
    <x v="5"/>
    <n v="6570"/>
    <s v="JUSTICIA JUVENIL"/>
    <x v="24"/>
    <n v="50"/>
    <x v="63"/>
    <n v="36"/>
    <s v="PMM - PROGRAMA MULTIMODAL AYSEN"/>
    <s v="BANCO DE CREDITO E INVERSIONES"/>
    <n v="10705261"/>
    <n v="24237481"/>
    <n v="6396989"/>
    <n v="22768543"/>
    <n v="0"/>
    <n v="0"/>
    <m/>
    <m/>
    <m/>
    <m/>
    <m/>
    <m/>
    <m/>
    <n v="53403013"/>
  </r>
  <r>
    <x v="6"/>
    <s v="DJJ"/>
    <n v="20032"/>
    <s v="PROG"/>
    <s v="ASR"/>
    <x v="3"/>
    <x v="5"/>
    <n v="6570"/>
    <s v="JUSTICIA JUVENIL"/>
    <x v="24"/>
    <n v="20"/>
    <x v="64"/>
    <n v="11"/>
    <s v="ASR - PIL AYSÉN"/>
    <s v="BANCO DE CREDITO E INVERSIONES"/>
    <n v="10713051"/>
    <n v="2336947"/>
    <n v="0"/>
    <n v="2103252"/>
    <n v="0"/>
    <n v="0"/>
    <m/>
    <m/>
    <m/>
    <m/>
    <m/>
    <m/>
    <m/>
    <n v="4440199"/>
  </r>
  <r>
    <x v="6"/>
    <s v="DJJ"/>
    <n v="20032"/>
    <s v="PROG"/>
    <s v="ALA"/>
    <x v="3"/>
    <x v="5"/>
    <n v="6570"/>
    <s v="JUSTICIA JUVENIL"/>
    <x v="24"/>
    <n v="20"/>
    <x v="65"/>
    <n v="11"/>
    <s v="ALA - PIL AYSÉN"/>
    <s v="BANCO DE CREDITO E INVERSIONES"/>
    <n v="10713051"/>
    <n v="2967088"/>
    <n v="0"/>
    <n v="2373671"/>
    <n v="0"/>
    <n v="0"/>
    <m/>
    <m/>
    <m/>
    <m/>
    <m/>
    <m/>
    <m/>
    <n v="5340759"/>
  </r>
  <r>
    <x v="7"/>
    <s v="DJJ"/>
    <n v="20032"/>
    <s v="PROG"/>
    <s v="PMM"/>
    <x v="3"/>
    <x v="5"/>
    <n v="6570"/>
    <s v="JUSTICIA JUVENIL"/>
    <x v="25"/>
    <n v="40"/>
    <x v="66"/>
    <n v="36"/>
    <s v="PMM - MAGALLANES"/>
    <s v="BANCO DE CREDITO E INVERSIONES"/>
    <n v="10705252"/>
    <n v="12960985"/>
    <n v="0"/>
    <n v="4869592"/>
    <n v="0"/>
    <n v="0"/>
    <m/>
    <m/>
    <m/>
    <m/>
    <m/>
    <m/>
    <m/>
    <n v="17830577"/>
  </r>
  <r>
    <x v="7"/>
    <s v="DJJ"/>
    <n v="20032"/>
    <s v="PROG"/>
    <s v="ASR"/>
    <x v="3"/>
    <x v="5"/>
    <n v="6570"/>
    <s v="JUSTICIA JUVENIL"/>
    <x v="25"/>
    <n v="12"/>
    <x v="67"/>
    <n v="11"/>
    <s v="ASR - PIL MAGALLANES"/>
    <s v="BANCO DE CREDITO E INVERSIONES"/>
    <n v="10713042"/>
    <n v="792530"/>
    <n v="0"/>
    <n v="0"/>
    <n v="0"/>
    <n v="0"/>
    <m/>
    <m/>
    <m/>
    <m/>
    <m/>
    <m/>
    <m/>
    <n v="792530"/>
  </r>
  <r>
    <x v="7"/>
    <s v="DJJ"/>
    <n v="20032"/>
    <s v="PROG"/>
    <s v="ALA"/>
    <x v="3"/>
    <x v="5"/>
    <n v="6570"/>
    <s v="JUSTICIA JUVENIL"/>
    <x v="25"/>
    <n v="12"/>
    <x v="68"/>
    <n v="11"/>
    <s v="ALA - PIL MAGALLANES"/>
    <s v="BANCO DE CREDITO E INVERSIONES"/>
    <n v="10713042"/>
    <n v="1006230"/>
    <n v="0"/>
    <n v="0"/>
    <n v="0"/>
    <n v="0"/>
    <m/>
    <m/>
    <m/>
    <m/>
    <m/>
    <m/>
    <m/>
    <n v="1006230"/>
  </r>
  <r>
    <x v="8"/>
    <s v="DJJ"/>
    <n v="20032"/>
    <s v="PROG"/>
    <s v="ASE"/>
    <x v="2"/>
    <x v="3"/>
    <n v="6979"/>
    <s v="JUSTICIA JUVENIL"/>
    <x v="26"/>
    <n v="100"/>
    <x v="69"/>
    <n v="7"/>
    <s v="ASE - SANTIAGO SUR PONIENTE"/>
    <s v="BANCO SANTANDER-CHILE"/>
    <n v="84881392"/>
    <n v="18121320"/>
    <n v="14859482"/>
    <n v="15040696"/>
    <n v="18121320"/>
    <n v="0"/>
    <m/>
    <m/>
    <m/>
    <m/>
    <m/>
    <m/>
    <m/>
    <n v="66142818"/>
  </r>
  <r>
    <x v="8"/>
    <s v="DJJ"/>
    <n v="20032"/>
    <s v="PROG"/>
    <s v="ASE"/>
    <x v="3"/>
    <x v="4"/>
    <n v="6570"/>
    <s v="JUSTICIA JUVENIL"/>
    <x v="27"/>
    <n v="50"/>
    <x v="70"/>
    <n v="7"/>
    <s v="ASE - SANTIAGO"/>
    <s v="BANCO DE CREDITO E INVERSIONES"/>
    <n v="10705171"/>
    <n v="6342462"/>
    <n v="5255183"/>
    <n v="3986690"/>
    <n v="5436396"/>
    <n v="6704888"/>
    <m/>
    <m/>
    <m/>
    <m/>
    <m/>
    <m/>
    <m/>
    <n v="27725619"/>
  </r>
  <r>
    <x v="8"/>
    <s v="DJJ"/>
    <n v="20032"/>
    <s v="PROG"/>
    <s v="ASE"/>
    <x v="13"/>
    <x v="15"/>
    <n v="6470"/>
    <s v="JUSTICIA JUVENIL"/>
    <x v="28"/>
    <n v="80"/>
    <x v="71"/>
    <n v="7"/>
    <s v="ASE - DEM METROPOLITANO NORTE"/>
    <s v="BANCO DE CREDITO E INVERSIONES"/>
    <n v="10706658"/>
    <n v="14134630"/>
    <n v="13953416"/>
    <n v="11235218"/>
    <n v="13590990"/>
    <n v="14497056"/>
    <m/>
    <m/>
    <m/>
    <m/>
    <m/>
    <m/>
    <m/>
    <n v="67411310"/>
  </r>
  <r>
    <x v="8"/>
    <s v="DJJ"/>
    <n v="20032"/>
    <s v="PROG"/>
    <s v="ASE"/>
    <x v="14"/>
    <x v="16"/>
    <n v="7003"/>
    <s v="JUSTICIA JUVENIL"/>
    <x v="29"/>
    <n v="75"/>
    <x v="72"/>
    <n v="7"/>
    <s v="ASE - SAN BERNARDO"/>
    <s v="BANCO DE CREDITO E INVERSIONES"/>
    <n v="11282380"/>
    <n v="13590990"/>
    <n v="13590990"/>
    <n v="13590990"/>
    <n v="13590990"/>
    <n v="0"/>
    <m/>
    <m/>
    <m/>
    <m/>
    <m/>
    <m/>
    <m/>
    <n v="54363960"/>
  </r>
  <r>
    <x v="8"/>
    <s v="DJJ"/>
    <n v="20032"/>
    <s v="PROG"/>
    <s v="ASE"/>
    <x v="2"/>
    <x v="3"/>
    <n v="6979"/>
    <s v="JUSTICIA JUVENIL"/>
    <x v="30"/>
    <n v="140"/>
    <x v="73"/>
    <n v="7"/>
    <s v="ASE - CIP CRC SAN JOAQUIN"/>
    <s v="BANCO SANTANDER-CHILE"/>
    <n v="84881376"/>
    <n v="20114665"/>
    <n v="17758894"/>
    <n v="17396467"/>
    <n v="17396467"/>
    <n v="0"/>
    <m/>
    <m/>
    <m/>
    <m/>
    <m/>
    <m/>
    <m/>
    <n v="72666493"/>
  </r>
  <r>
    <x v="8"/>
    <s v="DJJ"/>
    <n v="20032"/>
    <s v="PROG"/>
    <s v="ASE"/>
    <x v="3"/>
    <x v="5"/>
    <n v="6570"/>
    <s v="JUSTICIA JUVENIL"/>
    <x v="31"/>
    <n v="75"/>
    <x v="74"/>
    <n v="7"/>
    <s v="ASE - PUENTE ALTO"/>
    <s v="BANCO DE CREDITO E INVERSIONES"/>
    <n v="10705198"/>
    <n v="12141284"/>
    <n v="10691579"/>
    <n v="10872792"/>
    <n v="11054005"/>
    <n v="11235218"/>
    <m/>
    <m/>
    <m/>
    <m/>
    <m/>
    <m/>
    <m/>
    <n v="55994878"/>
  </r>
  <r>
    <x v="8"/>
    <s v="DJJ"/>
    <n v="20032"/>
    <s v="PROG"/>
    <s v="ASR"/>
    <x v="15"/>
    <x v="17"/>
    <n v="7478"/>
    <s v="JUSTICIA JUVENIL"/>
    <x v="32"/>
    <n v="30"/>
    <x v="75"/>
    <n v="11"/>
    <s v="ASR - PIL PROGRAMA DE APOYO PSICOSOCIAL PARA ADOLESCENTES PRIVADOS DE LIBERTAD Y EN EL MEDIO LIBRE"/>
    <s v="BANCO SECURITY"/>
    <n v="140652333"/>
    <n v="3175200"/>
    <n v="3302208"/>
    <n v="3556224"/>
    <n v="3429216"/>
    <n v="3302208"/>
    <m/>
    <m/>
    <m/>
    <m/>
    <m/>
    <m/>
    <m/>
    <n v="16765056"/>
  </r>
  <r>
    <x v="8"/>
    <s v="DJJ"/>
    <n v="20032"/>
    <s v="PROG"/>
    <s v="ALA"/>
    <x v="15"/>
    <x v="17"/>
    <n v="7478"/>
    <s v="JUSTICIA JUVENIL"/>
    <x v="32"/>
    <n v="30"/>
    <x v="76"/>
    <n v="11"/>
    <s v="ALA - PIL APRESTO LABORAL PARA ADOLESCENTES PRIVADOS DE LIBERTAD Y EN EL MEDIO LIBRE"/>
    <s v="BANCO SECURITY"/>
    <n v="140652333"/>
    <n v="3708860"/>
    <n v="3547606"/>
    <n v="3708860"/>
    <n v="3708860"/>
    <n v="3708860"/>
    <m/>
    <m/>
    <m/>
    <m/>
    <m/>
    <m/>
    <m/>
    <n v="18383046"/>
  </r>
  <r>
    <x v="8"/>
    <s v="DJJ"/>
    <n v="20032"/>
    <s v="PROG"/>
    <s v="ASR"/>
    <x v="16"/>
    <x v="18"/>
    <n v="7497"/>
    <s v="JUSTICIA JUVENIL"/>
    <x v="33"/>
    <n v="25"/>
    <x v="77"/>
    <n v="11"/>
    <s v="ASR - PIL PROGRAMA DE APOYO PSICOSOCIAL PARA ADOLESCENTES PRIVADOS DE LIBERTAD Y EN EL MEDIO LIBRE"/>
    <s v="BANCO DE CHILE"/>
    <n v="4720170309"/>
    <n v="2794176"/>
    <n v="2794176"/>
    <n v="3175200"/>
    <n v="3048192"/>
    <n v="3175200"/>
    <m/>
    <m/>
    <m/>
    <m/>
    <m/>
    <m/>
    <m/>
    <n v="14986944"/>
  </r>
  <r>
    <x v="8"/>
    <s v="DJJ"/>
    <n v="20032"/>
    <s v="PROG"/>
    <s v="ALA"/>
    <x v="16"/>
    <x v="18"/>
    <n v="7497"/>
    <s v="JUSTICIA JUVENIL"/>
    <x v="33"/>
    <n v="25"/>
    <x v="78"/>
    <n v="11"/>
    <s v="ALA - PIL APRESTO LABORAL PARA ADOLESCENTES PRIVADOS DE LIBERTAD Y EN EL MEDIO LIBRE"/>
    <s v="BANCO DE CHILE"/>
    <n v="4720170309"/>
    <n v="3547606"/>
    <n v="3386351"/>
    <n v="4031370"/>
    <n v="3708860"/>
    <n v="4031370"/>
    <m/>
    <m/>
    <m/>
    <m/>
    <m/>
    <m/>
    <m/>
    <n v="18705557"/>
  </r>
  <r>
    <x v="8"/>
    <s v="DJJ"/>
    <n v="20032"/>
    <s v="PROG"/>
    <s v="PLE"/>
    <x v="2"/>
    <x v="3"/>
    <n v="6979"/>
    <s v="JUSTICIA JUVENIL"/>
    <x v="32"/>
    <n v="115"/>
    <x v="79"/>
    <n v="12"/>
    <s v="PLE - PROGRAMA DE LIBERTAD ASISTIDA ESPECIAL - PLE ORIENTE"/>
    <s v="BANCO SANTANDER-CHILE"/>
    <n v="75030606"/>
    <n v="30551774"/>
    <n v="28497874"/>
    <n v="27470923"/>
    <n v="27470923"/>
    <n v="0"/>
    <m/>
    <m/>
    <m/>
    <m/>
    <m/>
    <m/>
    <m/>
    <n v="113991494"/>
  </r>
  <r>
    <x v="8"/>
    <s v="DJJ"/>
    <n v="20032"/>
    <s v="PROG"/>
    <s v="PMM"/>
    <x v="11"/>
    <x v="19"/>
    <n v="0"/>
    <s v="JUSTICIA JUVENIL"/>
    <x v="34"/>
    <n v="45"/>
    <x v="80"/>
    <n v="36"/>
    <s v="PMM - PROGRAMA MULTIMODAL - PMM CIUDAD DEL NINO CENTRO PONIENTE"/>
    <s v="BANCO DE CREDITO E INVERSIONES"/>
    <n v="21942251"/>
    <n v="11775456"/>
    <n v="12374208"/>
    <n v="8981280"/>
    <n v="11775456"/>
    <n v="12972960"/>
    <m/>
    <m/>
    <m/>
    <m/>
    <m/>
    <m/>
    <m/>
    <n v="57879360"/>
  </r>
  <r>
    <x v="8"/>
    <s v="DJJ"/>
    <n v="20032"/>
    <s v="PROG"/>
    <s v="PMM"/>
    <x v="13"/>
    <x v="20"/>
    <n v="6470"/>
    <s v="JUSTICIA JUVENIL"/>
    <x v="33"/>
    <n v="95"/>
    <x v="81"/>
    <n v="36"/>
    <s v="PMM - PROGRAMA MULTIMODAL - PMM QUILICURA CHACABUCO"/>
    <s v="BANCO DE CREDITO E INVERSIONES"/>
    <n v="10693165"/>
    <n v="20357568"/>
    <n v="19359648"/>
    <n v="18960480"/>
    <n v="18960480"/>
    <n v="18162144"/>
    <m/>
    <m/>
    <m/>
    <m/>
    <m/>
    <m/>
    <m/>
    <n v="95800320"/>
  </r>
  <r>
    <x v="8"/>
    <s v="DJJ"/>
    <n v="20032"/>
    <s v="PROG"/>
    <s v="PMM"/>
    <x v="3"/>
    <x v="5"/>
    <n v="6570"/>
    <s v="JUSTICIA JUVENIL"/>
    <x v="35"/>
    <n v="110"/>
    <x v="82"/>
    <n v="36"/>
    <s v="PMM - PROGRAMA MULTIMODAL - PMM LA PINTANA EL BOSQUE"/>
    <s v="BANCO DE CREDITO E INVERSIONES"/>
    <n v="10724150"/>
    <n v="14769216"/>
    <n v="16565472"/>
    <n v="14569632"/>
    <n v="13970880"/>
    <n v="14569632"/>
    <m/>
    <m/>
    <m/>
    <m/>
    <m/>
    <m/>
    <m/>
    <n v="74444832"/>
  </r>
  <r>
    <x v="8"/>
    <s v="DJJ"/>
    <n v="20032"/>
    <s v="PROG"/>
    <s v="PMM"/>
    <x v="3"/>
    <x v="5"/>
    <n v="6570"/>
    <s v="JUSTICIA JUVENIL"/>
    <x v="36"/>
    <n v="65"/>
    <x v="83"/>
    <n v="36"/>
    <s v="PMM - PROGRAMA MULTIMODAL - PMM SUR UNO"/>
    <s v="BANCO DE CREDITO E INVERSIONES"/>
    <n v="10724168"/>
    <n v="11975040"/>
    <n v="10777536"/>
    <n v="10777536"/>
    <n v="11176704"/>
    <n v="10378368"/>
    <m/>
    <m/>
    <m/>
    <m/>
    <m/>
    <m/>
    <m/>
    <n v="55085184"/>
  </r>
  <r>
    <x v="8"/>
    <s v="DJJ"/>
    <n v="20032"/>
    <s v="PROG"/>
    <s v="PMM"/>
    <x v="3"/>
    <x v="5"/>
    <n v="6570"/>
    <s v="JUSTICIA JUVENIL"/>
    <x v="37"/>
    <n v="45"/>
    <x v="84"/>
    <n v="36"/>
    <s v="PMM - PROGRAMA MULTIMODAL - PMM SUR DOS"/>
    <s v="BANCO DE CREDITO E INVERSIONES"/>
    <n v="10724176"/>
    <n v="12374208"/>
    <n v="8981280"/>
    <n v="8981280"/>
    <n v="15966720"/>
    <n v="12374208"/>
    <m/>
    <m/>
    <m/>
    <m/>
    <m/>
    <m/>
    <m/>
    <n v="58677696"/>
  </r>
  <r>
    <x v="8"/>
    <s v="DJJ"/>
    <n v="20032"/>
    <s v="PROG"/>
    <s v="PMM"/>
    <x v="3"/>
    <x v="5"/>
    <n v="6570"/>
    <s v="JUSTICIA JUVENIL"/>
    <x v="38"/>
    <n v="50"/>
    <x v="85"/>
    <n v="36"/>
    <s v="PMM - PROGRAMA MULTIMODAL - PMM MAIPÚ CERRILLOS"/>
    <s v="BANCO DE CREDITO E INVERSIONES"/>
    <n v="10724192"/>
    <n v="15168384"/>
    <n v="9979200"/>
    <n v="9979200"/>
    <n v="21355488"/>
    <n v="14170464"/>
    <m/>
    <m/>
    <m/>
    <m/>
    <m/>
    <m/>
    <m/>
    <n v="70652736"/>
  </r>
  <r>
    <x v="8"/>
    <s v="DJJ"/>
    <n v="20032"/>
    <s v="PROG"/>
    <s v="PMM"/>
    <x v="3"/>
    <x v="5"/>
    <n v="6570"/>
    <s v="JUSTICIA JUVENIL"/>
    <x v="39"/>
    <n v="45"/>
    <x v="86"/>
    <n v="36"/>
    <s v="PMM - PROGRAMA MULTIMODAL - PMM PONIENTE"/>
    <s v="BANCO DE CREDITO E INVERSIONES"/>
    <n v="10724184"/>
    <n v="17563392"/>
    <n v="17563392"/>
    <n v="8981280"/>
    <n v="14569632"/>
    <n v="16565472"/>
    <m/>
    <m/>
    <m/>
    <m/>
    <m/>
    <m/>
    <m/>
    <n v="75243168"/>
  </r>
  <r>
    <x v="8"/>
    <s v="DJJ"/>
    <n v="20032"/>
    <s v="PROG"/>
    <s v="PMM"/>
    <x v="4"/>
    <x v="6"/>
    <n v="3842"/>
    <s v="JUSTICIA JUVENIL"/>
    <x v="28"/>
    <n v="120"/>
    <x v="87"/>
    <n v="36"/>
    <s v="PMM - PROGRAMA MULTIMODAL - PMM NORTE"/>
    <s v="BANCO SCOTIABANK"/>
    <n v="970721177"/>
    <n v="18162144"/>
    <n v="16765056"/>
    <n v="16166304"/>
    <n v="17164224"/>
    <n v="18561312"/>
    <m/>
    <m/>
    <m/>
    <m/>
    <m/>
    <m/>
    <m/>
    <n v="86819040"/>
  </r>
  <r>
    <x v="8"/>
    <s v="DJJ"/>
    <n v="20032"/>
    <s v="PROG"/>
    <s v="PMM"/>
    <x v="4"/>
    <x v="6"/>
    <n v="3842"/>
    <s v="JUSTICIA JUVENIL"/>
    <x v="29"/>
    <n v="125"/>
    <x v="88"/>
    <n v="36"/>
    <s v="PMM - PROGRAMA MULTIMODAL - PMM PROVINCIA DEL MAIPO"/>
    <s v="BANCO SCOTIABANK"/>
    <n v="970721142"/>
    <n v="26345088"/>
    <n v="26744256"/>
    <n v="24948000"/>
    <n v="25746336"/>
    <n v="24748416"/>
    <m/>
    <m/>
    <m/>
    <m/>
    <m/>
    <m/>
    <m/>
    <n v="128532096"/>
  </r>
  <r>
    <x v="8"/>
    <s v="DJJ"/>
    <n v="20032"/>
    <s v="PROG"/>
    <s v="PMM"/>
    <x v="4"/>
    <x v="6"/>
    <n v="3842"/>
    <s v="JUSTICIA JUVENIL"/>
    <x v="36"/>
    <n v="75"/>
    <x v="89"/>
    <n v="36"/>
    <s v="PMM - PROGRAMA MULTIMODAL - PMM LA FLORIDA MACUL"/>
    <s v="BANCO SCOTIABANK"/>
    <n v="970826750"/>
    <n v="10378368"/>
    <n v="10777536"/>
    <n v="11176704"/>
    <n v="10577952"/>
    <n v="11376288"/>
    <m/>
    <m/>
    <m/>
    <m/>
    <m/>
    <m/>
    <m/>
    <n v="54286848"/>
  </r>
  <r>
    <x v="8"/>
    <s v="DJJ"/>
    <n v="20032"/>
    <s v="PROG"/>
    <s v="PMM"/>
    <x v="4"/>
    <x v="6"/>
    <n v="3842"/>
    <s v="JUSTICIA JUVENIL"/>
    <x v="40"/>
    <n v="85"/>
    <x v="90"/>
    <n v="36"/>
    <s v="PMM - PROGRAMA MULTIMODAL - PMM TALAGANTE"/>
    <s v="BANCO SCOTIABANK"/>
    <n v="971135026"/>
    <n v="18561312"/>
    <n v="18162144"/>
    <n v="16964640"/>
    <n v="17962560"/>
    <n v="17164224"/>
    <m/>
    <m/>
    <m/>
    <m/>
    <m/>
    <m/>
    <m/>
    <n v="88814880"/>
  </r>
  <r>
    <x v="8"/>
    <s v="DJJ"/>
    <n v="20032"/>
    <s v="PROG"/>
    <s v="PMM"/>
    <x v="2"/>
    <x v="3"/>
    <n v="6979"/>
    <s v="JUSTICIA JUVENIL"/>
    <x v="41"/>
    <n v="85"/>
    <x v="91"/>
    <n v="36"/>
    <s v="PMM - PROGRAMA MULTIMODAL - PMM ORIENTE"/>
    <s v="BANCO SANTANDER-CHILE"/>
    <n v="75030622"/>
    <n v="13771296"/>
    <n v="13571712"/>
    <n v="12773376"/>
    <n v="13571712"/>
    <n v="0"/>
    <m/>
    <m/>
    <m/>
    <m/>
    <m/>
    <m/>
    <m/>
    <n v="53688096"/>
  </r>
  <r>
    <x v="8"/>
    <s v="DJJ"/>
    <n v="20032"/>
    <s v="PROG"/>
    <s v="PLE"/>
    <x v="13"/>
    <x v="20"/>
    <n v="6470"/>
    <s v="JUSTICIA JUVENIL"/>
    <x v="33"/>
    <n v="68"/>
    <x v="92"/>
    <n v="12"/>
    <s v="PLE - CHACABUCO QUILICURA"/>
    <s v="BANCO DE CREDITO E INVERSIONES"/>
    <n v="10693122"/>
    <n v="20539008"/>
    <n v="20795746"/>
    <n v="17458157"/>
    <n v="20539008"/>
    <n v="21309221"/>
    <m/>
    <m/>
    <m/>
    <m/>
    <m/>
    <m/>
    <m/>
    <n v="100641140"/>
  </r>
  <r>
    <x v="8"/>
    <s v="DJJ"/>
    <n v="20032"/>
    <s v="PROG"/>
    <s v="PLE"/>
    <x v="13"/>
    <x v="20"/>
    <n v="6470"/>
    <s v="JUSTICIA JUVENIL"/>
    <x v="28"/>
    <n v="85"/>
    <x v="93"/>
    <n v="12"/>
    <s v="PLE - PLE NORTE"/>
    <s v="BANCO DE CREDITO E INVERSIONES"/>
    <n v="10693131"/>
    <n v="24646810"/>
    <n v="23876597"/>
    <n v="21822696"/>
    <n v="21822696"/>
    <n v="23106384"/>
    <m/>
    <m/>
    <m/>
    <m/>
    <m/>
    <m/>
    <m/>
    <n v="115275183"/>
  </r>
  <r>
    <x v="8"/>
    <s v="DJJ"/>
    <n v="20032"/>
    <s v="PROG"/>
    <s v="PLE"/>
    <x v="3"/>
    <x v="5"/>
    <n v="6570"/>
    <s v="JUSTICIA JUVENIL"/>
    <x v="31"/>
    <n v="105"/>
    <x v="94"/>
    <n v="12"/>
    <s v="PLE - PROVINCIA CORDILLERA"/>
    <s v="BANCO DE CREDITO E INVERSIONES"/>
    <n v="10713158"/>
    <n v="23619859"/>
    <n v="24390072"/>
    <n v="24903547"/>
    <n v="23363122"/>
    <n v="24390072"/>
    <m/>
    <m/>
    <m/>
    <m/>
    <m/>
    <m/>
    <m/>
    <n v="120666672"/>
  </r>
  <r>
    <x v="8"/>
    <s v="DJJ"/>
    <n v="20032"/>
    <s v="PROG"/>
    <s v="PLE"/>
    <x v="3"/>
    <x v="5"/>
    <n v="6570"/>
    <s v="JUSTICIA JUVENIL"/>
    <x v="27"/>
    <n v="93"/>
    <x v="95"/>
    <n v="12"/>
    <s v="PLE - PONIENTE"/>
    <s v="BANCO DE CREDITO E INVERSIONES"/>
    <n v="10713174"/>
    <n v="33119151"/>
    <n v="32862413"/>
    <n v="23876597"/>
    <n v="23876597"/>
    <n v="32348938"/>
    <m/>
    <m/>
    <m/>
    <m/>
    <m/>
    <m/>
    <m/>
    <n v="146083696"/>
  </r>
  <r>
    <x v="8"/>
    <s v="DJJ"/>
    <n v="20032"/>
    <s v="PROG"/>
    <s v="PLE"/>
    <x v="3"/>
    <x v="5"/>
    <n v="6570"/>
    <s v="JUSTICIA JUVENIL"/>
    <x v="42"/>
    <n v="98"/>
    <x v="96"/>
    <n v="12"/>
    <s v="PLE - CENTRO PONIENTE"/>
    <s v="BANCO DE CREDITO E INVERSIONES"/>
    <n v="10724133"/>
    <n v="31321988"/>
    <n v="29268087"/>
    <n v="25160285"/>
    <n v="25160285"/>
    <n v="33375888"/>
    <m/>
    <m/>
    <m/>
    <m/>
    <m/>
    <m/>
    <m/>
    <n v="144286533"/>
  </r>
  <r>
    <x v="8"/>
    <s v="DJJ"/>
    <n v="20032"/>
    <s v="PROG"/>
    <s v="PLE"/>
    <x v="3"/>
    <x v="5"/>
    <n v="6570"/>
    <s v="JUSTICIA JUVENIL"/>
    <x v="35"/>
    <n v="104"/>
    <x v="97"/>
    <n v="12"/>
    <s v="PLE - LA PINTANA EL BOSQUE"/>
    <s v="BANCO DE CREDITO E INVERSIONES"/>
    <n v="10713166"/>
    <n v="24903547"/>
    <n v="24646810"/>
    <n v="24646809"/>
    <n v="24646809"/>
    <n v="25930497"/>
    <m/>
    <m/>
    <m/>
    <m/>
    <m/>
    <m/>
    <m/>
    <n v="124774472"/>
  </r>
  <r>
    <x v="8"/>
    <s v="DJJ"/>
    <n v="20032"/>
    <s v="PROG"/>
    <s v="PLE"/>
    <x v="4"/>
    <x v="6"/>
    <n v="3842"/>
    <s v="JUSTICIA JUVENIL"/>
    <x v="29"/>
    <n v="95"/>
    <x v="98"/>
    <n v="12"/>
    <s v="PLE - PROVINCIA DEL MAIPO"/>
    <s v="BANCO SCOTIABANK"/>
    <n v="970826726"/>
    <n v="22592909"/>
    <n v="23106384"/>
    <n v="21565958"/>
    <n v="20795746"/>
    <n v="22592909"/>
    <m/>
    <m/>
    <m/>
    <m/>
    <m/>
    <m/>
    <m/>
    <n v="110653906"/>
  </r>
  <r>
    <x v="8"/>
    <s v="DJJ"/>
    <n v="20032"/>
    <s v="PROG"/>
    <s v="PLE"/>
    <x v="4"/>
    <x v="6"/>
    <n v="3842"/>
    <s v="JUSTICIA JUVENIL"/>
    <x v="26"/>
    <n v="131"/>
    <x v="99"/>
    <n v="12"/>
    <s v="PLE - SUR"/>
    <s v="BANCO SCOTIABANK"/>
    <n v="971135002"/>
    <n v="35686527"/>
    <n v="36456740"/>
    <n v="33632626"/>
    <n v="33632626"/>
    <n v="37226952"/>
    <m/>
    <m/>
    <m/>
    <m/>
    <m/>
    <m/>
    <m/>
    <n v="176635471"/>
  </r>
  <r>
    <x v="8"/>
    <s v="DJJ"/>
    <n v="20032"/>
    <s v="PROG"/>
    <s v="PMM"/>
    <x v="11"/>
    <x v="13"/>
    <n v="1800"/>
    <s v="JUSTICIA JUVENIL"/>
    <x v="27"/>
    <n v="70"/>
    <x v="100"/>
    <n v="36"/>
    <s v="PMM - CIUDAD DEL NIÑO RENCA PUDAHUEL"/>
    <s v="BANCO DE CREDITO E INVERSIONES"/>
    <n v="35401150"/>
    <n v="20956320"/>
    <n v="20956320"/>
    <n v="13970880"/>
    <n v="19160064"/>
    <n v="19758816"/>
    <m/>
    <m/>
    <m/>
    <m/>
    <m/>
    <m/>
    <m/>
    <n v="94802400"/>
  </r>
  <r>
    <x v="8"/>
    <s v="DJJ"/>
    <n v="20032"/>
    <s v="PROG"/>
    <s v="PMM"/>
    <x v="3"/>
    <x v="5"/>
    <n v="6570"/>
    <s v="JUSTICIA JUVENIL"/>
    <x v="31"/>
    <n v="110"/>
    <x v="101"/>
    <n v="36"/>
    <s v="PMM - PROVINCIA CORDILLERA"/>
    <s v="BANCO DE CREDITO E INVERSIONES"/>
    <n v="10724141"/>
    <n v="17563392"/>
    <n v="17563392"/>
    <n v="15966720"/>
    <n v="18960480"/>
    <n v="20357568"/>
    <m/>
    <m/>
    <m/>
    <m/>
    <m/>
    <m/>
    <m/>
    <n v="90411552"/>
  </r>
  <r>
    <x v="9"/>
    <s v="DJJ"/>
    <n v="20032"/>
    <s v="PROG"/>
    <s v="ASE"/>
    <x v="2"/>
    <x v="3"/>
    <n v="6979"/>
    <s v="JUSTICIA JUVENIL"/>
    <x v="43"/>
    <n v="50"/>
    <x v="102"/>
    <n v="7"/>
    <s v="ASE - LOS RIOS"/>
    <s v="BANCO SANTANDER-CHILE"/>
    <n v="84881198"/>
    <n v="9502820"/>
    <n v="0"/>
    <n v="0"/>
    <n v="0"/>
    <n v="0"/>
    <m/>
    <m/>
    <m/>
    <m/>
    <m/>
    <m/>
    <m/>
    <n v="9502820"/>
  </r>
  <r>
    <x v="9"/>
    <s v="DJJ"/>
    <n v="20032"/>
    <s v="PROG"/>
    <s v="PMM"/>
    <x v="11"/>
    <x v="13"/>
    <n v="1800"/>
    <s v="JUSTICIA JUVENIL"/>
    <x v="43"/>
    <n v="100"/>
    <x v="103"/>
    <n v="36"/>
    <s v="PMM - CIUDAD DE NIÑO VALDIVIA"/>
    <s v="BANCO DE CREDITO E INVERSIONES"/>
    <n v="35401176"/>
    <n v="22752576"/>
    <n v="0"/>
    <n v="9556082"/>
    <n v="0"/>
    <n v="0"/>
    <m/>
    <m/>
    <m/>
    <m/>
    <m/>
    <m/>
    <m/>
    <n v="32308658"/>
  </r>
  <r>
    <x v="9"/>
    <s v="DJJ"/>
    <n v="20032"/>
    <s v="PROG"/>
    <s v="ALA"/>
    <x v="11"/>
    <x v="13"/>
    <n v="1800"/>
    <s v="JUSTICIA JUVENIL"/>
    <x v="43"/>
    <n v="15"/>
    <x v="104"/>
    <n v="11"/>
    <s v="ALA - PIL CIUDAD DEL NIÑO VALDIVIA"/>
    <s v="BANCO DE CREDITO E INVERSIONES"/>
    <n v="10577165"/>
    <n v="1102983"/>
    <n v="0"/>
    <n v="0"/>
    <n v="0"/>
    <n v="0"/>
    <m/>
    <m/>
    <m/>
    <m/>
    <m/>
    <m/>
    <m/>
    <n v="1102983"/>
  </r>
  <r>
    <x v="9"/>
    <s v="DJJ"/>
    <n v="20032"/>
    <s v="PROG"/>
    <s v="ASR"/>
    <x v="11"/>
    <x v="13"/>
    <n v="1800"/>
    <s v="JUSTICIA JUVENIL"/>
    <x v="43"/>
    <n v="15"/>
    <x v="105"/>
    <n v="11"/>
    <s v="ASR - PIL CIUDAD DEL NIÑO VALDIVIA"/>
    <s v="BANCO DE CREDITO E INVERSIONES"/>
    <n v="10577165"/>
    <n v="868735"/>
    <n v="0"/>
    <n v="0"/>
    <n v="0"/>
    <n v="0"/>
    <m/>
    <m/>
    <m/>
    <m/>
    <m/>
    <m/>
    <m/>
    <n v="868735"/>
  </r>
  <r>
    <x v="10"/>
    <s v="DJJ"/>
    <n v="20032"/>
    <s v="PROG"/>
    <s v="ASR"/>
    <x v="7"/>
    <x v="9"/>
    <n v="6866"/>
    <s v="JUSTICIA JUVENIL"/>
    <x v="44"/>
    <n v="15"/>
    <x v="106"/>
    <n v="11"/>
    <s v="ASR - PIL LLEQUEN ÑUBLE"/>
    <s v="BANCO DE CREDITO E INVERSIONES"/>
    <n v="67087809"/>
    <n v="1447891"/>
    <n v="0"/>
    <n v="0"/>
    <n v="0"/>
    <n v="0"/>
    <m/>
    <m/>
    <m/>
    <m/>
    <m/>
    <m/>
    <m/>
    <n v="1447891"/>
  </r>
  <r>
    <x v="10"/>
    <s v="DJJ"/>
    <n v="20032"/>
    <s v="PROG"/>
    <s v="ALA"/>
    <x v="7"/>
    <x v="9"/>
    <n v="6866"/>
    <s v="JUSTICIA JUVENIL"/>
    <x v="44"/>
    <n v="15"/>
    <x v="107"/>
    <n v="11"/>
    <s v="ALA - ATENCION APRESTO LABORAL PARA ADOLESCENTES PRIVADOS DE LIBERTAD Y MEDIO LIBRE (PIL)"/>
    <s v="BANCO DE CREDITO E INVERSIONES"/>
    <n v="67087809"/>
    <n v="1654474"/>
    <n v="0"/>
    <n v="0"/>
    <n v="0"/>
    <n v="0"/>
    <m/>
    <m/>
    <m/>
    <m/>
    <m/>
    <m/>
    <m/>
    <n v="1654474"/>
  </r>
  <r>
    <x v="10"/>
    <s v="DJJ"/>
    <n v="20032"/>
    <s v="PROG"/>
    <s v="ASE"/>
    <x v="7"/>
    <x v="9"/>
    <n v="6866"/>
    <s v="JUSTICIA JUVENIL"/>
    <x v="44"/>
    <n v="35"/>
    <x v="108"/>
    <n v="7"/>
    <s v="ASE - LLEQUEN ÑUBLE"/>
    <s v="BANCO DE CREDITO E INVERSIONES"/>
    <n v="67088481"/>
    <n v="7230407"/>
    <n v="0"/>
    <n v="0"/>
    <n v="0"/>
    <n v="0"/>
    <m/>
    <m/>
    <m/>
    <m/>
    <m/>
    <m/>
    <m/>
    <n v="7230407"/>
  </r>
  <r>
    <x v="10"/>
    <s v="DJJ"/>
    <n v="20032"/>
    <s v="PROG"/>
    <s v="PMM"/>
    <x v="7"/>
    <x v="9"/>
    <n v="6866"/>
    <s v="JUSTICIA JUVENIL"/>
    <x v="44"/>
    <n v="130"/>
    <x v="109"/>
    <n v="36"/>
    <s v="PMM - LLEQUEN ÑUBLE"/>
    <s v="BANCO DE CREDITO E INVERSIONES"/>
    <n v="67088481"/>
    <n v="29578349"/>
    <n v="9952417"/>
    <n v="4778041"/>
    <n v="0"/>
    <n v="0"/>
    <m/>
    <m/>
    <m/>
    <m/>
    <m/>
    <m/>
    <m/>
    <n v="443088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209"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15" firstHeaderRow="1" firstDataRow="2" firstDataCol="5"/>
  <pivotFields count="29">
    <pivotField axis="axisRow" compact="0" outline="0" showAll="0" defaultSubtotal="0">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
        <item x="15"/>
        <item x="11"/>
        <item x="9"/>
        <item x="13"/>
        <item x="3"/>
        <item x="4"/>
        <item x="7"/>
        <item x="6"/>
        <item x="8"/>
        <item x="1"/>
        <item x="14"/>
        <item x="10"/>
        <item x="2"/>
        <item x="12"/>
        <item x="0"/>
        <item x="16"/>
        <item x="5"/>
      </items>
      <extLst>
        <ext xmlns:x14="http://schemas.microsoft.com/office/spreadsheetml/2009/9/main" uri="{2946ED86-A175-432a-8AC1-64E0C546D7DE}">
          <x14:pivotField fillDownLabels="1"/>
        </ext>
      </extLst>
    </pivotField>
    <pivotField axis="axisRow" compact="0" outline="0" showAll="0" defaultSubtotal="0">
      <items count="21">
        <item x="0"/>
        <item x="2"/>
        <item x="12"/>
        <item x="6"/>
        <item x="16"/>
        <item x="9"/>
        <item x="4"/>
        <item x="5"/>
        <item x="10"/>
        <item x="8"/>
        <item x="19"/>
        <item x="13"/>
        <item x="15"/>
        <item x="17"/>
        <item x="18"/>
        <item x="3"/>
        <item x="11"/>
        <item x="1"/>
        <item x="20"/>
        <item x="14"/>
        <item x="7"/>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46">
        <item x="20"/>
        <item x="23"/>
        <item x="11"/>
        <item x="44"/>
        <item x="14"/>
        <item x="15"/>
        <item x="24"/>
        <item x="12"/>
        <item x="8"/>
        <item x="26"/>
        <item x="35"/>
        <item x="10"/>
        <item x="16"/>
        <item x="21"/>
        <item x="32"/>
        <item x="27"/>
        <item x="31"/>
        <item x="22"/>
        <item x="25"/>
        <item x="33"/>
        <item x="0"/>
        <item x="4"/>
        <item x="6"/>
        <item x="28"/>
        <item x="2"/>
        <item x="29"/>
        <item x="5"/>
        <item x="7"/>
        <item x="30"/>
        <item x="36"/>
        <item x="37"/>
        <item x="13"/>
        <item x="34"/>
        <item x="9"/>
        <item x="18"/>
        <item x="43"/>
        <item x="1"/>
        <item x="19"/>
        <item x="3"/>
        <item x="38"/>
        <item x="39"/>
        <item x="40"/>
        <item x="41"/>
        <item x="17"/>
        <item x="4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10">
        <item x="0"/>
        <item x="1"/>
        <item x="2"/>
        <item x="3"/>
        <item x="4"/>
        <item x="5"/>
        <item x="9"/>
        <item x="6"/>
        <item x="7"/>
        <item x="8"/>
        <item x="10"/>
        <item x="11"/>
        <item x="17"/>
        <item x="18"/>
        <item x="19"/>
        <item x="20"/>
        <item x="21"/>
        <item x="22"/>
        <item x="23"/>
        <item x="24"/>
        <item x="26"/>
        <item x="27"/>
        <item x="28"/>
        <item x="29"/>
        <item x="30"/>
        <item x="31"/>
        <item x="32"/>
        <item x="33"/>
        <item x="34"/>
        <item x="36"/>
        <item x="37"/>
        <item x="38"/>
        <item x="39"/>
        <item x="40"/>
        <item x="41"/>
        <item x="42"/>
        <item x="43"/>
        <item x="46"/>
        <item x="47"/>
        <item x="48"/>
        <item x="49"/>
        <item x="50"/>
        <item x="51"/>
        <item x="52"/>
        <item x="56"/>
        <item x="57"/>
        <item x="58"/>
        <item x="62"/>
        <item x="63"/>
        <item x="64"/>
        <item x="65"/>
        <item x="66"/>
        <item x="67"/>
        <item x="68"/>
        <item x="69"/>
        <item x="70"/>
        <item x="71"/>
        <item x="72"/>
        <item x="73"/>
        <item x="74"/>
        <item x="75"/>
        <item x="76"/>
        <item x="77"/>
        <item x="78"/>
        <item x="102"/>
        <item x="103"/>
        <item x="104"/>
        <item x="105"/>
        <item x="106"/>
        <item x="107"/>
        <item x="108"/>
        <item x="109"/>
        <item x="35"/>
        <item x="53"/>
        <item x="54"/>
        <item x="79"/>
        <item x="80"/>
        <item x="81"/>
        <item x="82"/>
        <item x="83"/>
        <item x="84"/>
        <item x="85"/>
        <item x="86"/>
        <item x="87"/>
        <item x="88"/>
        <item x="89"/>
        <item x="90"/>
        <item x="91"/>
        <item x="12"/>
        <item x="13"/>
        <item x="14"/>
        <item x="44"/>
        <item x="45"/>
        <item x="59"/>
        <item x="60"/>
        <item x="92"/>
        <item x="93"/>
        <item x="94"/>
        <item x="95"/>
        <item x="96"/>
        <item x="97"/>
        <item x="98"/>
        <item x="99"/>
        <item x="100"/>
        <item x="101"/>
        <item x="15"/>
        <item x="16"/>
        <item x="25"/>
        <item x="55"/>
        <item x="6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11">
    <i>
      <x/>
      <x v="14"/>
      <x/>
      <x/>
      <x v="20"/>
    </i>
    <i r="2">
      <x v="1"/>
      <x/>
      <x v="20"/>
    </i>
    <i r="2">
      <x v="2"/>
      <x/>
      <x v="36"/>
    </i>
    <i r="2">
      <x v="9"/>
      <x/>
      <x v="21"/>
    </i>
    <i r="2">
      <x v="10"/>
      <x/>
      <x v="36"/>
    </i>
    <i r="2">
      <x v="11"/>
      <x/>
      <x v="36"/>
    </i>
    <i r="2">
      <x v="89"/>
      <x/>
      <x v="36"/>
    </i>
    <i r="2">
      <x v="90"/>
      <x/>
      <x v="20"/>
    </i>
    <i r="2">
      <x v="105"/>
      <x/>
      <x v="36"/>
    </i>
    <i>
      <x v="1"/>
      <x v="14"/>
      <x v="5"/>
      <x/>
      <x v="20"/>
    </i>
    <i r="2">
      <x v="6"/>
      <x/>
      <x v="26"/>
    </i>
    <i>
      <x v="2"/>
      <x v="11"/>
      <x v="38"/>
      <x v="4"/>
      <x v="37"/>
    </i>
    <i r="2">
      <x v="39"/>
      <x v="4"/>
      <x v="37"/>
    </i>
    <i r="2">
      <x v="41"/>
      <x v="4"/>
      <x v="34"/>
    </i>
    <i r="2">
      <x v="42"/>
      <x v="4"/>
      <x v="34"/>
    </i>
    <i r="2">
      <x v="43"/>
      <x v="4"/>
      <x v="34"/>
    </i>
    <i r="2">
      <x v="73"/>
      <x v="4"/>
      <x v="37"/>
    </i>
    <i>
      <x v="3"/>
      <x v="5"/>
      <x v="15"/>
      <x v="1"/>
      <x v="27"/>
    </i>
    <i r="2">
      <x v="83"/>
      <x v="8"/>
      <x v="23"/>
    </i>
    <i r="2">
      <x v="84"/>
      <x v="8"/>
      <x v="25"/>
    </i>
    <i r="2">
      <x v="85"/>
      <x v="8"/>
      <x v="29"/>
    </i>
    <i r="2">
      <x v="86"/>
      <x v="8"/>
      <x v="41"/>
    </i>
    <i r="2">
      <x v="101"/>
      <x v="8"/>
      <x v="25"/>
    </i>
    <i r="2">
      <x v="102"/>
      <x v="8"/>
      <x v="9"/>
    </i>
    <i>
      <x v="4"/>
      <x v="10"/>
      <x v="57"/>
      <x v="8"/>
      <x v="25"/>
    </i>
    <i>
      <x v="5"/>
      <x v="6"/>
      <x v="25"/>
      <x v="2"/>
      <x v="33"/>
    </i>
    <i r="2">
      <x v="68"/>
      <x v="10"/>
      <x v="3"/>
    </i>
    <i r="2">
      <x v="69"/>
      <x v="10"/>
      <x v="3"/>
    </i>
    <i r="2">
      <x v="70"/>
      <x v="10"/>
      <x v="3"/>
    </i>
    <i r="2">
      <x v="71"/>
      <x v="10"/>
      <x v="3"/>
    </i>
    <i>
      <x v="6"/>
      <x v="4"/>
      <x v="12"/>
      <x v="1"/>
      <x v="22"/>
    </i>
    <i r="2">
      <x v="55"/>
      <x v="8"/>
      <x v="15"/>
    </i>
    <i>
      <x v="7"/>
      <x v="4"/>
      <x v="13"/>
      <x v="1"/>
      <x v="22"/>
    </i>
    <i r="2">
      <x v="14"/>
      <x v="1"/>
      <x v="22"/>
    </i>
    <i r="2">
      <x v="16"/>
      <x v="1"/>
      <x v="22"/>
    </i>
    <i r="2">
      <x v="17"/>
      <x v="1"/>
      <x v="22"/>
    </i>
    <i r="2">
      <x v="18"/>
      <x v="1"/>
      <x v="22"/>
    </i>
    <i r="2">
      <x v="19"/>
      <x v="1"/>
      <x v="22"/>
    </i>
    <i r="2">
      <x v="22"/>
      <x v="2"/>
      <x v="11"/>
    </i>
    <i r="2">
      <x v="23"/>
      <x v="2"/>
      <x v="2"/>
    </i>
    <i r="2">
      <x v="24"/>
      <x v="2"/>
      <x v="11"/>
    </i>
    <i r="2">
      <x v="48"/>
      <x v="6"/>
      <x v="6"/>
    </i>
    <i r="2">
      <x v="49"/>
      <x v="6"/>
      <x v="6"/>
    </i>
    <i r="2">
      <x v="50"/>
      <x v="6"/>
      <x v="6"/>
    </i>
    <i r="2">
      <x v="51"/>
      <x v="7"/>
      <x v="18"/>
    </i>
    <i r="2">
      <x v="52"/>
      <x v="7"/>
      <x v="18"/>
    </i>
    <i r="2">
      <x v="53"/>
      <x v="7"/>
      <x v="18"/>
    </i>
    <i r="2">
      <x v="59"/>
      <x v="8"/>
      <x v="16"/>
    </i>
    <i r="2">
      <x v="78"/>
      <x v="8"/>
      <x v="10"/>
    </i>
    <i r="2">
      <x v="79"/>
      <x v="8"/>
      <x v="29"/>
    </i>
    <i r="2">
      <x v="80"/>
      <x v="8"/>
      <x v="30"/>
    </i>
    <i r="2">
      <x v="81"/>
      <x v="8"/>
      <x v="39"/>
    </i>
    <i r="2">
      <x v="82"/>
      <x v="8"/>
      <x v="40"/>
    </i>
    <i r="2">
      <x v="97"/>
      <x v="8"/>
      <x v="16"/>
    </i>
    <i r="2">
      <x v="98"/>
      <x v="8"/>
      <x v="15"/>
    </i>
    <i r="2">
      <x v="99"/>
      <x v="8"/>
      <x v="44"/>
    </i>
    <i r="2">
      <x v="100"/>
      <x v="8"/>
      <x v="10"/>
    </i>
    <i r="2">
      <x v="104"/>
      <x v="8"/>
      <x v="16"/>
    </i>
    <i>
      <x v="8"/>
      <x v="8"/>
      <x v="27"/>
      <x v="2"/>
      <x v="33"/>
    </i>
    <i r="2">
      <x v="28"/>
      <x v="2"/>
      <x v="33"/>
    </i>
    <i r="2">
      <x v="72"/>
      <x v="2"/>
      <x v="33"/>
    </i>
    <i>
      <x v="9"/>
      <x v="7"/>
      <x v="20"/>
      <x v="2"/>
      <x v="33"/>
    </i>
    <i r="2">
      <x v="21"/>
      <x v="2"/>
      <x v="33"/>
    </i>
    <i r="2">
      <x v="26"/>
      <x v="2"/>
      <x v="7"/>
    </i>
    <i r="2">
      <x v="47"/>
      <x v="6"/>
      <x v="6"/>
    </i>
    <i>
      <x v="10"/>
      <x v="1"/>
      <x v="76"/>
      <x v="8"/>
      <x v="32"/>
    </i>
    <i>
      <x v="11"/>
      <x v="1"/>
      <x v="40"/>
      <x v="4"/>
      <x/>
    </i>
    <i r="2">
      <x v="44"/>
      <x v="5"/>
      <x v="13"/>
    </i>
    <i r="2">
      <x v="45"/>
      <x v="5"/>
      <x v="17"/>
    </i>
    <i r="2">
      <x v="46"/>
      <x v="5"/>
      <x v="17"/>
    </i>
    <i r="2">
      <x v="65"/>
      <x v="9"/>
      <x v="35"/>
    </i>
    <i r="2">
      <x v="66"/>
      <x v="9"/>
      <x v="35"/>
    </i>
    <i r="2">
      <x v="67"/>
      <x v="9"/>
      <x v="35"/>
    </i>
    <i r="2">
      <x v="93"/>
      <x v="5"/>
      <x v="17"/>
    </i>
    <i r="2">
      <x v="103"/>
      <x v="8"/>
      <x v="15"/>
    </i>
    <i>
      <x v="12"/>
      <x v="3"/>
      <x v="56"/>
      <x v="8"/>
      <x v="23"/>
    </i>
    <i>
      <x v="13"/>
      <x/>
      <x v="60"/>
      <x v="8"/>
      <x v="14"/>
    </i>
    <i r="2">
      <x v="61"/>
      <x v="8"/>
      <x v="14"/>
    </i>
    <i>
      <x v="14"/>
      <x v="15"/>
      <x v="62"/>
      <x v="8"/>
      <x v="19"/>
    </i>
    <i r="2">
      <x v="63"/>
      <x v="8"/>
      <x v="19"/>
    </i>
    <i>
      <x v="15"/>
      <x v="12"/>
      <x v="7"/>
      <x/>
      <x v="38"/>
    </i>
    <i r="2">
      <x v="8"/>
      <x/>
      <x v="38"/>
    </i>
    <i r="2">
      <x v="31"/>
      <x v="3"/>
      <x v="4"/>
    </i>
    <i r="2">
      <x v="32"/>
      <x v="3"/>
      <x v="4"/>
    </i>
    <i r="2">
      <x v="33"/>
      <x v="3"/>
      <x v="5"/>
    </i>
    <i r="2">
      <x v="37"/>
      <x v="4"/>
      <x v="34"/>
    </i>
    <i r="2">
      <x v="54"/>
      <x v="8"/>
      <x v="9"/>
    </i>
    <i r="2">
      <x v="58"/>
      <x v="8"/>
      <x v="28"/>
    </i>
    <i r="2">
      <x v="64"/>
      <x v="9"/>
      <x v="35"/>
    </i>
    <i r="2">
      <x v="74"/>
      <x v="4"/>
      <x v="34"/>
    </i>
    <i r="2">
      <x v="75"/>
      <x v="8"/>
      <x v="14"/>
    </i>
    <i r="2">
      <x v="87"/>
      <x v="8"/>
      <x v="42"/>
    </i>
    <i r="2">
      <x v="88"/>
      <x/>
      <x v="36"/>
    </i>
    <i r="2">
      <x v="92"/>
      <x v="3"/>
      <x v="43"/>
    </i>
    <i r="2">
      <x v="108"/>
      <x v="4"/>
      <x v="34"/>
    </i>
    <i r="2">
      <x v="109"/>
      <x v="5"/>
      <x v="17"/>
    </i>
    <i>
      <x v="16"/>
      <x v="2"/>
      <x v="29"/>
      <x v="3"/>
      <x v="31"/>
    </i>
    <i r="2">
      <x v="30"/>
      <x v="3"/>
      <x v="31"/>
    </i>
    <i r="2">
      <x v="34"/>
      <x v="3"/>
      <x v="12"/>
    </i>
    <i r="2">
      <x v="35"/>
      <x v="3"/>
      <x v="12"/>
    </i>
    <i r="2">
      <x v="36"/>
      <x v="3"/>
      <x v="5"/>
    </i>
    <i r="2">
      <x v="91"/>
      <x v="3"/>
      <x v="31"/>
    </i>
    <i>
      <x v="17"/>
      <x v="9"/>
      <x v="3"/>
      <x/>
      <x v="24"/>
    </i>
    <i r="2">
      <x v="4"/>
      <x/>
      <x v="24"/>
    </i>
    <i r="2">
      <x v="106"/>
      <x/>
      <x v="24"/>
    </i>
    <i>
      <x v="18"/>
      <x v="3"/>
      <x v="77"/>
      <x v="8"/>
      <x v="19"/>
    </i>
    <i r="2">
      <x v="95"/>
      <x v="8"/>
      <x v="19"/>
    </i>
    <i r="2">
      <x v="96"/>
      <x v="8"/>
      <x v="23"/>
    </i>
    <i>
      <x v="19"/>
      <x v="13"/>
      <x v="94"/>
      <x v="5"/>
      <x v="1"/>
    </i>
    <i>
      <x v="20"/>
      <x v="16"/>
      <x v="107"/>
      <x v="1"/>
      <x v="8"/>
    </i>
    <i t="grand">
      <x/>
    </i>
  </rowItems>
  <colFields count="1">
    <field x="-2"/>
  </colFields>
  <colItems count="2">
    <i>
      <x/>
    </i>
    <i i="1">
      <x v="1"/>
    </i>
  </colItems>
  <dataFields count="2">
    <dataField name="Suma de MAYO" fld="20" baseField="9" baseItem="35"/>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32" displayName="Tabla32" ref="A1:AC112" totalsRowShown="0" headerRowDxfId="0" headerRowBorderDxfId="14" tableBorderDxfId="15" headerRowCellStyle="Millares [0]">
  <autoFilter ref="A1:AC112"/>
  <sortState ref="A2:AD193">
    <sortCondition ref="A4:A196"/>
  </sortState>
  <tableColumns count="29">
    <tableColumn id="1" name="REG" dataDxfId="13" totalsRowDxfId="56"/>
    <tableColumn id="2" name="DEPTO." dataDxfId="55" totalsRowDxfId="54"/>
    <tableColumn id="3" name="LEY" dataDxfId="12" totalsRowDxfId="53"/>
    <tableColumn id="4" name="LINEA DE ACCION" dataDxfId="52" totalsRowDxfId="51"/>
    <tableColumn id="5" name="MOD" dataDxfId="50" totalsRowDxfId="49"/>
    <tableColumn id="6" name="RUT" dataDxfId="48" totalsRowDxfId="47"/>
    <tableColumn id="7" name="NOMBRE INSTITUCION" dataDxfId="46" totalsRowDxfId="45"/>
    <tableColumn id="8" name="COD INST" dataDxfId="11" totalsRowDxfId="44" dataCellStyle="Normal 108 2"/>
    <tableColumn id="9" name="PPTO" dataDxfId="10" totalsRowDxfId="43" dataCellStyle="Normal_Hoja7 2"/>
    <tableColumn id="10" name="COMUNA" dataDxfId="9" totalsRowDxfId="42" dataCellStyle="Normal 10 10"/>
    <tableColumn id="11" name="PLAZAS" dataDxfId="41" totalsRowDxfId="40"/>
    <tableColumn id="12" name="CODIGO" dataDxfId="39"/>
    <tableColumn id="13" name="CODIGO SIGFE" dataDxfId="8" totalsRowDxfId="38" dataCellStyle="Normal_AVANCE TOTAL_1"/>
    <tableColumn id="15" name="ESTABLECIMIENTO" dataDxfId="37" totalsRowDxfId="36"/>
    <tableColumn id="16" name="BANCO" dataDxfId="35" totalsRowDxfId="34"/>
    <tableColumn id="17" name="CTA CTE" dataDxfId="33" totalsRowDxfId="32" dataCellStyle="Millares"/>
    <tableColumn id="18" name="ENERO" dataDxfId="31" dataCellStyle="Millares [0]"/>
    <tableColumn id="19" name="FEBRERO" dataDxfId="30" dataCellStyle="Millares [0]"/>
    <tableColumn id="20" name="MARZO" dataDxfId="29" dataCellStyle="Millares [0]"/>
    <tableColumn id="21" name="ABRIL" dataDxfId="7" totalsRowDxfId="28" dataCellStyle="Millares [0]"/>
    <tableColumn id="22" name="MAYO" dataDxfId="6" totalsRowDxfId="27" dataCellStyle="Millares [0]"/>
    <tableColumn id="23" name="JUNIO" dataDxfId="5" totalsRowDxfId="26" dataCellStyle="Millares [0]"/>
    <tableColumn id="24" name="JULIO" dataDxfId="25" totalsRowDxfId="24" dataCellStyle="Millares [0]"/>
    <tableColumn id="25" name="AGOSTO" dataDxfId="4" totalsRowDxfId="23" dataCellStyle="Millares [0]"/>
    <tableColumn id="26" name="SEPTIEMBRE" dataDxfId="3" totalsRowDxfId="22" dataCellStyle="Millares [0]"/>
    <tableColumn id="27" name="OCTUBRE" dataDxfId="21" totalsRowDxfId="20" dataCellStyle="Millares [0]"/>
    <tableColumn id="30" name="NOVIEMBRE" dataDxfId="19" totalsRowDxfId="18" dataCellStyle="Millares [0]"/>
    <tableColumn id="28" name="DICIEMBRE" dataDxfId="2" totalsRowDxfId="17" dataCellStyle="Millares [0]"/>
    <tableColumn id="29" name="ACUMULADO" dataDxfId="1" totalsRowDxfId="16" dataCellStyle="Millares [0]">
      <calculatedColumnFormula>SUM(Tabla32[[#This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hyperlink" Target="mailto:rectoria@utem.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grafica@coart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40" Type="http://schemas.openxmlformats.org/officeDocument/2006/relationships/printerSettings" Target="../printerSettings/printerSettings2.bin"/><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18"/>
  <sheetViews>
    <sheetView tabSelected="1" workbookViewId="0">
      <selection activeCell="AC8" sqref="AC8:AC117"/>
    </sheetView>
  </sheetViews>
  <sheetFormatPr baseColWidth="10" defaultColWidth="11.42578125"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269" t="s">
        <v>0</v>
      </c>
      <c r="C1" s="270"/>
      <c r="D1" s="270"/>
      <c r="E1" s="269"/>
      <c r="F1" s="269"/>
      <c r="G1" s="269"/>
      <c r="H1" s="269"/>
      <c r="I1" s="269"/>
      <c r="J1" s="269"/>
      <c r="K1" s="269"/>
      <c r="L1" s="269"/>
      <c r="M1" s="269"/>
      <c r="N1" s="269"/>
      <c r="O1" s="269"/>
      <c r="P1" s="18"/>
      <c r="S1" s="19"/>
      <c r="U1" s="20"/>
      <c r="V1" s="21"/>
      <c r="W1" s="22"/>
      <c r="X1" s="23"/>
      <c r="Y1" s="23"/>
      <c r="Z1" s="18"/>
    </row>
    <row r="2" spans="2:29" s="17" customFormat="1" ht="32.25" customHeight="1" x14ac:dyDescent="0.2">
      <c r="B2" s="271" t="s">
        <v>1</v>
      </c>
      <c r="C2" s="272"/>
      <c r="D2" s="272"/>
      <c r="E2" s="271"/>
      <c r="F2" s="271"/>
      <c r="G2" s="271"/>
      <c r="H2" s="271"/>
      <c r="I2" s="271"/>
      <c r="J2" s="271"/>
      <c r="K2" s="271"/>
      <c r="L2" s="271"/>
      <c r="M2" s="271"/>
      <c r="N2" s="271"/>
      <c r="O2" s="271"/>
      <c r="P2" s="18"/>
      <c r="S2" s="19"/>
      <c r="U2" s="20"/>
      <c r="V2" s="21"/>
      <c r="W2" s="22"/>
      <c r="X2" s="23"/>
      <c r="Y2" s="23"/>
      <c r="Z2" s="18"/>
    </row>
    <row r="3" spans="2:29" s="17" customFormat="1" ht="32.25" customHeight="1" x14ac:dyDescent="0.2">
      <c r="B3" s="271" t="s">
        <v>8315</v>
      </c>
      <c r="C3" s="272"/>
      <c r="D3" s="272"/>
      <c r="E3" s="271"/>
      <c r="F3" s="271"/>
      <c r="G3" s="271"/>
      <c r="H3" s="271"/>
      <c r="I3" s="271"/>
      <c r="J3" s="271"/>
      <c r="K3" s="271"/>
      <c r="L3" s="271"/>
      <c r="M3" s="271"/>
      <c r="N3" s="271"/>
      <c r="O3" s="271"/>
      <c r="P3" s="18"/>
      <c r="S3" s="19"/>
      <c r="U3" s="20"/>
      <c r="V3" s="21"/>
      <c r="W3" s="22"/>
      <c r="X3" s="23"/>
      <c r="Y3" s="23"/>
      <c r="Z3" s="18"/>
    </row>
    <row r="4" spans="2:29" s="17" customFormat="1" ht="32.25" customHeight="1" x14ac:dyDescent="0.2">
      <c r="B4" s="273" t="s">
        <v>2</v>
      </c>
      <c r="C4" s="274"/>
      <c r="D4" s="274"/>
      <c r="E4" s="273"/>
      <c r="F4" s="273"/>
      <c r="G4" s="273"/>
      <c r="H4" s="273"/>
      <c r="I4" s="273"/>
      <c r="J4" s="273"/>
      <c r="K4" s="273"/>
      <c r="L4" s="273"/>
      <c r="M4" s="273"/>
      <c r="N4" s="273"/>
      <c r="O4" s="273"/>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3</v>
      </c>
      <c r="C7" s="10" t="s">
        <v>4</v>
      </c>
      <c r="D7" s="5" t="s">
        <v>5</v>
      </c>
      <c r="E7" s="5" t="s">
        <v>6</v>
      </c>
      <c r="F7" s="11" t="s">
        <v>7</v>
      </c>
      <c r="G7" s="9" t="s">
        <v>8</v>
      </c>
      <c r="H7" s="9" t="s">
        <v>9</v>
      </c>
      <c r="I7" s="9" t="s">
        <v>10</v>
      </c>
      <c r="J7" s="9" t="s">
        <v>11</v>
      </c>
      <c r="K7" s="9" t="s">
        <v>12</v>
      </c>
      <c r="L7" s="12" t="s">
        <v>13</v>
      </c>
      <c r="M7" s="9" t="s">
        <v>14</v>
      </c>
      <c r="N7" s="9" t="s">
        <v>15</v>
      </c>
      <c r="O7" s="9" t="s">
        <v>16</v>
      </c>
      <c r="P7" s="9" t="s">
        <v>17</v>
      </c>
      <c r="Q7" s="9" t="s">
        <v>18</v>
      </c>
      <c r="R7" s="9" t="s">
        <v>19</v>
      </c>
      <c r="S7" s="9" t="s">
        <v>20</v>
      </c>
      <c r="T7" s="9" t="s">
        <v>21</v>
      </c>
      <c r="U7" s="9" t="s">
        <v>22</v>
      </c>
      <c r="V7" s="12" t="s">
        <v>23</v>
      </c>
      <c r="W7" s="13" t="s">
        <v>24</v>
      </c>
      <c r="X7" s="14" t="s">
        <v>8340</v>
      </c>
      <c r="Y7" s="14" t="s">
        <v>25</v>
      </c>
      <c r="Z7" s="15" t="s">
        <v>26</v>
      </c>
      <c r="AA7" s="16" t="s">
        <v>27</v>
      </c>
      <c r="AB7" s="16" t="s">
        <v>28</v>
      </c>
      <c r="AC7" s="16" t="s">
        <v>29</v>
      </c>
    </row>
    <row r="8" spans="2:29" x14ac:dyDescent="0.2">
      <c r="B8" s="26" t="s">
        <v>30</v>
      </c>
      <c r="C8" s="26">
        <v>818329008</v>
      </c>
      <c r="D8" s="5">
        <v>1051357</v>
      </c>
      <c r="E8" s="26">
        <v>5</v>
      </c>
      <c r="F8" s="5" t="str">
        <f>VLOOKUP(C8,'AUD MAY'!B:W,2,0)</f>
        <v>Corporación de Derecho Privado.</v>
      </c>
      <c r="G8" s="5" t="str">
        <f>VLOOKUP(C8,'AUD MAY'!B:W,4,0)</f>
        <v xml:space="preserve">Otorgado por Decreto Supremo Nº 17755, de fecha 18 de octubre de 1915, por el Ministerio de Justicia.  </v>
      </c>
      <c r="H8" s="5" t="str">
        <f>VLOOKUP(C8,'AUD MAY'!B:W,5,0)</f>
        <v>Certificado de vigencia de persona jurídica sin fines de lucro, folio N° 500627735675, emitido por el Servicio de Registro Civil e Identificación, con fecha 06 de mayo de 2025.</v>
      </c>
      <c r="I8" s="5" t="str">
        <f>VLOOKUP(C8,'AUD MAY'!B:W,7,0)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8" s="5" t="str">
        <f>VLOOKUP(C8,'AUD MAY'!B:W,8,0)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8" s="5" t="str">
        <f>VLOOKUP(C8,'AUD MAY'!B:W,9,0)</f>
        <v xml:space="preserve">Los directores duran tres años en sus cargos, pudiendo ser reelegidos por una sola vez y se renuevan anualmente por terceras partes
</v>
      </c>
      <c r="L8" s="5" t="str">
        <f>VLOOKUP(C8,'AUD MAY'!B:W,10,0)</f>
        <v xml:space="preserve">04 de abril de 2023 al 04 de abril de 2026
</v>
      </c>
      <c r="M8" s="5" t="str">
        <f>VLOOKUP(C8,'AUD MAY'!B:W,11,0)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8" s="5" t="str">
        <f>VLOOKUP(C8,'AUD MAY'!B:W,12,0)</f>
        <v xml:space="preserve">Blanco Nº1117, Valparaíso.Blanco N° 1117, Valparaíso, Región de Valparaíso. 
</v>
      </c>
      <c r="O8" s="5" t="str">
        <f>VLOOKUP(C8,'AUD MAY'!B:W,13,0)</f>
        <v>V</v>
      </c>
      <c r="P8" s="5" t="str">
        <f>VLOOKUP(C8,'AUD MAY'!B:W,14,0)</f>
        <v>Valparaíso</v>
      </c>
      <c r="Q8" s="5" t="str">
        <f>VLOOKUP(C8,'AUD MAY'!B:W,15,0)</f>
        <v>(32) 2156900</v>
      </c>
      <c r="R8" s="5" t="str">
        <f>VLOOKUP(C8,'AUD MAY'!B:W,16,0)</f>
        <v xml:space="preserve">acjvalpo@gmail.com
</v>
      </c>
      <c r="S8" s="5">
        <f>VLOOKUP(C8,'AUD MAY'!B:W,17,0)</f>
        <v>0</v>
      </c>
      <c r="T8" s="5">
        <f>VLOOKUP(C8,'AUD MAY'!B:W,18,0)</f>
        <v>93401</v>
      </c>
      <c r="U8" s="5" t="str">
        <f>VLOOKUP(C8,'AUD MAY'!B:W,19,0)</f>
        <v xml:space="preserve">Antecedentes financieros correspondientes al año 2024, aprobados por el Subdepartamento de Supervisión Financiera.                                                                                                                                                                                                                                                                                                                                                                                                                                                                                                                                                                                                                                                                                                                                                                                                                                                                                                                                                                                                                                                                               
</v>
      </c>
      <c r="V8" s="6">
        <f>VLOOKUP(C8,'AUD MAY'!B:W,20,0)</f>
        <v>2024</v>
      </c>
      <c r="W8" s="7">
        <f>VLOOKUP(C8,'AUD MAY'!B:W,21,0)</f>
        <v>37970</v>
      </c>
      <c r="X8" s="8">
        <v>8889426</v>
      </c>
      <c r="Y8" s="8">
        <v>44447130</v>
      </c>
      <c r="Z8" s="6">
        <v>45808</v>
      </c>
      <c r="AA8" s="5" t="s">
        <v>31</v>
      </c>
      <c r="AB8" s="5" t="s">
        <v>32</v>
      </c>
      <c r="AC8" s="5" t="s">
        <v>33</v>
      </c>
    </row>
    <row r="9" spans="2:29" x14ac:dyDescent="0.2">
      <c r="B9" s="26" t="s">
        <v>30</v>
      </c>
      <c r="C9" s="26">
        <v>818329008</v>
      </c>
      <c r="D9" s="5">
        <v>1051358</v>
      </c>
      <c r="E9" s="26">
        <v>5</v>
      </c>
      <c r="F9" s="5" t="str">
        <f>VLOOKUP(C9,'AUD MAY'!B:W,2,0)</f>
        <v>Corporación de Derecho Privado.</v>
      </c>
      <c r="G9" s="5" t="str">
        <f>VLOOKUP(C9,'AUD MAY'!B:W,4,0)</f>
        <v xml:space="preserve">Otorgado por Decreto Supremo Nº 17755, de fecha 18 de octubre de 1915, por el Ministerio de Justicia.  </v>
      </c>
      <c r="H9" s="5" t="str">
        <f>VLOOKUP(C9,'AUD MAY'!B:W,5,0)</f>
        <v>Certificado de vigencia de persona jurídica sin fines de lucro, folio N° 500627735675, emitido por el Servicio de Registro Civil e Identificación, con fecha 06 de mayo de 2025.</v>
      </c>
      <c r="I9" s="5" t="str">
        <f>VLOOKUP(C9,'AUD MAY'!B:W,7,0)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9" s="5" t="str">
        <f>VLOOKUP(C9,'AUD MAY'!B:W,8,0)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9" s="5" t="str">
        <f>VLOOKUP(C9,'AUD MAY'!B:W,9,0)</f>
        <v xml:space="preserve">Los directores duran tres años en sus cargos, pudiendo ser reelegidos por una sola vez y se renuevan anualmente por terceras partes
</v>
      </c>
      <c r="L9" s="5" t="str">
        <f>VLOOKUP(C9,'AUD MAY'!B:W,10,0)</f>
        <v xml:space="preserve">04 de abril de 2023 al 04 de abril de 2026
</v>
      </c>
      <c r="M9" s="5" t="str">
        <f>VLOOKUP(C9,'AUD MAY'!B:W,11,0)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9" s="5" t="str">
        <f>VLOOKUP(C9,'AUD MAY'!B:W,12,0)</f>
        <v xml:space="preserve">Blanco Nº1117, Valparaíso.Blanco N° 1117, Valparaíso, Región de Valparaíso. 
</v>
      </c>
      <c r="O9" s="5" t="str">
        <f>VLOOKUP(C9,'AUD MAY'!B:W,13,0)</f>
        <v>V</v>
      </c>
      <c r="P9" s="5" t="str">
        <f>VLOOKUP(C9,'AUD MAY'!B:W,14,0)</f>
        <v>Valparaíso</v>
      </c>
      <c r="Q9" s="5" t="str">
        <f>VLOOKUP(C9,'AUD MAY'!B:W,15,0)</f>
        <v>(32) 2156900</v>
      </c>
      <c r="R9" s="5" t="str">
        <f>VLOOKUP(C9,'AUD MAY'!B:W,16,0)</f>
        <v xml:space="preserve">acjvalpo@gmail.com
</v>
      </c>
      <c r="S9" s="5">
        <f>VLOOKUP(C9,'AUD MAY'!B:W,17,0)</f>
        <v>0</v>
      </c>
      <c r="T9" s="5">
        <f>VLOOKUP(C9,'AUD MAY'!B:W,18,0)</f>
        <v>93401</v>
      </c>
      <c r="U9" s="5" t="str">
        <f>VLOOKUP(C9,'AUD MAY'!B:W,19,0)</f>
        <v xml:space="preserve">Antecedentes financieros correspondientes al año 2024, aprobados por el Subdepartamento de Supervisión Financiera.                                                                                                                                                                                                                                                                                                                                                                                                                                                                                                                                                                                                                                                                                                                                                                                                                                                                                                                                                                                                                                                                               
</v>
      </c>
      <c r="V9" s="6">
        <f>VLOOKUP(C9,'AUD MAY'!B:W,20,0)</f>
        <v>2024</v>
      </c>
      <c r="W9" s="7">
        <f>VLOOKUP(C9,'AUD MAY'!B:W,21,0)</f>
        <v>37970</v>
      </c>
      <c r="X9" s="8">
        <v>3612924</v>
      </c>
      <c r="Y9" s="8">
        <v>22212792</v>
      </c>
      <c r="Z9" s="6">
        <v>45808</v>
      </c>
      <c r="AA9" s="5" t="s">
        <v>31</v>
      </c>
      <c r="AB9" s="5" t="s">
        <v>32</v>
      </c>
      <c r="AC9" s="5" t="s">
        <v>33</v>
      </c>
    </row>
    <row r="10" spans="2:29" x14ac:dyDescent="0.2">
      <c r="B10" s="26" t="s">
        <v>30</v>
      </c>
      <c r="C10" s="26">
        <v>818329008</v>
      </c>
      <c r="D10" s="5">
        <v>1051359</v>
      </c>
      <c r="E10" s="26">
        <v>5</v>
      </c>
      <c r="F10" s="5" t="str">
        <f>VLOOKUP(C10,'AUD MAY'!B:W,2,0)</f>
        <v>Corporación de Derecho Privado.</v>
      </c>
      <c r="G10" s="5" t="str">
        <f>VLOOKUP(C10,'AUD MAY'!B:W,4,0)</f>
        <v xml:space="preserve">Otorgado por Decreto Supremo Nº 17755, de fecha 18 de octubre de 1915, por el Ministerio de Justicia.  </v>
      </c>
      <c r="H10" s="5" t="str">
        <f>VLOOKUP(C10,'AUD MAY'!B:W,5,0)</f>
        <v>Certificado de vigencia de persona jurídica sin fines de lucro, folio N° 500627735675, emitido por el Servicio de Registro Civil e Identificación, con fecha 06 de mayo de 2025.</v>
      </c>
      <c r="I10" s="5" t="str">
        <f>VLOOKUP(C10,'AUD MAY'!B:W,7,0)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MAY'!B:W,8,0)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0" s="5" t="str">
        <f>VLOOKUP(C10,'AUD MAY'!B:W,9,0)</f>
        <v xml:space="preserve">Los directores duran tres años en sus cargos, pudiendo ser reelegidos por una sola vez y se renuevan anualmente por terceras partes
</v>
      </c>
      <c r="L10" s="5" t="str">
        <f>VLOOKUP(C10,'AUD MAY'!B:W,10,0)</f>
        <v xml:space="preserve">04 de abril de 2023 al 04 de abril de 2026
</v>
      </c>
      <c r="M10" s="5" t="str">
        <f>VLOOKUP(C10,'AUD MAY'!B:W,11,0)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MAY'!B:W,12,0)</f>
        <v xml:space="preserve">Blanco Nº1117, Valparaíso.Blanco N° 1117, Valparaíso, Región de Valparaíso. 
</v>
      </c>
      <c r="O10" s="5" t="str">
        <f>VLOOKUP(C10,'AUD MAY'!B:W,13,0)</f>
        <v>V</v>
      </c>
      <c r="P10" s="5" t="str">
        <f>VLOOKUP(C10,'AUD MAY'!B:W,14,0)</f>
        <v>Valparaíso</v>
      </c>
      <c r="Q10" s="5" t="str">
        <f>VLOOKUP(C10,'AUD MAY'!B:W,15,0)</f>
        <v>(32) 2156900</v>
      </c>
      <c r="R10" s="5" t="str">
        <f>VLOOKUP(C10,'AUD MAY'!B:W,16,0)</f>
        <v xml:space="preserve">acjvalpo@gmail.com
</v>
      </c>
      <c r="S10" s="5">
        <f>VLOOKUP(C10,'AUD MAY'!B:W,17,0)</f>
        <v>0</v>
      </c>
      <c r="T10" s="5">
        <f>VLOOKUP(C10,'AUD MAY'!B:W,18,0)</f>
        <v>93401</v>
      </c>
      <c r="U10" s="5" t="str">
        <f>VLOOKUP(C10,'AUD MAY'!B:W,19,0)</f>
        <v xml:space="preserve">Antecedentes financieros correspondientes al año 2024, aprobados por el Subdepartamento de Supervisión Financiera.                                                                                                                                                                                                                                                                                                                                                                                                                                                                                                                                                                                                                                                                                                                                                                                                                                                                                                                                                                                                                                                                               
</v>
      </c>
      <c r="V10" s="6">
        <f>VLOOKUP(C10,'AUD MAY'!B:W,20,0)</f>
        <v>2024</v>
      </c>
      <c r="W10" s="7">
        <f>VLOOKUP(C10,'AUD MAY'!B:W,21,0)</f>
        <v>37970</v>
      </c>
      <c r="X10" s="8">
        <v>6021540</v>
      </c>
      <c r="Y10" s="8">
        <v>31445820</v>
      </c>
      <c r="Z10" s="6">
        <v>45808</v>
      </c>
      <c r="AA10" s="5" t="s">
        <v>31</v>
      </c>
      <c r="AB10" s="5" t="s">
        <v>32</v>
      </c>
      <c r="AC10" s="5" t="s">
        <v>34</v>
      </c>
    </row>
    <row r="11" spans="2:29" x14ac:dyDescent="0.2">
      <c r="B11" s="26" t="s">
        <v>30</v>
      </c>
      <c r="C11" s="26">
        <v>818329008</v>
      </c>
      <c r="D11" s="5">
        <v>1051376</v>
      </c>
      <c r="E11" s="26">
        <v>5</v>
      </c>
      <c r="F11" s="5" t="str">
        <f>VLOOKUP(C11,'AUD MAY'!B:W,2,0)</f>
        <v>Corporación de Derecho Privado.</v>
      </c>
      <c r="G11" s="5" t="str">
        <f>VLOOKUP(C11,'AUD MAY'!B:W,4,0)</f>
        <v xml:space="preserve">Otorgado por Decreto Supremo Nº 17755, de fecha 18 de octubre de 1915, por el Ministerio de Justicia.  </v>
      </c>
      <c r="H11" s="5" t="str">
        <f>VLOOKUP(C11,'AUD MAY'!B:W,5,0)</f>
        <v>Certificado de vigencia de persona jurídica sin fines de lucro, folio N° 500627735675, emitido por el Servicio de Registro Civil e Identificación, con fecha 06 de mayo de 2025.</v>
      </c>
      <c r="I11" s="5" t="str">
        <f>VLOOKUP(C11,'AUD MAY'!B:W,7,0)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MAY'!B:W,8,0)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1" s="5" t="str">
        <f>VLOOKUP(C11,'AUD MAY'!B:W,9,0)</f>
        <v xml:space="preserve">Los directores duran tres años en sus cargos, pudiendo ser reelegidos por una sola vez y se renuevan anualmente por terceras partes
</v>
      </c>
      <c r="L11" s="5" t="str">
        <f>VLOOKUP(C11,'AUD MAY'!B:W,10,0)</f>
        <v xml:space="preserve">04 de abril de 2023 al 04 de abril de 2026
</v>
      </c>
      <c r="M11" s="5" t="str">
        <f>VLOOKUP(C11,'AUD MAY'!B:W,11,0)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MAY'!B:W,12,0)</f>
        <v xml:space="preserve">Blanco Nº1117, Valparaíso.Blanco N° 1117, Valparaíso, Región de Valparaíso. 
</v>
      </c>
      <c r="O11" s="5" t="str">
        <f>VLOOKUP(C11,'AUD MAY'!B:W,13,0)</f>
        <v>V</v>
      </c>
      <c r="P11" s="5" t="str">
        <f>VLOOKUP(C11,'AUD MAY'!B:W,14,0)</f>
        <v>Valparaíso</v>
      </c>
      <c r="Q11" s="5" t="str">
        <f>VLOOKUP(C11,'AUD MAY'!B:W,15,0)</f>
        <v>(32) 2156900</v>
      </c>
      <c r="R11" s="5" t="str">
        <f>VLOOKUP(C11,'AUD MAY'!B:W,16,0)</f>
        <v xml:space="preserve">acjvalpo@gmail.com
</v>
      </c>
      <c r="S11" s="5">
        <f>VLOOKUP(C11,'AUD MAY'!B:W,17,0)</f>
        <v>0</v>
      </c>
      <c r="T11" s="5">
        <f>VLOOKUP(C11,'AUD MAY'!B:W,18,0)</f>
        <v>93401</v>
      </c>
      <c r="U11" s="5" t="str">
        <f>VLOOKUP(C11,'AUD MAY'!B:W,19,0)</f>
        <v xml:space="preserve">Antecedentes financieros correspondientes al año 2024, aprobados por el Subdepartamento de Supervisión Financiera.                                                                                                                                                                                                                                                                                                                                                                                                                                                                                                                                                                                                                                                                                                                                                                                                                                                                                                                                                                                                                                                                               
</v>
      </c>
      <c r="V11" s="6">
        <f>VLOOKUP(C11,'AUD MAY'!B:W,20,0)</f>
        <v>2024</v>
      </c>
      <c r="W11" s="7">
        <f>VLOOKUP(C11,'AUD MAY'!B:W,21,0)</f>
        <v>37970</v>
      </c>
      <c r="X11" s="8">
        <v>8083152</v>
      </c>
      <c r="Y11" s="8">
        <v>39876883</v>
      </c>
      <c r="Z11" s="6">
        <v>45808</v>
      </c>
      <c r="AA11" s="5" t="s">
        <v>31</v>
      </c>
      <c r="AB11" s="5" t="s">
        <v>32</v>
      </c>
      <c r="AC11" s="5" t="s">
        <v>35</v>
      </c>
    </row>
    <row r="12" spans="2:29" x14ac:dyDescent="0.2">
      <c r="B12" s="26" t="s">
        <v>30</v>
      </c>
      <c r="C12" s="26">
        <v>818329008</v>
      </c>
      <c r="D12" s="5">
        <v>1051382</v>
      </c>
      <c r="E12" s="26">
        <v>5</v>
      </c>
      <c r="F12" s="5" t="str">
        <f>VLOOKUP(C12,'AUD MAY'!B:W,2,0)</f>
        <v>Corporación de Derecho Privado.</v>
      </c>
      <c r="G12" s="5" t="str">
        <f>VLOOKUP(C12,'AUD MAY'!B:W,4,0)</f>
        <v xml:space="preserve">Otorgado por Decreto Supremo Nº 17755, de fecha 18 de octubre de 1915, por el Ministerio de Justicia.  </v>
      </c>
      <c r="H12" s="5" t="str">
        <f>VLOOKUP(C12,'AUD MAY'!B:W,5,0)</f>
        <v>Certificado de vigencia de persona jurídica sin fines de lucro, folio N° 500627735675, emitido por el Servicio de Registro Civil e Identificación, con fecha 06 de mayo de 2025.</v>
      </c>
      <c r="I12" s="5" t="str">
        <f>VLOOKUP(C12,'AUD MAY'!B:W,7,0)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MAY'!B:W,8,0)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2" s="5" t="str">
        <f>VLOOKUP(C12,'AUD MAY'!B:W,9,0)</f>
        <v xml:space="preserve">Los directores duran tres años en sus cargos, pudiendo ser reelegidos por una sola vez y se renuevan anualmente por terceras partes
</v>
      </c>
      <c r="L12" s="5" t="str">
        <f>VLOOKUP(C12,'AUD MAY'!B:W,10,0)</f>
        <v xml:space="preserve">04 de abril de 2023 al 04 de abril de 2026
</v>
      </c>
      <c r="M12" s="5" t="str">
        <f>VLOOKUP(C12,'AUD MAY'!B:W,11,0)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MAY'!B:W,12,0)</f>
        <v xml:space="preserve">Blanco Nº1117, Valparaíso.Blanco N° 1117, Valparaíso, Región de Valparaíso. 
</v>
      </c>
      <c r="O12" s="5" t="str">
        <f>VLOOKUP(C12,'AUD MAY'!B:W,13,0)</f>
        <v>V</v>
      </c>
      <c r="P12" s="5" t="str">
        <f>VLOOKUP(C12,'AUD MAY'!B:W,14,0)</f>
        <v>Valparaíso</v>
      </c>
      <c r="Q12" s="5" t="str">
        <f>VLOOKUP(C12,'AUD MAY'!B:W,15,0)</f>
        <v>(32) 2156900</v>
      </c>
      <c r="R12" s="5" t="str">
        <f>VLOOKUP(C12,'AUD MAY'!B:W,16,0)</f>
        <v xml:space="preserve">acjvalpo@gmail.com
</v>
      </c>
      <c r="S12" s="5">
        <f>VLOOKUP(C12,'AUD MAY'!B:W,17,0)</f>
        <v>0</v>
      </c>
      <c r="T12" s="5">
        <f>VLOOKUP(C12,'AUD MAY'!B:W,18,0)</f>
        <v>93401</v>
      </c>
      <c r="U12" s="5" t="str">
        <f>VLOOKUP(C12,'AUD MAY'!B:W,19,0)</f>
        <v xml:space="preserve">Antecedentes financieros correspondientes al año 2024, aprobados por el Subdepartamento de Supervisión Financiera.                                                                                                                                                                                                                                                                                                                                                                                                                                                                                                                                                                                                                                                                                                                                                                                                                                                                                                                                                                                                                                                                               
</v>
      </c>
      <c r="V12" s="6">
        <f>VLOOKUP(C12,'AUD MAY'!B:W,20,0)</f>
        <v>2024</v>
      </c>
      <c r="W12" s="7">
        <f>VLOOKUP(C12,'AUD MAY'!B:W,21,0)</f>
        <v>37970</v>
      </c>
      <c r="X12" s="8">
        <v>5333656</v>
      </c>
      <c r="Y12" s="8">
        <v>22914964</v>
      </c>
      <c r="Z12" s="6">
        <v>45808</v>
      </c>
      <c r="AA12" s="5" t="s">
        <v>31</v>
      </c>
      <c r="AB12" s="5" t="s">
        <v>32</v>
      </c>
      <c r="AC12" s="5" t="s">
        <v>34</v>
      </c>
    </row>
    <row r="13" spans="2:29" x14ac:dyDescent="0.2">
      <c r="B13" s="26" t="s">
        <v>30</v>
      </c>
      <c r="C13" s="26">
        <v>818329008</v>
      </c>
      <c r="D13" s="5">
        <v>1051384</v>
      </c>
      <c r="E13" s="26">
        <v>5</v>
      </c>
      <c r="F13" s="5" t="str">
        <f>VLOOKUP(C13,'AUD MAY'!B:W,2,0)</f>
        <v>Corporación de Derecho Privado.</v>
      </c>
      <c r="G13" s="5" t="str">
        <f>VLOOKUP(C13,'AUD MAY'!B:W,4,0)</f>
        <v xml:space="preserve">Otorgado por Decreto Supremo Nº 17755, de fecha 18 de octubre de 1915, por el Ministerio de Justicia.  </v>
      </c>
      <c r="H13" s="5" t="str">
        <f>VLOOKUP(C13,'AUD MAY'!B:W,5,0)</f>
        <v>Certificado de vigencia de persona jurídica sin fines de lucro, folio N° 500627735675, emitido por el Servicio de Registro Civil e Identificación, con fecha 06 de mayo de 2025.</v>
      </c>
      <c r="I13" s="5" t="str">
        <f>VLOOKUP(C13,'AUD MAY'!B:W,7,0)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MAY'!B:W,8,0)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3" s="5" t="str">
        <f>VLOOKUP(C13,'AUD MAY'!B:W,9,0)</f>
        <v xml:space="preserve">Los directores duran tres años en sus cargos, pudiendo ser reelegidos por una sola vez y se renuevan anualmente por terceras partes
</v>
      </c>
      <c r="L13" s="5" t="str">
        <f>VLOOKUP(C13,'AUD MAY'!B:W,10,0)</f>
        <v xml:space="preserve">04 de abril de 2023 al 04 de abril de 2026
</v>
      </c>
      <c r="M13" s="5" t="str">
        <f>VLOOKUP(C13,'AUD MAY'!B:W,11,0)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MAY'!B:W,12,0)</f>
        <v xml:space="preserve">Blanco Nº1117, Valparaíso.Blanco N° 1117, Valparaíso, Región de Valparaíso. 
</v>
      </c>
      <c r="O13" s="5" t="str">
        <f>VLOOKUP(C13,'AUD MAY'!B:W,13,0)</f>
        <v>V</v>
      </c>
      <c r="P13" s="5" t="str">
        <f>VLOOKUP(C13,'AUD MAY'!B:W,14,0)</f>
        <v>Valparaíso</v>
      </c>
      <c r="Q13" s="5" t="str">
        <f>VLOOKUP(C13,'AUD MAY'!B:W,15,0)</f>
        <v>(32) 2156900</v>
      </c>
      <c r="R13" s="5" t="str">
        <f>VLOOKUP(C13,'AUD MAY'!B:W,16,0)</f>
        <v xml:space="preserve">acjvalpo@gmail.com
</v>
      </c>
      <c r="S13" s="5">
        <f>VLOOKUP(C13,'AUD MAY'!B:W,17,0)</f>
        <v>0</v>
      </c>
      <c r="T13" s="5">
        <f>VLOOKUP(C13,'AUD MAY'!B:W,18,0)</f>
        <v>93401</v>
      </c>
      <c r="U13" s="5" t="str">
        <f>VLOOKUP(C13,'AUD MAY'!B:W,19,0)</f>
        <v xml:space="preserve">Antecedentes financieros correspondientes al año 2024, aprobados por el Subdepartamento de Supervisión Financiera.                                                                                                                                                                                                                                                                                                                                                                                                                                                                                                                                                                                                                                                                                                                                                                                                                                                                                                                                                                                                                                                                               
</v>
      </c>
      <c r="V13" s="6">
        <f>VLOOKUP(C13,'AUD MAY'!B:W,20,0)</f>
        <v>2024</v>
      </c>
      <c r="W13" s="7">
        <f>VLOOKUP(C13,'AUD MAY'!B:W,21,0)</f>
        <v>37970</v>
      </c>
      <c r="X13" s="8">
        <v>11351340</v>
      </c>
      <c r="Y13" s="8">
        <v>57804516</v>
      </c>
      <c r="Z13" s="6">
        <v>45808</v>
      </c>
      <c r="AA13" s="5" t="s">
        <v>31</v>
      </c>
      <c r="AB13" s="5" t="s">
        <v>32</v>
      </c>
      <c r="AC13" s="5" t="s">
        <v>34</v>
      </c>
    </row>
    <row r="14" spans="2:29" x14ac:dyDescent="0.2">
      <c r="B14" s="26" t="s">
        <v>30</v>
      </c>
      <c r="C14" s="26">
        <v>818329008</v>
      </c>
      <c r="D14" s="5">
        <v>1051388</v>
      </c>
      <c r="E14" s="26">
        <v>5</v>
      </c>
      <c r="F14" s="5" t="str">
        <f>VLOOKUP(C14,'AUD MAY'!B:W,2,0)</f>
        <v>Corporación de Derecho Privado.</v>
      </c>
      <c r="G14" s="5" t="str">
        <f>VLOOKUP(C14,'AUD MAY'!B:W,4,0)</f>
        <v xml:space="preserve">Otorgado por Decreto Supremo Nº 17755, de fecha 18 de octubre de 1915, por el Ministerio de Justicia.  </v>
      </c>
      <c r="H14" s="5" t="str">
        <f>VLOOKUP(C14,'AUD MAY'!B:W,5,0)</f>
        <v>Certificado de vigencia de persona jurídica sin fines de lucro, folio N° 500627735675, emitido por el Servicio de Registro Civil e Identificación, con fecha 06 de mayo de 2025.</v>
      </c>
      <c r="I14" s="5" t="str">
        <f>VLOOKUP(C14,'AUD MAY'!B:W,7,0)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MAY'!B:W,8,0)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4" s="5" t="str">
        <f>VLOOKUP(C14,'AUD MAY'!B:W,9,0)</f>
        <v xml:space="preserve">Los directores duran tres años en sus cargos, pudiendo ser reelegidos por una sola vez y se renuevan anualmente por terceras partes
</v>
      </c>
      <c r="L14" s="5" t="str">
        <f>VLOOKUP(C14,'AUD MAY'!B:W,10,0)</f>
        <v xml:space="preserve">04 de abril de 2023 al 04 de abril de 2026
</v>
      </c>
      <c r="M14" s="5" t="str">
        <f>VLOOKUP(C14,'AUD MAY'!B:W,11,0)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MAY'!B:W,12,0)</f>
        <v xml:space="preserve">Blanco Nº1117, Valparaíso.Blanco N° 1117, Valparaíso, Región de Valparaíso. 
</v>
      </c>
      <c r="O14" s="5" t="str">
        <f>VLOOKUP(C14,'AUD MAY'!B:W,13,0)</f>
        <v>V</v>
      </c>
      <c r="P14" s="5" t="str">
        <f>VLOOKUP(C14,'AUD MAY'!B:W,14,0)</f>
        <v>Valparaíso</v>
      </c>
      <c r="Q14" s="5" t="str">
        <f>VLOOKUP(C14,'AUD MAY'!B:W,15,0)</f>
        <v>(32) 2156900</v>
      </c>
      <c r="R14" s="5" t="str">
        <f>VLOOKUP(C14,'AUD MAY'!B:W,16,0)</f>
        <v xml:space="preserve">acjvalpo@gmail.com
</v>
      </c>
      <c r="S14" s="5">
        <f>VLOOKUP(C14,'AUD MAY'!B:W,17,0)</f>
        <v>0</v>
      </c>
      <c r="T14" s="5">
        <f>VLOOKUP(C14,'AUD MAY'!B:W,18,0)</f>
        <v>93401</v>
      </c>
      <c r="U14" s="5" t="str">
        <f>VLOOKUP(C14,'AUD MAY'!B:W,19,0)</f>
        <v xml:space="preserve">Antecedentes financieros correspondientes al año 2024, aprobados por el Subdepartamento de Supervisión Financiera.                                                                                                                                                                                                                                                                                                                                                                                                                                                                                                                                                                                                                                                                                                                                                                                                                                                                                                                                                                                                                                                                               
</v>
      </c>
      <c r="V14" s="6">
        <f>VLOOKUP(C14,'AUD MAY'!B:W,20,0)</f>
        <v>2024</v>
      </c>
      <c r="W14" s="7">
        <f>VLOOKUP(C14,'AUD MAY'!B:W,21,0)</f>
        <v>37970</v>
      </c>
      <c r="X14" s="8">
        <v>32092200</v>
      </c>
      <c r="Y14" s="8">
        <v>156866674</v>
      </c>
      <c r="Z14" s="6">
        <v>45808</v>
      </c>
      <c r="AA14" s="5" t="s">
        <v>31</v>
      </c>
      <c r="AB14" s="5" t="s">
        <v>32</v>
      </c>
      <c r="AC14" s="5" t="s">
        <v>34</v>
      </c>
    </row>
    <row r="15" spans="2:29" x14ac:dyDescent="0.2">
      <c r="B15" s="26" t="s">
        <v>30</v>
      </c>
      <c r="C15" s="26">
        <v>818329008</v>
      </c>
      <c r="D15" s="5">
        <v>1051390</v>
      </c>
      <c r="E15" s="26">
        <v>5</v>
      </c>
      <c r="F15" s="5" t="str">
        <f>VLOOKUP(C15,'AUD MAY'!B:W,2,0)</f>
        <v>Corporación de Derecho Privado.</v>
      </c>
      <c r="G15" s="5" t="str">
        <f>VLOOKUP(C15,'AUD MAY'!B:W,4,0)</f>
        <v xml:space="preserve">Otorgado por Decreto Supremo Nº 17755, de fecha 18 de octubre de 1915, por el Ministerio de Justicia.  </v>
      </c>
      <c r="H15" s="5" t="str">
        <f>VLOOKUP(C15,'AUD MAY'!B:W,5,0)</f>
        <v>Certificado de vigencia de persona jurídica sin fines de lucro, folio N° 500627735675, emitido por el Servicio de Registro Civil e Identificación, con fecha 06 de mayo de 2025.</v>
      </c>
      <c r="I15" s="5" t="str">
        <f>VLOOKUP(C15,'AUD MAY'!B:W,7,0)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MAY'!B:W,8,0)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5" s="5" t="str">
        <f>VLOOKUP(C15,'AUD MAY'!B:W,9,0)</f>
        <v xml:space="preserve">Los directores duran tres años en sus cargos, pudiendo ser reelegidos por una sola vez y se renuevan anualmente por terceras partes
</v>
      </c>
      <c r="L15" s="5" t="str">
        <f>VLOOKUP(C15,'AUD MAY'!B:W,10,0)</f>
        <v xml:space="preserve">04 de abril de 2023 al 04 de abril de 2026
</v>
      </c>
      <c r="M15" s="5" t="str">
        <f>VLOOKUP(C15,'AUD MAY'!B:W,11,0)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MAY'!B:W,12,0)</f>
        <v xml:space="preserve">Blanco Nº1117, Valparaíso.Blanco N° 1117, Valparaíso, Región de Valparaíso. 
</v>
      </c>
      <c r="O15" s="5" t="str">
        <f>VLOOKUP(C15,'AUD MAY'!B:W,13,0)</f>
        <v>V</v>
      </c>
      <c r="P15" s="5" t="str">
        <f>VLOOKUP(C15,'AUD MAY'!B:W,14,0)</f>
        <v>Valparaíso</v>
      </c>
      <c r="Q15" s="5" t="str">
        <f>VLOOKUP(C15,'AUD MAY'!B:W,15,0)</f>
        <v>(32) 2156900</v>
      </c>
      <c r="R15" s="5" t="str">
        <f>VLOOKUP(C15,'AUD MAY'!B:W,16,0)</f>
        <v xml:space="preserve">acjvalpo@gmail.com
</v>
      </c>
      <c r="S15" s="5">
        <f>VLOOKUP(C15,'AUD MAY'!B:W,17,0)</f>
        <v>0</v>
      </c>
      <c r="T15" s="5">
        <f>VLOOKUP(C15,'AUD MAY'!B:W,18,0)</f>
        <v>93401</v>
      </c>
      <c r="U15" s="5" t="str">
        <f>VLOOKUP(C15,'AUD MAY'!B:W,19,0)</f>
        <v xml:space="preserve">Antecedentes financieros correspondientes al año 2024, aprobados por el Subdepartamento de Supervisión Financiera.                                                                                                                                                                                                                                                                                                                                                                                                                                                                                                                                                                                                                                                                                                                                                                                                                                                                                                                                                                                                                                                                               
</v>
      </c>
      <c r="V15" s="6">
        <f>VLOOKUP(C15,'AUD MAY'!B:W,20,0)</f>
        <v>2024</v>
      </c>
      <c r="W15" s="7">
        <f>VLOOKUP(C15,'AUD MAY'!B:W,21,0)</f>
        <v>37970</v>
      </c>
      <c r="X15" s="8">
        <v>11553192</v>
      </c>
      <c r="Y15" s="8">
        <v>64697876</v>
      </c>
      <c r="Z15" s="6">
        <v>45808</v>
      </c>
      <c r="AA15" s="5" t="s">
        <v>31</v>
      </c>
      <c r="AB15" s="5" t="s">
        <v>32</v>
      </c>
      <c r="AC15" s="5" t="s">
        <v>33</v>
      </c>
    </row>
    <row r="16" spans="2:29" x14ac:dyDescent="0.2">
      <c r="B16" s="26" t="s">
        <v>30</v>
      </c>
      <c r="C16" s="26">
        <v>818329008</v>
      </c>
      <c r="D16" s="5">
        <v>1051393</v>
      </c>
      <c r="E16" s="26">
        <v>5</v>
      </c>
      <c r="F16" s="5" t="str">
        <f>VLOOKUP(C16,'AUD MAY'!B:W,2,0)</f>
        <v>Corporación de Derecho Privado.</v>
      </c>
      <c r="G16" s="5" t="str">
        <f>VLOOKUP(C16,'AUD MAY'!B:W,4,0)</f>
        <v xml:space="preserve">Otorgado por Decreto Supremo Nº 17755, de fecha 18 de octubre de 1915, por el Ministerio de Justicia.  </v>
      </c>
      <c r="H16" s="5" t="str">
        <f>VLOOKUP(C16,'AUD MAY'!B:W,5,0)</f>
        <v>Certificado de vigencia de persona jurídica sin fines de lucro, folio N° 500627735675, emitido por el Servicio de Registro Civil e Identificación, con fecha 06 de mayo de 2025.</v>
      </c>
      <c r="I16" s="5" t="str">
        <f>VLOOKUP(C16,'AUD MAY'!B:W,7,0)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MAY'!B:W,8,0)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6" s="5" t="str">
        <f>VLOOKUP(C16,'AUD MAY'!B:W,9,0)</f>
        <v xml:space="preserve">Los directores duran tres años en sus cargos, pudiendo ser reelegidos por una sola vez y se renuevan anualmente por terceras partes
</v>
      </c>
      <c r="L16" s="5" t="str">
        <f>VLOOKUP(C16,'AUD MAY'!B:W,10,0)</f>
        <v xml:space="preserve">04 de abril de 2023 al 04 de abril de 2026
</v>
      </c>
      <c r="M16" s="5" t="str">
        <f>VLOOKUP(C16,'AUD MAY'!B:W,11,0)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MAY'!B:W,12,0)</f>
        <v xml:space="preserve">Blanco Nº1117, Valparaíso.Blanco N° 1117, Valparaíso, Región de Valparaíso. 
</v>
      </c>
      <c r="O16" s="5" t="str">
        <f>VLOOKUP(C16,'AUD MAY'!B:W,13,0)</f>
        <v>V</v>
      </c>
      <c r="P16" s="5" t="str">
        <f>VLOOKUP(C16,'AUD MAY'!B:W,14,0)</f>
        <v>Valparaíso</v>
      </c>
      <c r="Q16" s="5" t="str">
        <f>VLOOKUP(C16,'AUD MAY'!B:W,15,0)</f>
        <v>(32) 2156900</v>
      </c>
      <c r="R16" s="5" t="str">
        <f>VLOOKUP(C16,'AUD MAY'!B:W,16,0)</f>
        <v xml:space="preserve">acjvalpo@gmail.com
</v>
      </c>
      <c r="S16" s="5">
        <f>VLOOKUP(C16,'AUD MAY'!B:W,17,0)</f>
        <v>0</v>
      </c>
      <c r="T16" s="5">
        <f>VLOOKUP(C16,'AUD MAY'!B:W,18,0)</f>
        <v>93401</v>
      </c>
      <c r="U16" s="5" t="str">
        <f>VLOOKUP(C16,'AUD MAY'!B:W,19,0)</f>
        <v xml:space="preserve">Antecedentes financieros correspondientes al año 2024, aprobados por el Subdepartamento de Supervisión Financiera.                                                                                                                                                                                                                                                                                                                                                                                                                                                                                                                                                                                                                                                                                                                                                                                                                                                                                                                                                                                                                                                                               
</v>
      </c>
      <c r="V16" s="6">
        <f>VLOOKUP(C16,'AUD MAY'!B:W,20,0)</f>
        <v>2024</v>
      </c>
      <c r="W16" s="7">
        <f>VLOOKUP(C16,'AUD MAY'!B:W,21,0)</f>
        <v>37970</v>
      </c>
      <c r="X16" s="8">
        <v>6197083</v>
      </c>
      <c r="Y16" s="8">
        <v>30446538</v>
      </c>
      <c r="Z16" s="6">
        <v>45808</v>
      </c>
      <c r="AA16" s="5" t="s">
        <v>31</v>
      </c>
      <c r="AB16" s="5" t="s">
        <v>32</v>
      </c>
      <c r="AC16" s="5" t="s">
        <v>34</v>
      </c>
    </row>
    <row r="17" spans="2:29" x14ac:dyDescent="0.2">
      <c r="B17" s="26" t="s">
        <v>36</v>
      </c>
      <c r="C17" s="26">
        <v>818329008</v>
      </c>
      <c r="D17" s="5">
        <v>1051362</v>
      </c>
      <c r="E17" s="26">
        <v>5</v>
      </c>
      <c r="F17" s="5" t="str">
        <f>VLOOKUP(C17,'AUD MAY'!B:W,2,0)</f>
        <v>Corporación de Derecho Privado.</v>
      </c>
      <c r="G17" s="5" t="str">
        <f>VLOOKUP(C17,'AUD MAY'!B:W,4,0)</f>
        <v xml:space="preserve">Otorgado por Decreto Supremo Nº 17755, de fecha 18 de octubre de 1915, por el Ministerio de Justicia.  </v>
      </c>
      <c r="H17" s="5" t="str">
        <f>VLOOKUP(C17,'AUD MAY'!B:W,5,0)</f>
        <v>Certificado de vigencia de persona jurídica sin fines de lucro, folio N° 500627735675, emitido por el Servicio de Registro Civil e Identificación, con fecha 06 de mayo de 2025.</v>
      </c>
      <c r="I17" s="5" t="str">
        <f>VLOOKUP(C17,'AUD MAY'!B:W,7,0)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MAY'!B:W,8,0)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7" s="5" t="str">
        <f>VLOOKUP(C17,'AUD MAY'!B:W,9,0)</f>
        <v xml:space="preserve">Los directores duran tres años en sus cargos, pudiendo ser reelegidos por una sola vez y se renuevan anualmente por terceras partes
</v>
      </c>
      <c r="L17" s="5" t="str">
        <f>VLOOKUP(C17,'AUD MAY'!B:W,10,0)</f>
        <v xml:space="preserve">04 de abril de 2023 al 04 de abril de 2026
</v>
      </c>
      <c r="M17" s="5" t="str">
        <f>VLOOKUP(C17,'AUD MAY'!B:W,11,0)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MAY'!B:W,12,0)</f>
        <v xml:space="preserve">Blanco Nº1117, Valparaíso.Blanco N° 1117, Valparaíso, Región de Valparaíso. 
</v>
      </c>
      <c r="O17" s="5" t="str">
        <f>VLOOKUP(C17,'AUD MAY'!B:W,13,0)</f>
        <v>V</v>
      </c>
      <c r="P17" s="5" t="str">
        <f>VLOOKUP(C17,'AUD MAY'!B:W,14,0)</f>
        <v>Valparaíso</v>
      </c>
      <c r="Q17" s="5" t="str">
        <f>VLOOKUP(C17,'AUD MAY'!B:W,15,0)</f>
        <v>(32) 2156900</v>
      </c>
      <c r="R17" s="5" t="str">
        <f>VLOOKUP(C17,'AUD MAY'!B:W,16,0)</f>
        <v xml:space="preserve">acjvalpo@gmail.com
</v>
      </c>
      <c r="S17" s="5">
        <f>VLOOKUP(C17,'AUD MAY'!B:W,17,0)</f>
        <v>0</v>
      </c>
      <c r="T17" s="5">
        <f>VLOOKUP(C17,'AUD MAY'!B:W,18,0)</f>
        <v>93401</v>
      </c>
      <c r="U17" s="5" t="str">
        <f>VLOOKUP(C17,'AUD MAY'!B:W,19,0)</f>
        <v xml:space="preserve">Antecedentes financieros correspondientes al año 2024, aprobados por el Subdepartamento de Supervisión Financiera.                                                                                                                                                                                                                                                                                                                                                                                                                                                                                                                                                                                                                                                                                                                                                                                                                                                                                                                                                                                                                                                                               
</v>
      </c>
      <c r="V17" s="6">
        <f>VLOOKUP(C17,'AUD MAY'!B:W,20,0)</f>
        <v>2024</v>
      </c>
      <c r="W17" s="7">
        <f>VLOOKUP(C17,'AUD MAY'!B:W,21,0)</f>
        <v>37970</v>
      </c>
      <c r="X17" s="8">
        <v>3891888</v>
      </c>
      <c r="Y17" s="8">
        <v>20357568</v>
      </c>
      <c r="Z17" s="6">
        <v>45808</v>
      </c>
      <c r="AA17" s="5" t="s">
        <v>31</v>
      </c>
      <c r="AB17" s="5" t="s">
        <v>32</v>
      </c>
      <c r="AC17" s="5" t="s">
        <v>33</v>
      </c>
    </row>
    <row r="18" spans="2:29" x14ac:dyDescent="0.2">
      <c r="B18" s="26" t="s">
        <v>36</v>
      </c>
      <c r="C18" s="26">
        <v>818329008</v>
      </c>
      <c r="D18" s="5">
        <v>1051368</v>
      </c>
      <c r="E18" s="26">
        <v>5</v>
      </c>
      <c r="F18" s="5" t="str">
        <f>VLOOKUP(C18,'AUD MAY'!B:W,2,0)</f>
        <v>Corporación de Derecho Privado.</v>
      </c>
      <c r="G18" s="5" t="str">
        <f>VLOOKUP(C18,'AUD MAY'!B:W,4,0)</f>
        <v xml:space="preserve">Otorgado por Decreto Supremo Nº 17755, de fecha 18 de octubre de 1915, por el Ministerio de Justicia.  </v>
      </c>
      <c r="H18" s="5" t="str">
        <f>VLOOKUP(C18,'AUD MAY'!B:W,5,0)</f>
        <v>Certificado de vigencia de persona jurídica sin fines de lucro, folio N° 500627735675, emitido por el Servicio de Registro Civil e Identificación, con fecha 06 de mayo de 2025.</v>
      </c>
      <c r="I18" s="5" t="str">
        <f>VLOOKUP(C18,'AUD MAY'!B:W,7,0)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MAY'!B:W,8,0)</f>
        <v xml:space="preserve">Oscar Ordenes Ampuero Presidente y Representante Legal
Mónica Zavala Martínez Vicepresidente
José Ubilla Cancino Tesorero
Rodrigo Contreras Quinteros Secretario Honorario
Pedro Foti Lo Presti Director
Benjamín Álvarez Collao Director
Nilta Carvajal Fernández Director
Hugo Larenas Zúñiga Director
Pablo Álvarez Vega Director
David Gutiérrez Gutiérrez Secretario General
</v>
      </c>
      <c r="K18" s="5" t="str">
        <f>VLOOKUP(C18,'AUD MAY'!B:W,9,0)</f>
        <v xml:space="preserve">Los directores duran tres años en sus cargos, pudiendo ser reelegidos por una sola vez y se renuevan anualmente por terceras partes
</v>
      </c>
      <c r="L18" s="5" t="str">
        <f>VLOOKUP(C18,'AUD MAY'!B:W,10,0)</f>
        <v xml:space="preserve">04 de abril de 2023 al 04 de abril de 2026
</v>
      </c>
      <c r="M18" s="5" t="str">
        <f>VLOOKUP(C18,'AUD MAY'!B:W,11,0)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MAY'!B:W,12,0)</f>
        <v xml:space="preserve">Blanco Nº1117, Valparaíso.Blanco N° 1117, Valparaíso, Región de Valparaíso. 
</v>
      </c>
      <c r="O18" s="5" t="str">
        <f>VLOOKUP(C18,'AUD MAY'!B:W,13,0)</f>
        <v>V</v>
      </c>
      <c r="P18" s="5" t="str">
        <f>VLOOKUP(C18,'AUD MAY'!B:W,14,0)</f>
        <v>Valparaíso</v>
      </c>
      <c r="Q18" s="5" t="str">
        <f>VLOOKUP(C18,'AUD MAY'!B:W,15,0)</f>
        <v>(32) 2156900</v>
      </c>
      <c r="R18" s="5" t="str">
        <f>VLOOKUP(C18,'AUD MAY'!B:W,16,0)</f>
        <v xml:space="preserve">acjvalpo@gmail.com
</v>
      </c>
      <c r="S18" s="5">
        <f>VLOOKUP(C18,'AUD MAY'!B:W,17,0)</f>
        <v>0</v>
      </c>
      <c r="T18" s="5">
        <f>VLOOKUP(C18,'AUD MAY'!B:W,18,0)</f>
        <v>93401</v>
      </c>
      <c r="U18" s="5" t="str">
        <f>VLOOKUP(C18,'AUD MAY'!B:W,19,0)</f>
        <v xml:space="preserve">Antecedentes financieros correspondientes al año 2024, aprobados por el Subdepartamento de Supervisión Financiera.                                                                                                                                                                                                                                                                                                                                                                                                                                                                                                                                                                                                                                                                                                                                                                                                                                                                                                                                                                                                                                                                               
</v>
      </c>
      <c r="V18" s="6">
        <f>VLOOKUP(C18,'AUD MAY'!B:W,20,0)</f>
        <v>2024</v>
      </c>
      <c r="W18" s="7">
        <f>VLOOKUP(C18,'AUD MAY'!B:W,21,0)</f>
        <v>37970</v>
      </c>
      <c r="X18" s="8">
        <v>5688144</v>
      </c>
      <c r="Y18" s="8">
        <v>31135104</v>
      </c>
      <c r="Z18" s="6">
        <v>45808</v>
      </c>
      <c r="AA18" s="5" t="s">
        <v>31</v>
      </c>
      <c r="AB18" s="5" t="s">
        <v>32</v>
      </c>
      <c r="AC18" s="5" t="s">
        <v>37</v>
      </c>
    </row>
    <row r="19" spans="2:29" x14ac:dyDescent="0.2">
      <c r="B19" s="26" t="s">
        <v>38</v>
      </c>
      <c r="C19" s="26">
        <v>735534009</v>
      </c>
      <c r="D19" s="5">
        <v>1090667</v>
      </c>
      <c r="E19" s="26">
        <v>9</v>
      </c>
      <c r="F19" s="5" t="str">
        <f>VLOOKUP(C19,'AUD MAY'!B:W,2,0)</f>
        <v>Corporación de Derecho Privado.</v>
      </c>
      <c r="G19" s="5" t="str">
        <f>VLOOKUP(C19,'AUD MAY'!B:W,4,0)</f>
        <v>Otorgada por Decreto Supremo Nº 586, de fecha 05 de junio  de 1996, del Ministerio de Justicia.</v>
      </c>
      <c r="H19" s="5" t="str">
        <f>VLOOKUP(C19,'AUD MAY'!B:W,5,0)</f>
        <v xml:space="preserve">Certificado de Vigencia de Persona Jurídica Sin Fines de Lucro, Folio N° 500575423115, de 08 de julio de 2024, del Servicio de Registro Civil e Identificación. 
</v>
      </c>
      <c r="I19" s="5" t="str">
        <f>VLOOKUP(C19,'AUD MAY'!B:W,7,0)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19" s="5" t="str">
        <f>VLOOKUP(C19,'AUD MAY'!B:W,8,0)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19" s="5" t="str">
        <f>VLOOKUP(C19,'AUD MAY'!B:W,9,0)</f>
        <v>Se elegirá cada tres años.</v>
      </c>
      <c r="L19" s="5" t="str">
        <f>VLOOKUP(C19,'AUD MAY'!B:W,10,0)</f>
        <v>Del 27 de abril de 2022 al 27 de abril 2025</v>
      </c>
      <c r="M19" s="5" t="str">
        <f>VLOOKUP(C19,'AUD MAY'!B:W,11,0)</f>
        <v xml:space="preserve">Presidente: 
Ingrid Eliana Prambs Klocker, RUT Nº 5.503.894-5
Director Ejecutivo: 
Mario Andrés Acuña Prambs, RUT Nº 14.078.983-6
</v>
      </c>
      <c r="N19" s="5" t="str">
        <f>VLOOKUP(C19,'AUD MAY'!B:W,12,0)</f>
        <v xml:space="preserve">Avenida Pedro de Valdivia Nº 0335, comuna de Villarrica, Novena Región.
</v>
      </c>
      <c r="O19" s="5" t="str">
        <f>VLOOKUP(C19,'AUD MAY'!B:W,13,0)</f>
        <v>IX</v>
      </c>
      <c r="P19" s="5" t="str">
        <f>VLOOKUP(C19,'AUD MAY'!B:W,14,0)</f>
        <v>Villarrica</v>
      </c>
      <c r="Q19" s="5" t="str">
        <f>VLOOKUP(C19,'AUD MAY'!B:W,15,0)</f>
        <v xml:space="preserve">452598188
Celular:
Ingrid Prambs: 994302213
Mauricio Gaete: 98570334
Carlos Romero: 985315447
David Bascur:96653805
María Angélica Espinoza Gatica: 998723587
Mario Acuña: 997070699  
</v>
      </c>
      <c r="R19" s="5" t="str">
        <f>VLOOKUP(C19,'AUD MAY'!B:W,16,0)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19" s="5">
        <f>VLOOKUP(C19,'AUD MAY'!B:W,17,0)</f>
        <v>0</v>
      </c>
      <c r="T19" s="5" t="str">
        <f>VLOOKUP(C19,'AUD MAY'!B:W,18,0)</f>
        <v>93401: Institución de Asistencia Social</v>
      </c>
      <c r="U19" s="5" t="str">
        <f>VLOOKUP(C19,'AUD MAY'!B:W,19,0)</f>
        <v>Certificado de antecedentes financieros del año 2023,  aprobados por el Subdepartamento de Supervisión Financiera Nacional.</v>
      </c>
      <c r="V19" s="6">
        <f>VLOOKUP(C19,'AUD MAY'!B:W,20,0)</f>
        <v>2023</v>
      </c>
      <c r="W19" s="7">
        <f>VLOOKUP(C19,'AUD MAY'!B:W,21,0)</f>
        <v>37970</v>
      </c>
      <c r="X19" s="8">
        <v>0</v>
      </c>
      <c r="Y19" s="8">
        <v>1525541</v>
      </c>
      <c r="Z19" s="6">
        <v>45808</v>
      </c>
      <c r="AA19" s="5" t="s">
        <v>31</v>
      </c>
      <c r="AB19" s="5" t="s">
        <v>32</v>
      </c>
      <c r="AC19" s="5" t="s">
        <v>39</v>
      </c>
    </row>
    <row r="20" spans="2:29" x14ac:dyDescent="0.2">
      <c r="B20" s="26" t="s">
        <v>38</v>
      </c>
      <c r="C20" s="26">
        <v>735534009</v>
      </c>
      <c r="D20" s="5">
        <v>1090668</v>
      </c>
      <c r="E20" s="26">
        <v>9</v>
      </c>
      <c r="F20" s="5" t="str">
        <f>VLOOKUP(C20,'AUD MAY'!B:W,2,0)</f>
        <v>Corporación de Derecho Privado.</v>
      </c>
      <c r="G20" s="5" t="str">
        <f>VLOOKUP(C20,'AUD MAY'!B:W,4,0)</f>
        <v>Otorgada por Decreto Supremo Nº 586, de fecha 05 de junio  de 1996, del Ministerio de Justicia.</v>
      </c>
      <c r="H20" s="5" t="str">
        <f>VLOOKUP(C20,'AUD MAY'!B:W,5,0)</f>
        <v xml:space="preserve">Certificado de Vigencia de Persona Jurídica Sin Fines de Lucro, Folio N° 500575423115, de 08 de julio de 2024, del Servicio de Registro Civil e Identificación. 
</v>
      </c>
      <c r="I20" s="5" t="str">
        <f>VLOOKUP(C20,'AUD MAY'!B:W,7,0)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0" s="5" t="str">
        <f>VLOOKUP(C20,'AUD MAY'!B:W,8,0)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0" s="5" t="str">
        <f>VLOOKUP(C20,'AUD MAY'!B:W,9,0)</f>
        <v>Se elegirá cada tres años.</v>
      </c>
      <c r="L20" s="5" t="str">
        <f>VLOOKUP(C20,'AUD MAY'!B:W,10,0)</f>
        <v>Del 27 de abril de 2022 al 27 de abril 2025</v>
      </c>
      <c r="M20" s="5" t="str">
        <f>VLOOKUP(C20,'AUD MAY'!B:W,11,0)</f>
        <v xml:space="preserve">Presidente: 
Ingrid Eliana Prambs Klocker, RUT Nº 5.503.894-5
Director Ejecutivo: 
Mario Andrés Acuña Prambs, RUT Nº 14.078.983-6
</v>
      </c>
      <c r="N20" s="5" t="str">
        <f>VLOOKUP(C20,'AUD MAY'!B:W,12,0)</f>
        <v xml:space="preserve">Avenida Pedro de Valdivia Nº 0335, comuna de Villarrica, Novena Región.
</v>
      </c>
      <c r="O20" s="5" t="str">
        <f>VLOOKUP(C20,'AUD MAY'!B:W,13,0)</f>
        <v>IX</v>
      </c>
      <c r="P20" s="5" t="str">
        <f>VLOOKUP(C20,'AUD MAY'!B:W,14,0)</f>
        <v>Villarrica</v>
      </c>
      <c r="Q20" s="5" t="str">
        <f>VLOOKUP(C20,'AUD MAY'!B:W,15,0)</f>
        <v xml:space="preserve">452598188
Celular:
Ingrid Prambs: 994302213
Mauricio Gaete: 98570334
Carlos Romero: 985315447
David Bascur:96653805
María Angélica Espinoza Gatica: 998723587
Mario Acuña: 997070699  
</v>
      </c>
      <c r="R20" s="5" t="str">
        <f>VLOOKUP(C20,'AUD MAY'!B:W,16,0)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0" s="5">
        <f>VLOOKUP(C20,'AUD MAY'!B:W,17,0)</f>
        <v>0</v>
      </c>
      <c r="T20" s="5" t="str">
        <f>VLOOKUP(C20,'AUD MAY'!B:W,18,0)</f>
        <v>93401: Institución de Asistencia Social</v>
      </c>
      <c r="U20" s="5" t="str">
        <f>VLOOKUP(C20,'AUD MAY'!B:W,19,0)</f>
        <v>Certificado de antecedentes financieros del año 2023,  aprobados por el Subdepartamento de Supervisión Financiera Nacional.</v>
      </c>
      <c r="V20" s="6">
        <f>VLOOKUP(C20,'AUD MAY'!B:W,20,0)</f>
        <v>2023</v>
      </c>
      <c r="W20" s="7">
        <f>VLOOKUP(C20,'AUD MAY'!B:W,21,0)</f>
        <v>37970</v>
      </c>
      <c r="X20" s="8">
        <v>0</v>
      </c>
      <c r="Y20" s="8">
        <v>2701536</v>
      </c>
      <c r="Z20" s="6">
        <v>45808</v>
      </c>
      <c r="AA20" s="5" t="s">
        <v>31</v>
      </c>
      <c r="AB20" s="5" t="s">
        <v>32</v>
      </c>
      <c r="AC20" s="5" t="s">
        <v>39</v>
      </c>
    </row>
    <row r="21" spans="2:29" x14ac:dyDescent="0.2">
      <c r="B21" s="26" t="s">
        <v>38</v>
      </c>
      <c r="C21" s="26">
        <v>735534009</v>
      </c>
      <c r="D21" s="5">
        <v>1090676</v>
      </c>
      <c r="E21" s="26">
        <v>9</v>
      </c>
      <c r="F21" s="5" t="str">
        <f>VLOOKUP(C21,'AUD MAY'!B:W,2,0)</f>
        <v>Corporación de Derecho Privado.</v>
      </c>
      <c r="G21" s="5" t="str">
        <f>VLOOKUP(C21,'AUD MAY'!B:W,4,0)</f>
        <v>Otorgada por Decreto Supremo Nº 586, de fecha 05 de junio  de 1996, del Ministerio de Justicia.</v>
      </c>
      <c r="H21" s="5" t="str">
        <f>VLOOKUP(C21,'AUD MAY'!B:W,5,0)</f>
        <v xml:space="preserve">Certificado de Vigencia de Persona Jurídica Sin Fines de Lucro, Folio N° 500575423115, de 08 de julio de 2024, del Servicio de Registro Civil e Identificación. 
</v>
      </c>
      <c r="I21" s="5" t="str">
        <f>VLOOKUP(C21,'AUD MAY'!B:W,7,0)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1" s="5" t="str">
        <f>VLOOKUP(C21,'AUD MAY'!B:W,8,0)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1" s="5" t="str">
        <f>VLOOKUP(C21,'AUD MAY'!B:W,9,0)</f>
        <v>Se elegirá cada tres años.</v>
      </c>
      <c r="L21" s="5" t="str">
        <f>VLOOKUP(C21,'AUD MAY'!B:W,10,0)</f>
        <v>Del 27 de abril de 2022 al 27 de abril 2025</v>
      </c>
      <c r="M21" s="5" t="str">
        <f>VLOOKUP(C21,'AUD MAY'!B:W,11,0)</f>
        <v xml:space="preserve">Presidente: 
Ingrid Eliana Prambs Klocker, RUT Nº 5.503.894-5
Director Ejecutivo: 
Mario Andrés Acuña Prambs, RUT Nº 14.078.983-6
</v>
      </c>
      <c r="N21" s="5" t="str">
        <f>VLOOKUP(C21,'AUD MAY'!B:W,12,0)</f>
        <v xml:space="preserve">Avenida Pedro de Valdivia Nº 0335, comuna de Villarrica, Novena Región.
</v>
      </c>
      <c r="O21" s="5" t="str">
        <f>VLOOKUP(C21,'AUD MAY'!B:W,13,0)</f>
        <v>IX</v>
      </c>
      <c r="P21" s="5" t="str">
        <f>VLOOKUP(C21,'AUD MAY'!B:W,14,0)</f>
        <v>Villarrica</v>
      </c>
      <c r="Q21" s="5" t="str">
        <f>VLOOKUP(C21,'AUD MAY'!B:W,15,0)</f>
        <v xml:space="preserve">452598188
Celular:
Ingrid Prambs: 994302213
Mauricio Gaete: 98570334
Carlos Romero: 985315447
David Bascur:96653805
María Angélica Espinoza Gatica: 998723587
Mario Acuña: 997070699  
</v>
      </c>
      <c r="R21" s="5" t="str">
        <f>VLOOKUP(C21,'AUD MAY'!B:W,16,0)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1" s="5">
        <f>VLOOKUP(C21,'AUD MAY'!B:W,17,0)</f>
        <v>0</v>
      </c>
      <c r="T21" s="5" t="str">
        <f>VLOOKUP(C21,'AUD MAY'!B:W,18,0)</f>
        <v>93401: Institución de Asistencia Social</v>
      </c>
      <c r="U21" s="5" t="str">
        <f>VLOOKUP(C21,'AUD MAY'!B:W,19,0)</f>
        <v>Certificado de antecedentes financieros del año 2023,  aprobados por el Subdepartamento de Supervisión Financiera Nacional.</v>
      </c>
      <c r="V21" s="6">
        <f>VLOOKUP(C21,'AUD MAY'!B:W,20,0)</f>
        <v>2023</v>
      </c>
      <c r="W21" s="7">
        <f>VLOOKUP(C21,'AUD MAY'!B:W,21,0)</f>
        <v>37970</v>
      </c>
      <c r="X21" s="8">
        <v>0</v>
      </c>
      <c r="Y21" s="8">
        <v>1013524</v>
      </c>
      <c r="Z21" s="6">
        <v>45808</v>
      </c>
      <c r="AA21" s="5" t="s">
        <v>31</v>
      </c>
      <c r="AB21" s="5" t="s">
        <v>32</v>
      </c>
      <c r="AC21" s="5" t="s">
        <v>40</v>
      </c>
    </row>
    <row r="22" spans="2:29" x14ac:dyDescent="0.2">
      <c r="B22" s="26" t="s">
        <v>38</v>
      </c>
      <c r="C22" s="26">
        <v>735534009</v>
      </c>
      <c r="D22" s="5">
        <v>1090677</v>
      </c>
      <c r="E22" s="26">
        <v>9</v>
      </c>
      <c r="F22" s="5" t="str">
        <f>VLOOKUP(C22,'AUD MAY'!B:W,2,0)</f>
        <v>Corporación de Derecho Privado.</v>
      </c>
      <c r="G22" s="5" t="str">
        <f>VLOOKUP(C22,'AUD MAY'!B:W,4,0)</f>
        <v>Otorgada por Decreto Supremo Nº 586, de fecha 05 de junio  de 1996, del Ministerio de Justicia.</v>
      </c>
      <c r="H22" s="5" t="str">
        <f>VLOOKUP(C22,'AUD MAY'!B:W,5,0)</f>
        <v xml:space="preserve">Certificado de Vigencia de Persona Jurídica Sin Fines de Lucro, Folio N° 500575423115, de 08 de julio de 2024, del Servicio de Registro Civil e Identificación. 
</v>
      </c>
      <c r="I22" s="5" t="str">
        <f>VLOOKUP(C22,'AUD MAY'!B:W,7,0)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2" s="5" t="str">
        <f>VLOOKUP(C22,'AUD MAY'!B:W,8,0)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2" s="5" t="str">
        <f>VLOOKUP(C22,'AUD MAY'!B:W,9,0)</f>
        <v>Se elegirá cada tres años.</v>
      </c>
      <c r="L22" s="5" t="str">
        <f>VLOOKUP(C22,'AUD MAY'!B:W,10,0)</f>
        <v>Del 27 de abril de 2022 al 27 de abril 2025</v>
      </c>
      <c r="M22" s="5" t="str">
        <f>VLOOKUP(C22,'AUD MAY'!B:W,11,0)</f>
        <v xml:space="preserve">Presidente: 
Ingrid Eliana Prambs Klocker, RUT Nº 5.503.894-5
Director Ejecutivo: 
Mario Andrés Acuña Prambs, RUT Nº 14.078.983-6
</v>
      </c>
      <c r="N22" s="5" t="str">
        <f>VLOOKUP(C22,'AUD MAY'!B:W,12,0)</f>
        <v xml:space="preserve">Avenida Pedro de Valdivia Nº 0335, comuna de Villarrica, Novena Región.
</v>
      </c>
      <c r="O22" s="5" t="str">
        <f>VLOOKUP(C22,'AUD MAY'!B:W,13,0)</f>
        <v>IX</v>
      </c>
      <c r="P22" s="5" t="str">
        <f>VLOOKUP(C22,'AUD MAY'!B:W,14,0)</f>
        <v>Villarrica</v>
      </c>
      <c r="Q22" s="5" t="str">
        <f>VLOOKUP(C22,'AUD MAY'!B:W,15,0)</f>
        <v xml:space="preserve">452598188
Celular:
Ingrid Prambs: 994302213
Mauricio Gaete: 98570334
Carlos Romero: 985315447
David Bascur:96653805
María Angélica Espinoza Gatica: 998723587
Mario Acuña: 997070699  
</v>
      </c>
      <c r="R22" s="5" t="str">
        <f>VLOOKUP(C22,'AUD MAY'!B:W,16,0)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2" s="5">
        <f>VLOOKUP(C22,'AUD MAY'!B:W,17,0)</f>
        <v>0</v>
      </c>
      <c r="T22" s="5" t="str">
        <f>VLOOKUP(C22,'AUD MAY'!B:W,18,0)</f>
        <v>93401: Institución de Asistencia Social</v>
      </c>
      <c r="U22" s="5" t="str">
        <f>VLOOKUP(C22,'AUD MAY'!B:W,19,0)</f>
        <v>Certificado de antecedentes financieros del año 2023,  aprobados por el Subdepartamento de Supervisión Financiera Nacional.</v>
      </c>
      <c r="V22" s="6">
        <f>VLOOKUP(C22,'AUD MAY'!B:W,20,0)</f>
        <v>2023</v>
      </c>
      <c r="W22" s="7">
        <f>VLOOKUP(C22,'AUD MAY'!B:W,21,0)</f>
        <v>37970</v>
      </c>
      <c r="X22" s="8">
        <v>0</v>
      </c>
      <c r="Y22" s="8">
        <v>1286813</v>
      </c>
      <c r="Z22" s="6">
        <v>45808</v>
      </c>
      <c r="AA22" s="5" t="s">
        <v>31</v>
      </c>
      <c r="AB22" s="5" t="s">
        <v>32</v>
      </c>
      <c r="AC22" s="5" t="s">
        <v>40</v>
      </c>
    </row>
    <row r="23" spans="2:29" x14ac:dyDescent="0.2">
      <c r="B23" s="26" t="s">
        <v>38</v>
      </c>
      <c r="C23" s="26">
        <v>735534009</v>
      </c>
      <c r="D23" s="5">
        <v>1090684</v>
      </c>
      <c r="E23" s="26">
        <v>9</v>
      </c>
      <c r="F23" s="5" t="str">
        <f>VLOOKUP(C23,'AUD MAY'!B:W,2,0)</f>
        <v>Corporación de Derecho Privado.</v>
      </c>
      <c r="G23" s="5" t="str">
        <f>VLOOKUP(C23,'AUD MAY'!B:W,4,0)</f>
        <v>Otorgada por Decreto Supremo Nº 586, de fecha 05 de junio  de 1996, del Ministerio de Justicia.</v>
      </c>
      <c r="H23" s="5" t="str">
        <f>VLOOKUP(C23,'AUD MAY'!B:W,5,0)</f>
        <v xml:space="preserve">Certificado de Vigencia de Persona Jurídica Sin Fines de Lucro, Folio N° 500575423115, de 08 de julio de 2024, del Servicio de Registro Civil e Identificación. 
</v>
      </c>
      <c r="I23" s="5" t="str">
        <f>VLOOKUP(C23,'AUD MAY'!B:W,7,0)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3" s="5" t="str">
        <f>VLOOKUP(C23,'AUD MAY'!B:W,8,0)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3" s="5" t="str">
        <f>VLOOKUP(C23,'AUD MAY'!B:W,9,0)</f>
        <v>Se elegirá cada tres años.</v>
      </c>
      <c r="L23" s="5" t="str">
        <f>VLOOKUP(C23,'AUD MAY'!B:W,10,0)</f>
        <v>Del 27 de abril de 2022 al 27 de abril 2025</v>
      </c>
      <c r="M23" s="5" t="str">
        <f>VLOOKUP(C23,'AUD MAY'!B:W,11,0)</f>
        <v xml:space="preserve">Presidente: 
Ingrid Eliana Prambs Klocker, RUT Nº 5.503.894-5
Director Ejecutivo: 
Mario Andrés Acuña Prambs, RUT Nº 14.078.983-6
</v>
      </c>
      <c r="N23" s="5" t="str">
        <f>VLOOKUP(C23,'AUD MAY'!B:W,12,0)</f>
        <v xml:space="preserve">Avenida Pedro de Valdivia Nº 0335, comuna de Villarrica, Novena Región.
</v>
      </c>
      <c r="O23" s="5" t="str">
        <f>VLOOKUP(C23,'AUD MAY'!B:W,13,0)</f>
        <v>IX</v>
      </c>
      <c r="P23" s="5" t="str">
        <f>VLOOKUP(C23,'AUD MAY'!B:W,14,0)</f>
        <v>Villarrica</v>
      </c>
      <c r="Q23" s="5" t="str">
        <f>VLOOKUP(C23,'AUD MAY'!B:W,15,0)</f>
        <v xml:space="preserve">452598188
Celular:
Ingrid Prambs: 994302213
Mauricio Gaete: 98570334
Carlos Romero: 985315447
David Bascur:96653805
María Angélica Espinoza Gatica: 998723587
Mario Acuña: 997070699  
</v>
      </c>
      <c r="R23" s="5" t="str">
        <f>VLOOKUP(C23,'AUD MAY'!B:W,16,0)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3" s="5">
        <f>VLOOKUP(C23,'AUD MAY'!B:W,17,0)</f>
        <v>0</v>
      </c>
      <c r="T23" s="5" t="str">
        <f>VLOOKUP(C23,'AUD MAY'!B:W,18,0)</f>
        <v>93401: Institución de Asistencia Social</v>
      </c>
      <c r="U23" s="5" t="str">
        <f>VLOOKUP(C23,'AUD MAY'!B:W,19,0)</f>
        <v>Certificado de antecedentes financieros del año 2023,  aprobados por el Subdepartamento de Supervisión Financiera Nacional.</v>
      </c>
      <c r="V23" s="6">
        <f>VLOOKUP(C23,'AUD MAY'!B:W,20,0)</f>
        <v>2023</v>
      </c>
      <c r="W23" s="7">
        <f>VLOOKUP(C23,'AUD MAY'!B:W,21,0)</f>
        <v>37970</v>
      </c>
      <c r="X23" s="8">
        <v>0</v>
      </c>
      <c r="Y23" s="8">
        <v>25886560</v>
      </c>
      <c r="Z23" s="6">
        <v>45808</v>
      </c>
      <c r="AA23" s="5" t="s">
        <v>31</v>
      </c>
      <c r="AB23" s="5" t="s">
        <v>32</v>
      </c>
      <c r="AC23" s="5" t="s">
        <v>40</v>
      </c>
    </row>
    <row r="24" spans="2:29" x14ac:dyDescent="0.2">
      <c r="B24" s="26" t="s">
        <v>38</v>
      </c>
      <c r="C24" s="26">
        <v>735534009</v>
      </c>
      <c r="D24" s="5">
        <v>1090686</v>
      </c>
      <c r="E24" s="26">
        <v>9</v>
      </c>
      <c r="F24" s="5" t="str">
        <f>VLOOKUP(C24,'AUD MAY'!B:W,2,0)</f>
        <v>Corporación de Derecho Privado.</v>
      </c>
      <c r="G24" s="5" t="str">
        <f>VLOOKUP(C24,'AUD MAY'!B:W,4,0)</f>
        <v>Otorgada por Decreto Supremo Nº 586, de fecha 05 de junio  de 1996, del Ministerio de Justicia.</v>
      </c>
      <c r="H24" s="5" t="str">
        <f>VLOOKUP(C24,'AUD MAY'!B:W,5,0)</f>
        <v xml:space="preserve">Certificado de Vigencia de Persona Jurídica Sin Fines de Lucro, Folio N° 500575423115, de 08 de julio de 2024, del Servicio de Registro Civil e Identificación. 
</v>
      </c>
      <c r="I24" s="5" t="str">
        <f>VLOOKUP(C24,'AUD MAY'!B:W,7,0)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MAY'!B:W,8,0)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4" s="5" t="str">
        <f>VLOOKUP(C24,'AUD MAY'!B:W,9,0)</f>
        <v>Se elegirá cada tres años.</v>
      </c>
      <c r="L24" s="5" t="str">
        <f>VLOOKUP(C24,'AUD MAY'!B:W,10,0)</f>
        <v>Del 27 de abril de 2022 al 27 de abril 2025</v>
      </c>
      <c r="M24" s="5" t="str">
        <f>VLOOKUP(C24,'AUD MAY'!B:W,11,0)</f>
        <v xml:space="preserve">Presidente: 
Ingrid Eliana Prambs Klocker, RUT Nº 5.503.894-5
Director Ejecutivo: 
Mario Andrés Acuña Prambs, RUT Nº 14.078.983-6
</v>
      </c>
      <c r="N24" s="5" t="str">
        <f>VLOOKUP(C24,'AUD MAY'!B:W,12,0)</f>
        <v xml:space="preserve">Avenida Pedro de Valdivia Nº 0335, comuna de Villarrica, Novena Región.
</v>
      </c>
      <c r="O24" s="5" t="str">
        <f>VLOOKUP(C24,'AUD MAY'!B:W,13,0)</f>
        <v>IX</v>
      </c>
      <c r="P24" s="5" t="str">
        <f>VLOOKUP(C24,'AUD MAY'!B:W,14,0)</f>
        <v>Villarrica</v>
      </c>
      <c r="Q24" s="5" t="str">
        <f>VLOOKUP(C24,'AUD MAY'!B:W,15,0)</f>
        <v xml:space="preserve">452598188
Celular:
Ingrid Prambs: 994302213
Mauricio Gaete: 98570334
Carlos Romero: 985315447
David Bascur:96653805
María Angélica Espinoza Gatica: 998723587
Mario Acuña: 997070699  
</v>
      </c>
      <c r="R24" s="5" t="str">
        <f>VLOOKUP(C24,'AUD MAY'!B:W,16,0)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4" s="5">
        <f>VLOOKUP(C24,'AUD MAY'!B:W,17,0)</f>
        <v>0</v>
      </c>
      <c r="T24" s="5" t="str">
        <f>VLOOKUP(C24,'AUD MAY'!B:W,18,0)</f>
        <v>93401: Institución de Asistencia Social</v>
      </c>
      <c r="U24" s="5" t="str">
        <f>VLOOKUP(C24,'AUD MAY'!B:W,19,0)</f>
        <v>Certificado de antecedentes financieros del año 2023,  aprobados por el Subdepartamento de Supervisión Financiera Nacional.</v>
      </c>
      <c r="V24" s="6">
        <f>VLOOKUP(C24,'AUD MAY'!B:W,20,0)</f>
        <v>2023</v>
      </c>
      <c r="W24" s="7">
        <f>VLOOKUP(C24,'AUD MAY'!B:W,21,0)</f>
        <v>37970</v>
      </c>
      <c r="X24" s="8">
        <v>0</v>
      </c>
      <c r="Y24" s="8">
        <v>9186403</v>
      </c>
      <c r="Z24" s="6">
        <v>45808</v>
      </c>
      <c r="AA24" s="5" t="s">
        <v>31</v>
      </c>
      <c r="AB24" s="5" t="s">
        <v>32</v>
      </c>
      <c r="AC24" s="5" t="s">
        <v>39</v>
      </c>
    </row>
    <row r="25" spans="2:29" x14ac:dyDescent="0.2">
      <c r="B25" s="26" t="s">
        <v>41</v>
      </c>
      <c r="C25" s="26">
        <v>719400000</v>
      </c>
      <c r="D25" s="5">
        <v>1060432</v>
      </c>
      <c r="E25" s="26">
        <v>6</v>
      </c>
      <c r="F25" s="5" t="str">
        <f>VLOOKUP(C25,'AUD MAY'!B:W,2,0)</f>
        <v>Corporación de Derecho Privado.</v>
      </c>
      <c r="G25" s="5" t="str">
        <f>VLOOKUP(C25,'AUD MAY'!B:W,4,0)</f>
        <v>Otorgada por Decreto Supremo Nº 528, de fecha 16 de mayo de 1991, del Ministerio de Justicia, publicado en el Diario Oficial el día 19 de noviembre de 1991.</v>
      </c>
      <c r="H25" s="5" t="str">
        <f>VLOOKUP(C25,'AUD MAY'!B:W,5,0)</f>
        <v>Certificado de Vigencia de Persona Jurídica Sin Fines de Lucro Folio N° 500629368005, emitido con fecha 13 de mayo de 2025, por el Servicio de Registro Civil e Identificación.</v>
      </c>
      <c r="I25" s="5" t="str">
        <f>VLOOKUP(C25,'AUD MAY'!B:W,7,0)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5" s="5" t="str">
        <f>VLOOKUP(C25,'AUD MAY'!B:W,8,0)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5" s="5" t="str">
        <f>VLOOKUP(C25,'AUD MAY'!B:W,9,0)</f>
        <v>Tres años.</v>
      </c>
      <c r="L25" s="5" t="str">
        <f>VLOOKUP(C25,'AUD MAY'!B:W,10,0)</f>
        <v xml:space="preserve">De 21-09-2022 al 21-09-2025. 
</v>
      </c>
      <c r="M25" s="5" t="str">
        <f>VLOOKUP(C25,'AUD MAY'!B:W,11,0)</f>
        <v xml:space="preserve">
JAIME ENRIQUE VILCHES GONZÁLEZ: 5.641.609-9
</v>
      </c>
      <c r="N25" s="5" t="str">
        <f>VLOOKUP(C25,'AUD MAY'!B:W,12,0)</f>
        <v xml:space="preserve">Santa Isabel Nº 345, Santiago, Región Metropolitana. 
</v>
      </c>
      <c r="O25" s="5" t="str">
        <f>VLOOKUP(C25,'AUD MAY'!B:W,13,0)</f>
        <v>XIII</v>
      </c>
      <c r="P25" s="5" t="str">
        <f>VLOOKUP(C25,'AUD MAY'!B:W,14,0)</f>
        <v>Santiago</v>
      </c>
      <c r="Q25" s="5" t="str">
        <f>VLOOKUP(C25,'AUD MAY'!B:W,15,0)</f>
        <v>2228893- 2225181     Jaime Enrique Vilches González: 992386370- oficina: 226346252</v>
      </c>
      <c r="R25" s="5" t="str">
        <f>VLOOKUP(C25,'AUD MAY'!B:W,16,0)</f>
        <v xml:space="preserve">corporacion.central@gmail.com
vilches.jaime@gmail.com
</v>
      </c>
      <c r="S25" s="5">
        <f>VLOOKUP(C25,'AUD MAY'!B:W,17,0)</f>
        <v>0</v>
      </c>
      <c r="T25" s="5" t="str">
        <f>VLOOKUP(C25,'AUD MAY'!B:W,18,0)</f>
        <v>93401: Institución de Asistencia Social</v>
      </c>
      <c r="U25" s="5" t="str">
        <f>VLOOKUP(C25,'AUD MAY'!B:W,19,0)</f>
        <v xml:space="preserve">Se acompaña certificado de antecedentes financieros, correspondiente al año 2024, aprobados por el Sub Departamento de Supervisión Financiera Nacional. </v>
      </c>
      <c r="V25" s="6">
        <f>VLOOKUP(C25,'AUD MAY'!B:W,20,0)</f>
        <v>2024</v>
      </c>
      <c r="W25" s="7">
        <f>VLOOKUP(C25,'AUD MAY'!B:W,21,0)</f>
        <v>37970</v>
      </c>
      <c r="X25" s="8">
        <v>15966720</v>
      </c>
      <c r="Y25" s="8">
        <v>81230688</v>
      </c>
      <c r="Z25" s="6">
        <v>45808</v>
      </c>
      <c r="AA25" s="5" t="s">
        <v>31</v>
      </c>
      <c r="AB25" s="5" t="s">
        <v>32</v>
      </c>
      <c r="AC25" s="5" t="s">
        <v>42</v>
      </c>
    </row>
    <row r="26" spans="2:29" x14ac:dyDescent="0.2">
      <c r="B26" s="26" t="s">
        <v>41</v>
      </c>
      <c r="C26" s="26">
        <v>719400000</v>
      </c>
      <c r="D26" s="5">
        <v>1132626</v>
      </c>
      <c r="E26" s="26">
        <v>13</v>
      </c>
      <c r="F26" s="5" t="str">
        <f>VLOOKUP(C26,'AUD MAY'!B:W,2,0)</f>
        <v>Corporación de Derecho Privado.</v>
      </c>
      <c r="G26" s="5" t="str">
        <f>VLOOKUP(C26,'AUD MAY'!B:W,4,0)</f>
        <v>Otorgada por Decreto Supremo Nº 528, de fecha 16 de mayo de 1991, del Ministerio de Justicia, publicado en el Diario Oficial el día 19 de noviembre de 1991.</v>
      </c>
      <c r="H26" s="5" t="str">
        <f>VLOOKUP(C26,'AUD MAY'!B:W,5,0)</f>
        <v>Certificado de Vigencia de Persona Jurídica Sin Fines de Lucro Folio N° 500629368005, emitido con fecha 13 de mayo de 2025, por el Servicio de Registro Civil e Identificación.</v>
      </c>
      <c r="I26" s="5" t="str">
        <f>VLOOKUP(C26,'AUD MAY'!B:W,7,0)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6" s="5" t="str">
        <f>VLOOKUP(C26,'AUD MAY'!B:W,8,0)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6" s="5" t="str">
        <f>VLOOKUP(C26,'AUD MAY'!B:W,9,0)</f>
        <v>Tres años.</v>
      </c>
      <c r="L26" s="5" t="str">
        <f>VLOOKUP(C26,'AUD MAY'!B:W,10,0)</f>
        <v xml:space="preserve">De 21-09-2022 al 21-09-2025. 
</v>
      </c>
      <c r="M26" s="5" t="str">
        <f>VLOOKUP(C26,'AUD MAY'!B:W,11,0)</f>
        <v xml:space="preserve">
JAIME ENRIQUE VILCHES GONZÁLEZ: 5.641.609-9
</v>
      </c>
      <c r="N26" s="5" t="str">
        <f>VLOOKUP(C26,'AUD MAY'!B:W,12,0)</f>
        <v xml:space="preserve">Santa Isabel Nº 345, Santiago, Región Metropolitana. 
</v>
      </c>
      <c r="O26" s="5" t="str">
        <f>VLOOKUP(C26,'AUD MAY'!B:W,13,0)</f>
        <v>XIII</v>
      </c>
      <c r="P26" s="5" t="str">
        <f>VLOOKUP(C26,'AUD MAY'!B:W,14,0)</f>
        <v>Santiago</v>
      </c>
      <c r="Q26" s="5" t="str">
        <f>VLOOKUP(C26,'AUD MAY'!B:W,15,0)</f>
        <v>2228893- 2225181     Jaime Enrique Vilches González: 992386370- oficina: 226346252</v>
      </c>
      <c r="R26" s="5" t="str">
        <f>VLOOKUP(C26,'AUD MAY'!B:W,16,0)</f>
        <v xml:space="preserve">corporacion.central@gmail.com
vilches.jaime@gmail.com
</v>
      </c>
      <c r="S26" s="5">
        <f>VLOOKUP(C26,'AUD MAY'!B:W,17,0)</f>
        <v>0</v>
      </c>
      <c r="T26" s="5" t="str">
        <f>VLOOKUP(C26,'AUD MAY'!B:W,18,0)</f>
        <v>93401: Institución de Asistencia Social</v>
      </c>
      <c r="U26" s="5" t="str">
        <f>VLOOKUP(C26,'AUD MAY'!B:W,19,0)</f>
        <v xml:space="preserve">Se acompaña certificado de antecedentes financieros, correspondiente al año 2024, aprobados por el Sub Departamento de Supervisión Financiera Nacional. </v>
      </c>
      <c r="V26" s="6">
        <f>VLOOKUP(C26,'AUD MAY'!B:W,20,0)</f>
        <v>2024</v>
      </c>
      <c r="W26" s="7">
        <f>VLOOKUP(C26,'AUD MAY'!B:W,21,0)</f>
        <v>37970</v>
      </c>
      <c r="X26" s="8">
        <v>18561312</v>
      </c>
      <c r="Y26" s="8">
        <v>86819040</v>
      </c>
      <c r="Z26" s="6">
        <v>45808</v>
      </c>
      <c r="AA26" s="5" t="s">
        <v>31</v>
      </c>
      <c r="AB26" s="5" t="s">
        <v>32</v>
      </c>
      <c r="AC26" s="5" t="s">
        <v>43</v>
      </c>
    </row>
    <row r="27" spans="2:29" x14ac:dyDescent="0.2">
      <c r="B27" s="26" t="s">
        <v>41</v>
      </c>
      <c r="C27" s="26">
        <v>719400000</v>
      </c>
      <c r="D27" s="5">
        <v>1132634</v>
      </c>
      <c r="E27" s="26">
        <v>13</v>
      </c>
      <c r="F27" s="5" t="str">
        <f>VLOOKUP(C27,'AUD MAY'!B:W,2,0)</f>
        <v>Corporación de Derecho Privado.</v>
      </c>
      <c r="G27" s="5" t="str">
        <f>VLOOKUP(C27,'AUD MAY'!B:W,4,0)</f>
        <v>Otorgada por Decreto Supremo Nº 528, de fecha 16 de mayo de 1991, del Ministerio de Justicia, publicado en el Diario Oficial el día 19 de noviembre de 1991.</v>
      </c>
      <c r="H27" s="5" t="str">
        <f>VLOOKUP(C27,'AUD MAY'!B:W,5,0)</f>
        <v>Certificado de Vigencia de Persona Jurídica Sin Fines de Lucro Folio N° 500629368005, emitido con fecha 13 de mayo de 2025, por el Servicio de Registro Civil e Identificación.</v>
      </c>
      <c r="I27" s="5" t="str">
        <f>VLOOKUP(C27,'AUD MAY'!B:W,7,0)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7" s="5" t="str">
        <f>VLOOKUP(C27,'AUD MAY'!B:W,8,0)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7" s="5" t="str">
        <f>VLOOKUP(C27,'AUD MAY'!B:W,9,0)</f>
        <v>Tres años.</v>
      </c>
      <c r="L27" s="5" t="str">
        <f>VLOOKUP(C27,'AUD MAY'!B:W,10,0)</f>
        <v xml:space="preserve">De 21-09-2022 al 21-09-2025. 
</v>
      </c>
      <c r="M27" s="5" t="str">
        <f>VLOOKUP(C27,'AUD MAY'!B:W,11,0)</f>
        <v xml:space="preserve">
JAIME ENRIQUE VILCHES GONZÁLEZ: 5.641.609-9
</v>
      </c>
      <c r="N27" s="5" t="str">
        <f>VLOOKUP(C27,'AUD MAY'!B:W,12,0)</f>
        <v xml:space="preserve">Santa Isabel Nº 345, Santiago, Región Metropolitana. 
</v>
      </c>
      <c r="O27" s="5" t="str">
        <f>VLOOKUP(C27,'AUD MAY'!B:W,13,0)</f>
        <v>XIII</v>
      </c>
      <c r="P27" s="5" t="str">
        <f>VLOOKUP(C27,'AUD MAY'!B:W,14,0)</f>
        <v>Santiago</v>
      </c>
      <c r="Q27" s="5" t="str">
        <f>VLOOKUP(C27,'AUD MAY'!B:W,15,0)</f>
        <v>2228893- 2225181     Jaime Enrique Vilches González: 992386370- oficina: 226346252</v>
      </c>
      <c r="R27" s="5" t="str">
        <f>VLOOKUP(C27,'AUD MAY'!B:W,16,0)</f>
        <v xml:space="preserve">corporacion.central@gmail.com
vilches.jaime@gmail.com
</v>
      </c>
      <c r="S27" s="5">
        <f>VLOOKUP(C27,'AUD MAY'!B:W,17,0)</f>
        <v>0</v>
      </c>
      <c r="T27" s="5" t="str">
        <f>VLOOKUP(C27,'AUD MAY'!B:W,18,0)</f>
        <v>93401: Institución de Asistencia Social</v>
      </c>
      <c r="U27" s="5" t="str">
        <f>VLOOKUP(C27,'AUD MAY'!B:W,19,0)</f>
        <v xml:space="preserve">Se acompaña certificado de antecedentes financieros, correspondiente al año 2024, aprobados por el Sub Departamento de Supervisión Financiera Nacional. </v>
      </c>
      <c r="V27" s="6">
        <f>VLOOKUP(C27,'AUD MAY'!B:W,20,0)</f>
        <v>2024</v>
      </c>
      <c r="W27" s="7">
        <f>VLOOKUP(C27,'AUD MAY'!B:W,21,0)</f>
        <v>37970</v>
      </c>
      <c r="X27" s="8">
        <v>24748416</v>
      </c>
      <c r="Y27" s="8">
        <v>128532096</v>
      </c>
      <c r="Z27" s="6">
        <v>45808</v>
      </c>
      <c r="AA27" s="5" t="s">
        <v>31</v>
      </c>
      <c r="AB27" s="5" t="s">
        <v>32</v>
      </c>
      <c r="AC27" s="5" t="s">
        <v>44</v>
      </c>
    </row>
    <row r="28" spans="2:29" x14ac:dyDescent="0.2">
      <c r="B28" s="26" t="s">
        <v>41</v>
      </c>
      <c r="C28" s="26">
        <v>719400000</v>
      </c>
      <c r="D28" s="5">
        <v>1132646</v>
      </c>
      <c r="E28" s="26">
        <v>13</v>
      </c>
      <c r="F28" s="5" t="str">
        <f>VLOOKUP(C28,'AUD MAY'!B:W,2,0)</f>
        <v>Corporación de Derecho Privado.</v>
      </c>
      <c r="G28" s="5" t="str">
        <f>VLOOKUP(C28,'AUD MAY'!B:W,4,0)</f>
        <v>Otorgada por Decreto Supremo Nº 528, de fecha 16 de mayo de 1991, del Ministerio de Justicia, publicado en el Diario Oficial el día 19 de noviembre de 1991.</v>
      </c>
      <c r="H28" s="5" t="str">
        <f>VLOOKUP(C28,'AUD MAY'!B:W,5,0)</f>
        <v>Certificado de Vigencia de Persona Jurídica Sin Fines de Lucro Folio N° 500629368005, emitido con fecha 13 de mayo de 2025, por el Servicio de Registro Civil e Identificación.</v>
      </c>
      <c r="I28" s="5" t="str">
        <f>VLOOKUP(C28,'AUD MAY'!B:W,7,0)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8" s="5" t="str">
        <f>VLOOKUP(C28,'AUD MAY'!B:W,8,0)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8" s="5" t="str">
        <f>VLOOKUP(C28,'AUD MAY'!B:W,9,0)</f>
        <v>Tres años.</v>
      </c>
      <c r="L28" s="5" t="str">
        <f>VLOOKUP(C28,'AUD MAY'!B:W,10,0)</f>
        <v xml:space="preserve">De 21-09-2022 al 21-09-2025. 
</v>
      </c>
      <c r="M28" s="5" t="str">
        <f>VLOOKUP(C28,'AUD MAY'!B:W,11,0)</f>
        <v xml:space="preserve">
JAIME ENRIQUE VILCHES GONZÁLEZ: 5.641.609-9
</v>
      </c>
      <c r="N28" s="5" t="str">
        <f>VLOOKUP(C28,'AUD MAY'!B:W,12,0)</f>
        <v xml:space="preserve">Santa Isabel Nº 345, Santiago, Región Metropolitana. 
</v>
      </c>
      <c r="O28" s="5" t="str">
        <f>VLOOKUP(C28,'AUD MAY'!B:W,13,0)</f>
        <v>XIII</v>
      </c>
      <c r="P28" s="5" t="str">
        <f>VLOOKUP(C28,'AUD MAY'!B:W,14,0)</f>
        <v>Santiago</v>
      </c>
      <c r="Q28" s="5" t="str">
        <f>VLOOKUP(C28,'AUD MAY'!B:W,15,0)</f>
        <v>2228893- 2225181     Jaime Enrique Vilches González: 992386370- oficina: 226346252</v>
      </c>
      <c r="R28" s="5" t="str">
        <f>VLOOKUP(C28,'AUD MAY'!B:W,16,0)</f>
        <v xml:space="preserve">corporacion.central@gmail.com
vilches.jaime@gmail.com
</v>
      </c>
      <c r="S28" s="5">
        <f>VLOOKUP(C28,'AUD MAY'!B:W,17,0)</f>
        <v>0</v>
      </c>
      <c r="T28" s="5" t="str">
        <f>VLOOKUP(C28,'AUD MAY'!B:W,18,0)</f>
        <v>93401: Institución de Asistencia Social</v>
      </c>
      <c r="U28" s="5" t="str">
        <f>VLOOKUP(C28,'AUD MAY'!B:W,19,0)</f>
        <v xml:space="preserve">Se acompaña certificado de antecedentes financieros, correspondiente al año 2024, aprobados por el Sub Departamento de Supervisión Financiera Nacional. </v>
      </c>
      <c r="V28" s="6">
        <f>VLOOKUP(C28,'AUD MAY'!B:W,20,0)</f>
        <v>2024</v>
      </c>
      <c r="W28" s="7">
        <f>VLOOKUP(C28,'AUD MAY'!B:W,21,0)</f>
        <v>37970</v>
      </c>
      <c r="X28" s="8">
        <v>11376288</v>
      </c>
      <c r="Y28" s="8">
        <v>54286848</v>
      </c>
      <c r="Z28" s="6">
        <v>45808</v>
      </c>
      <c r="AA28" s="5" t="s">
        <v>31</v>
      </c>
      <c r="AB28" s="5" t="s">
        <v>32</v>
      </c>
      <c r="AC28" s="5" t="s">
        <v>45</v>
      </c>
    </row>
    <row r="29" spans="2:29" x14ac:dyDescent="0.2">
      <c r="B29" s="26" t="s">
        <v>41</v>
      </c>
      <c r="C29" s="26">
        <v>719400000</v>
      </c>
      <c r="D29" s="5">
        <v>1132684</v>
      </c>
      <c r="E29" s="26">
        <v>13</v>
      </c>
      <c r="F29" s="5" t="str">
        <f>VLOOKUP(C29,'AUD MAY'!B:W,2,0)</f>
        <v>Corporación de Derecho Privado.</v>
      </c>
      <c r="G29" s="5" t="str">
        <f>VLOOKUP(C29,'AUD MAY'!B:W,4,0)</f>
        <v>Otorgada por Decreto Supremo Nº 528, de fecha 16 de mayo de 1991, del Ministerio de Justicia, publicado en el Diario Oficial el día 19 de noviembre de 1991.</v>
      </c>
      <c r="H29" s="5" t="str">
        <f>VLOOKUP(C29,'AUD MAY'!B:W,5,0)</f>
        <v>Certificado de Vigencia de Persona Jurídica Sin Fines de Lucro Folio N° 500629368005, emitido con fecha 13 de mayo de 2025, por el Servicio de Registro Civil e Identificación.</v>
      </c>
      <c r="I29" s="5" t="str">
        <f>VLOOKUP(C29,'AUD MAY'!B:W,7,0)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9" s="5" t="str">
        <f>VLOOKUP(C29,'AUD MAY'!B:W,8,0)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29" s="5" t="str">
        <f>VLOOKUP(C29,'AUD MAY'!B:W,9,0)</f>
        <v>Tres años.</v>
      </c>
      <c r="L29" s="5" t="str">
        <f>VLOOKUP(C29,'AUD MAY'!B:W,10,0)</f>
        <v xml:space="preserve">De 21-09-2022 al 21-09-2025. 
</v>
      </c>
      <c r="M29" s="5" t="str">
        <f>VLOOKUP(C29,'AUD MAY'!B:W,11,0)</f>
        <v xml:space="preserve">
JAIME ENRIQUE VILCHES GONZÁLEZ: 5.641.609-9
</v>
      </c>
      <c r="N29" s="5" t="str">
        <f>VLOOKUP(C29,'AUD MAY'!B:W,12,0)</f>
        <v xml:space="preserve">Santa Isabel Nº 345, Santiago, Región Metropolitana. 
</v>
      </c>
      <c r="O29" s="5" t="str">
        <f>VLOOKUP(C29,'AUD MAY'!B:W,13,0)</f>
        <v>XIII</v>
      </c>
      <c r="P29" s="5" t="str">
        <f>VLOOKUP(C29,'AUD MAY'!B:W,14,0)</f>
        <v>Santiago</v>
      </c>
      <c r="Q29" s="5" t="str">
        <f>VLOOKUP(C29,'AUD MAY'!B:W,15,0)</f>
        <v>2228893- 2225181     Jaime Enrique Vilches González: 992386370- oficina: 226346252</v>
      </c>
      <c r="R29" s="5" t="str">
        <f>VLOOKUP(C29,'AUD MAY'!B:W,16,0)</f>
        <v xml:space="preserve">corporacion.central@gmail.com
vilches.jaime@gmail.com
</v>
      </c>
      <c r="S29" s="5">
        <f>VLOOKUP(C29,'AUD MAY'!B:W,17,0)</f>
        <v>0</v>
      </c>
      <c r="T29" s="5" t="str">
        <f>VLOOKUP(C29,'AUD MAY'!B:W,18,0)</f>
        <v>93401: Institución de Asistencia Social</v>
      </c>
      <c r="U29" s="5" t="str">
        <f>VLOOKUP(C29,'AUD MAY'!B:W,19,0)</f>
        <v xml:space="preserve">Se acompaña certificado de antecedentes financieros, correspondiente al año 2024, aprobados por el Sub Departamento de Supervisión Financiera Nacional. </v>
      </c>
      <c r="V29" s="6">
        <f>VLOOKUP(C29,'AUD MAY'!B:W,20,0)</f>
        <v>2024</v>
      </c>
      <c r="W29" s="7">
        <f>VLOOKUP(C29,'AUD MAY'!B:W,21,0)</f>
        <v>37970</v>
      </c>
      <c r="X29" s="8">
        <v>17164224</v>
      </c>
      <c r="Y29" s="8">
        <v>88814880</v>
      </c>
      <c r="Z29" s="6">
        <v>45808</v>
      </c>
      <c r="AA29" s="5" t="s">
        <v>31</v>
      </c>
      <c r="AB29" s="5" t="s">
        <v>32</v>
      </c>
      <c r="AC29" s="5" t="s">
        <v>46</v>
      </c>
    </row>
    <row r="30" spans="2:29" x14ac:dyDescent="0.2">
      <c r="B30" s="26" t="s">
        <v>41</v>
      </c>
      <c r="C30" s="26">
        <v>719400000</v>
      </c>
      <c r="D30" s="5">
        <v>1132691</v>
      </c>
      <c r="E30" s="26">
        <v>13</v>
      </c>
      <c r="F30" s="5" t="str">
        <f>VLOOKUP(C30,'AUD MAY'!B:W,2,0)</f>
        <v>Corporación de Derecho Privado.</v>
      </c>
      <c r="G30" s="5" t="str">
        <f>VLOOKUP(C30,'AUD MAY'!B:W,4,0)</f>
        <v>Otorgada por Decreto Supremo Nº 528, de fecha 16 de mayo de 1991, del Ministerio de Justicia, publicado en el Diario Oficial el día 19 de noviembre de 1991.</v>
      </c>
      <c r="H30" s="5" t="str">
        <f>VLOOKUP(C30,'AUD MAY'!B:W,5,0)</f>
        <v>Certificado de Vigencia de Persona Jurídica Sin Fines de Lucro Folio N° 500629368005, emitido con fecha 13 de mayo de 2025, por el Servicio de Registro Civil e Identificación.</v>
      </c>
      <c r="I30" s="5" t="str">
        <f>VLOOKUP(C30,'AUD MAY'!B:W,7,0)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MAY'!B:W,8,0)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30" s="5" t="str">
        <f>VLOOKUP(C30,'AUD MAY'!B:W,9,0)</f>
        <v>Tres años.</v>
      </c>
      <c r="L30" s="5" t="str">
        <f>VLOOKUP(C30,'AUD MAY'!B:W,10,0)</f>
        <v xml:space="preserve">De 21-09-2022 al 21-09-2025. 
</v>
      </c>
      <c r="M30" s="5" t="str">
        <f>VLOOKUP(C30,'AUD MAY'!B:W,11,0)</f>
        <v xml:space="preserve">
JAIME ENRIQUE VILCHES GONZÁLEZ: 5.641.609-9
</v>
      </c>
      <c r="N30" s="5" t="str">
        <f>VLOOKUP(C30,'AUD MAY'!B:W,12,0)</f>
        <v xml:space="preserve">Santa Isabel Nº 345, Santiago, Región Metropolitana. 
</v>
      </c>
      <c r="O30" s="5" t="str">
        <f>VLOOKUP(C30,'AUD MAY'!B:W,13,0)</f>
        <v>XIII</v>
      </c>
      <c r="P30" s="5" t="str">
        <f>VLOOKUP(C30,'AUD MAY'!B:W,14,0)</f>
        <v>Santiago</v>
      </c>
      <c r="Q30" s="5" t="str">
        <f>VLOOKUP(C30,'AUD MAY'!B:W,15,0)</f>
        <v>2228893- 2225181     Jaime Enrique Vilches González: 992386370- oficina: 226346252</v>
      </c>
      <c r="R30" s="5" t="str">
        <f>VLOOKUP(C30,'AUD MAY'!B:W,16,0)</f>
        <v xml:space="preserve">corporacion.central@gmail.com
vilches.jaime@gmail.com
</v>
      </c>
      <c r="S30" s="5">
        <f>VLOOKUP(C30,'AUD MAY'!B:W,17,0)</f>
        <v>0</v>
      </c>
      <c r="T30" s="5" t="str">
        <f>VLOOKUP(C30,'AUD MAY'!B:W,18,0)</f>
        <v>93401: Institución de Asistencia Social</v>
      </c>
      <c r="U30" s="5" t="str">
        <f>VLOOKUP(C30,'AUD MAY'!B:W,19,0)</f>
        <v xml:space="preserve">Se acompaña certificado de antecedentes financieros, correspondiente al año 2024, aprobados por el Sub Departamento de Supervisión Financiera Nacional. </v>
      </c>
      <c r="V30" s="6">
        <f>VLOOKUP(C30,'AUD MAY'!B:W,20,0)</f>
        <v>2024</v>
      </c>
      <c r="W30" s="7">
        <f>VLOOKUP(C30,'AUD MAY'!B:W,21,0)</f>
        <v>37970</v>
      </c>
      <c r="X30" s="8">
        <v>22592909</v>
      </c>
      <c r="Y30" s="8">
        <v>110653906</v>
      </c>
      <c r="Z30" s="6">
        <v>45808</v>
      </c>
      <c r="AA30" s="5" t="s">
        <v>31</v>
      </c>
      <c r="AB30" s="5" t="s">
        <v>32</v>
      </c>
      <c r="AC30" s="5" t="s">
        <v>44</v>
      </c>
    </row>
    <row r="31" spans="2:29" x14ac:dyDescent="0.2">
      <c r="B31" s="26" t="s">
        <v>41</v>
      </c>
      <c r="C31" s="26">
        <v>719400000</v>
      </c>
      <c r="D31" s="5">
        <v>1132699</v>
      </c>
      <c r="E31" s="26">
        <v>13</v>
      </c>
      <c r="F31" s="5" t="str">
        <f>VLOOKUP(C31,'AUD MAY'!B:W,2,0)</f>
        <v>Corporación de Derecho Privado.</v>
      </c>
      <c r="G31" s="5" t="str">
        <f>VLOOKUP(C31,'AUD MAY'!B:W,4,0)</f>
        <v>Otorgada por Decreto Supremo Nº 528, de fecha 16 de mayo de 1991, del Ministerio de Justicia, publicado en el Diario Oficial el día 19 de noviembre de 1991.</v>
      </c>
      <c r="H31" s="5" t="str">
        <f>VLOOKUP(C31,'AUD MAY'!B:W,5,0)</f>
        <v>Certificado de Vigencia de Persona Jurídica Sin Fines de Lucro Folio N° 500629368005, emitido con fecha 13 de mayo de 2025, por el Servicio de Registro Civil e Identificación.</v>
      </c>
      <c r="I31" s="5" t="str">
        <f>VLOOKUP(C31,'AUD MAY'!B:W,7,0)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MAY'!B:W,8,0)</f>
        <v xml:space="preserve">PRESIDENTE EDUARDO GUILLERMO CONCA CALVO 5.208.354-0 
VICE-PRESIDENTE NORMA TAPIA ALFARO 4.044.414-9 
SECRETARIO RAUL ANDRES BARRA ZAVALA 14.317.299-6 
TESORERO GUILLERMO ANTONIO ORTÍZ SOTO 10.223.647-5
DIRECTOR ERNESTO GUILLERMO CELLINO BROWN 5.991.980-6 
DIRECTOR REINALDO ALBERTO BRAVO ALEGRIA 4.967.653-0 
DIRECTOR JORGE AUGUSTO MORA LEPPE 4.180.578-1 
DIRECTOR CARLOS ENRIQUE NAVARRO PEREZ 7.242.222-8 
</v>
      </c>
      <c r="K31" s="5" t="str">
        <f>VLOOKUP(C31,'AUD MAY'!B:W,9,0)</f>
        <v>Tres años.</v>
      </c>
      <c r="L31" s="5" t="str">
        <f>VLOOKUP(C31,'AUD MAY'!B:W,10,0)</f>
        <v xml:space="preserve">De 21-09-2022 al 21-09-2025. 
</v>
      </c>
      <c r="M31" s="5" t="str">
        <f>VLOOKUP(C31,'AUD MAY'!B:W,11,0)</f>
        <v xml:space="preserve">
JAIME ENRIQUE VILCHES GONZÁLEZ: 5.641.609-9
</v>
      </c>
      <c r="N31" s="5" t="str">
        <f>VLOOKUP(C31,'AUD MAY'!B:W,12,0)</f>
        <v xml:space="preserve">Santa Isabel Nº 345, Santiago, Región Metropolitana. 
</v>
      </c>
      <c r="O31" s="5" t="str">
        <f>VLOOKUP(C31,'AUD MAY'!B:W,13,0)</f>
        <v>XIII</v>
      </c>
      <c r="P31" s="5" t="str">
        <f>VLOOKUP(C31,'AUD MAY'!B:W,14,0)</f>
        <v>Santiago</v>
      </c>
      <c r="Q31" s="5" t="str">
        <f>VLOOKUP(C31,'AUD MAY'!B:W,15,0)</f>
        <v>2228893- 2225181     Jaime Enrique Vilches González: 992386370- oficina: 226346252</v>
      </c>
      <c r="R31" s="5" t="str">
        <f>VLOOKUP(C31,'AUD MAY'!B:W,16,0)</f>
        <v xml:space="preserve">corporacion.central@gmail.com
vilches.jaime@gmail.com
</v>
      </c>
      <c r="S31" s="5">
        <f>VLOOKUP(C31,'AUD MAY'!B:W,17,0)</f>
        <v>0</v>
      </c>
      <c r="T31" s="5" t="str">
        <f>VLOOKUP(C31,'AUD MAY'!B:W,18,0)</f>
        <v>93401: Institución de Asistencia Social</v>
      </c>
      <c r="U31" s="5" t="str">
        <f>VLOOKUP(C31,'AUD MAY'!B:W,19,0)</f>
        <v xml:space="preserve">Se acompaña certificado de antecedentes financieros, correspondiente al año 2024, aprobados por el Sub Departamento de Supervisión Financiera Nacional. </v>
      </c>
      <c r="V31" s="6">
        <f>VLOOKUP(C31,'AUD MAY'!B:W,20,0)</f>
        <v>2024</v>
      </c>
      <c r="W31" s="7">
        <f>VLOOKUP(C31,'AUD MAY'!B:W,21,0)</f>
        <v>37970</v>
      </c>
      <c r="X31" s="8">
        <v>37226952</v>
      </c>
      <c r="Y31" s="8">
        <v>176635471</v>
      </c>
      <c r="Z31" s="6">
        <v>45808</v>
      </c>
      <c r="AA31" s="5" t="s">
        <v>31</v>
      </c>
      <c r="AB31" s="5" t="s">
        <v>32</v>
      </c>
      <c r="AC31" s="5" t="s">
        <v>47</v>
      </c>
    </row>
    <row r="32" spans="2:29" x14ac:dyDescent="0.2">
      <c r="B32" s="26" t="s">
        <v>48</v>
      </c>
      <c r="C32" s="26">
        <v>731013004</v>
      </c>
      <c r="D32" s="5">
        <v>1132590</v>
      </c>
      <c r="E32" s="26">
        <v>13</v>
      </c>
      <c r="F32" s="5" t="str">
        <f>VLOOKUP(C32,'AUD MAY'!B:W,2,0)</f>
        <v>Corporación de Derecho Privado.</v>
      </c>
      <c r="G32" s="5" t="str">
        <f>VLOOKUP(C32,'AUD MAY'!B:W,4,0)</f>
        <v>Otorgada por Decreto Supremo Nº 1187, de fecha 19 de agosto de 1994, del Ministerio de Justicia, publicado en el Diario Oficial el día 13 de septiembre de 1994.</v>
      </c>
      <c r="H32" s="5" t="str">
        <f>VLOOKUP(C32,'AUD MAY'!B:W,5,0)</f>
        <v xml:space="preserve">Certificado de vigencia de Persona Jurídica sin fines de lucro, Folio N° 500572123589, de 13 de junio de 2024, del Servicio de Registro Civil e Identificación.  </v>
      </c>
      <c r="I32" s="5" t="str">
        <f>VLOOKUP(C32,'AUD MAY'!B:W,7,0)</f>
        <v xml:space="preserve">Desarrollar actividades por el reconocimiento y respeto de los derechos humanos de los niños, niñas y jóvenes, de la mujer y de las minorías étnicas, promoviendo los valores de un desarrollo democrático en un medio ambiente protegido.  </v>
      </c>
      <c r="J32" s="5" t="str">
        <f>VLOOKUP(C32,'AUD MAY'!B:W,8,0)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32" s="5" t="str">
        <f>VLOOKUP(C32,'AUD MAY'!B:W,9,0)</f>
        <v>Durarán 02 años en sus cargos</v>
      </c>
      <c r="L32" s="5" t="str">
        <f>VLOOKUP(C32,'AUD MAY'!B:W,10,0)</f>
        <v>19 de diciembre de 2022 al 19 de diciembre de 2024</v>
      </c>
      <c r="M32" s="5" t="str">
        <f>VLOOKUP(C32,'AUD MAY'!B:W,11,0)</f>
        <v xml:space="preserve">Poderes para que actúen conjunta, separada e indistintamente a nombre de a institución: </v>
      </c>
      <c r="N32" s="5" t="str">
        <f>VLOOKUP(C32,'AUD MAY'!B:W,12,0)</f>
        <v xml:space="preserve">Providencia 835, oficina 17, comuna de Providencia.
</v>
      </c>
      <c r="O32" s="5" t="str">
        <f>VLOOKUP(C32,'AUD MAY'!B:W,13,0)</f>
        <v>XIII</v>
      </c>
      <c r="P32" s="5" t="str">
        <f>VLOOKUP(C32,'AUD MAY'!B:W,14,0)</f>
        <v>Providencia</v>
      </c>
      <c r="Q32" s="5">
        <f>VLOOKUP(C32,'AUD MAY'!B:W,15,0)</f>
        <v>223414941</v>
      </c>
      <c r="R32" s="5" t="str">
        <f>VLOOKUP(C32,'AUD MAY'!B:W,16,0)</f>
        <v>achnu@achnu.cl 
franscisvalverde@achnu.cl</v>
      </c>
      <c r="S32" s="5">
        <f>VLOOKUP(C32,'AUD MAY'!B:W,17,0)</f>
        <v>0</v>
      </c>
      <c r="T32" s="5" t="str">
        <f>VLOOKUP(C32,'AUD MAY'!B:W,18,0)</f>
        <v>fonos (02)- 2743150</v>
      </c>
      <c r="U32" s="5" t="str">
        <f>VLOOKUP(C32,'AUD MAY'!B:W,19,0)</f>
        <v xml:space="preserve">Se acompaña certificado financiero, correspondiente al año 2023,  aprobado por el Subdepartamento de Supervisión Financiera Nacional. </v>
      </c>
      <c r="V32" s="6">
        <f>VLOOKUP(C32,'AUD MAY'!B:W,20,0)</f>
        <v>2023</v>
      </c>
      <c r="W32" s="7">
        <f>VLOOKUP(C32,'AUD MAY'!B:W,21,0)</f>
        <v>37970</v>
      </c>
      <c r="X32" s="8">
        <v>0</v>
      </c>
      <c r="Y32" s="8">
        <v>54363960</v>
      </c>
      <c r="Z32" s="6">
        <v>45808</v>
      </c>
      <c r="AA32" s="5" t="s">
        <v>31</v>
      </c>
      <c r="AB32" s="5" t="s">
        <v>32</v>
      </c>
      <c r="AC32" s="5" t="s">
        <v>44</v>
      </c>
    </row>
    <row r="33" spans="2:29" x14ac:dyDescent="0.2">
      <c r="B33" s="26" t="s">
        <v>49</v>
      </c>
      <c r="C33" s="26">
        <v>719926002</v>
      </c>
      <c r="D33" s="5">
        <v>1070737</v>
      </c>
      <c r="E33" s="26">
        <v>7</v>
      </c>
      <c r="F33" s="5" t="str">
        <f>VLOOKUP(C33,'AUD MAY'!B:W,2,0)</f>
        <v>Corporación de Derecho Privado</v>
      </c>
      <c r="G33" s="5" t="str">
        <f>VLOOKUP(C33,'AUD MAY'!B:W,4,0)</f>
        <v>Otorgada por Decreto Supremo Nº 1429, de fecha 27 de noviembre  de 1991, del Ministerio de Justicia, publicado en el Diario Oficial el día 16 de enero de 1992.</v>
      </c>
      <c r="H33" s="5" t="str">
        <f>VLOOKUP(C33,'AUD MAY'!B:W,5,0)</f>
        <v>Certificado de Vigencia de Persona Jurídica sin Fines de Lucro Folio N° 500574088701, de 27 de junio de 2024, emitido por el Servicio de Registro Civil e Identificación</v>
      </c>
      <c r="I33" s="5" t="str">
        <f>VLOOKUP(C33,'AUD MAY'!B:W,7,0)</f>
        <v>Atender a los jóvenes en citación de riesgo social, proponiendo dar atención integral, con miras a prevenir conductas desadaptativas que los lleven a involucrase posteriormente en actos delictivos.</v>
      </c>
      <c r="J33" s="5" t="str">
        <f>VLOOKUP(C33,'AUD MAY'!B:W,8,0)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3" s="5" t="str">
        <f>VLOOKUP(C33,'AUD MAY'!B:W,9,0)</f>
        <v>Se elegirán cada dos años.</v>
      </c>
      <c r="L33" s="5" t="str">
        <f>VLOOKUP(C33,'AUD MAY'!B:W,10,0)</f>
        <v xml:space="preserve">Desde el 29 de junio de 2023 al 29 de junio del 2025.  
</v>
      </c>
      <c r="M33" s="5" t="str">
        <f>VLOOKUP(C33,'AUD MAY'!B:W,11,0)</f>
        <v xml:space="preserve">Presidente: Luis Antonio Ruíz Sumaret, 
Directora Ejecutiva: Yerka Aguilera Olivares, 
</v>
      </c>
      <c r="N33" s="5" t="str">
        <f>VLOOKUP(C33,'AUD MAY'!B:W,12,0)</f>
        <v xml:space="preserve">Avenida O´Higgins N° 1271, Chillan. 
</v>
      </c>
      <c r="O33" s="5" t="str">
        <f>VLOOKUP(C33,'AUD MAY'!B:W,13,0)</f>
        <v>XVI</v>
      </c>
      <c r="P33" s="5" t="str">
        <f>VLOOKUP(C33,'AUD MAY'!B:W,14,0)</f>
        <v>Chillán</v>
      </c>
      <c r="Q33" s="5" t="str">
        <f>VLOOKUP(C33,'AUD MAY'!B:W,15,0)</f>
        <v xml:space="preserve"> 42-2426627 y 42-2426628-    Celular: 978072945</v>
      </c>
      <c r="R33" s="5" t="str">
        <f>VLOOKUP(C33,'AUD MAY'!B:W,16,0)</f>
        <v xml:space="preserve"> Correo electrónico: directorio@corporacionllequen.cl llequencentral4@gmail.com             yerkaguileracorporacionllequen@gmail.com</v>
      </c>
      <c r="S33" s="5">
        <f>VLOOKUP(C33,'AUD MAY'!B:W,17,0)</f>
        <v>0</v>
      </c>
      <c r="T33" s="5" t="str">
        <f>VLOOKUP(C33,'AUD MAY'!B:W,18,0)</f>
        <v>93401: Institución de Asistencia Social</v>
      </c>
      <c r="U33" s="5" t="str">
        <f>VLOOKUP(C33,'AUD MAY'!B:W,19,0)</f>
        <v xml:space="preserve">Se acompañan antecedentes financieros correspondientes al año 2023, aprobado por el Subdepartamento de Supervisión Financiera Nacional. </v>
      </c>
      <c r="V33" s="6">
        <f>VLOOKUP(C33,'AUD MAY'!B:W,20,0)</f>
        <v>2023</v>
      </c>
      <c r="W33" s="7">
        <f>VLOOKUP(C33,'AUD MAY'!B:W,21,0)</f>
        <v>37970</v>
      </c>
      <c r="X33" s="8">
        <v>0</v>
      </c>
      <c r="Y33" s="8">
        <v>13146791</v>
      </c>
      <c r="Z33" s="6">
        <v>45808</v>
      </c>
      <c r="AA33" s="5" t="s">
        <v>31</v>
      </c>
      <c r="AB33" s="5" t="s">
        <v>32</v>
      </c>
      <c r="AC33" s="5" t="s">
        <v>50</v>
      </c>
    </row>
    <row r="34" spans="2:29" x14ac:dyDescent="0.2">
      <c r="B34" s="26" t="s">
        <v>49</v>
      </c>
      <c r="C34" s="26">
        <v>719926002</v>
      </c>
      <c r="D34" s="5">
        <v>1160042</v>
      </c>
      <c r="E34" s="26">
        <v>16</v>
      </c>
      <c r="F34" s="5" t="str">
        <f>VLOOKUP(C34,'AUD MAY'!B:W,2,0)</f>
        <v>Corporación de Derecho Privado</v>
      </c>
      <c r="G34" s="5" t="str">
        <f>VLOOKUP(C34,'AUD MAY'!B:W,4,0)</f>
        <v>Otorgada por Decreto Supremo Nº 1429, de fecha 27 de noviembre  de 1991, del Ministerio de Justicia, publicado en el Diario Oficial el día 16 de enero de 1992.</v>
      </c>
      <c r="H34" s="5" t="str">
        <f>VLOOKUP(C34,'AUD MAY'!B:W,5,0)</f>
        <v>Certificado de Vigencia de Persona Jurídica sin Fines de Lucro Folio N° 500574088701, de 27 de junio de 2024, emitido por el Servicio de Registro Civil e Identificación</v>
      </c>
      <c r="I34" s="5" t="str">
        <f>VLOOKUP(C34,'AUD MAY'!B:W,7,0)</f>
        <v>Atender a los jóvenes en citación de riesgo social, proponiendo dar atención integral, con miras a prevenir conductas desadaptativas que los lleven a involucrase posteriormente en actos delictivos.</v>
      </c>
      <c r="J34" s="5" t="str">
        <f>VLOOKUP(C34,'AUD MAY'!B:W,8,0)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4" s="5" t="str">
        <f>VLOOKUP(C34,'AUD MAY'!B:W,9,0)</f>
        <v>Se elegirán cada dos años.</v>
      </c>
      <c r="L34" s="5" t="str">
        <f>VLOOKUP(C34,'AUD MAY'!B:W,10,0)</f>
        <v xml:space="preserve">Desde el 29 de junio de 2023 al 29 de junio del 2025.  
</v>
      </c>
      <c r="M34" s="5" t="str">
        <f>VLOOKUP(C34,'AUD MAY'!B:W,11,0)</f>
        <v xml:space="preserve">Presidente: Luis Antonio Ruíz Sumaret, 
Directora Ejecutiva: Yerka Aguilera Olivares, 
</v>
      </c>
      <c r="N34" s="5" t="str">
        <f>VLOOKUP(C34,'AUD MAY'!B:W,12,0)</f>
        <v xml:space="preserve">Avenida O´Higgins N° 1271, Chillan. 
</v>
      </c>
      <c r="O34" s="5" t="str">
        <f>VLOOKUP(C34,'AUD MAY'!B:W,13,0)</f>
        <v>XVI</v>
      </c>
      <c r="P34" s="5" t="str">
        <f>VLOOKUP(C34,'AUD MAY'!B:W,14,0)</f>
        <v>Chillán</v>
      </c>
      <c r="Q34" s="5" t="str">
        <f>VLOOKUP(C34,'AUD MAY'!B:W,15,0)</f>
        <v xml:space="preserve"> 42-2426627 y 42-2426628-    Celular: 978072945</v>
      </c>
      <c r="R34" s="5" t="str">
        <f>VLOOKUP(C34,'AUD MAY'!B:W,16,0)</f>
        <v xml:space="preserve"> Correo electrónico: directorio@corporacionllequen.cl llequencentral4@gmail.com             yerkaguileracorporacionllequen@gmail.com</v>
      </c>
      <c r="S34" s="5">
        <f>VLOOKUP(C34,'AUD MAY'!B:W,17,0)</f>
        <v>0</v>
      </c>
      <c r="T34" s="5" t="str">
        <f>VLOOKUP(C34,'AUD MAY'!B:W,18,0)</f>
        <v>93401: Institución de Asistencia Social</v>
      </c>
      <c r="U34" s="5" t="str">
        <f>VLOOKUP(C34,'AUD MAY'!B:W,19,0)</f>
        <v xml:space="preserve">Se acompañan antecedentes financieros correspondientes al año 2023, aprobado por el Subdepartamento de Supervisión Financiera Nacional. </v>
      </c>
      <c r="V34" s="6">
        <f>VLOOKUP(C34,'AUD MAY'!B:W,20,0)</f>
        <v>2023</v>
      </c>
      <c r="W34" s="7">
        <f>VLOOKUP(C34,'AUD MAY'!B:W,21,0)</f>
        <v>37970</v>
      </c>
      <c r="X34" s="8">
        <v>0</v>
      </c>
      <c r="Y34" s="8">
        <v>1447891</v>
      </c>
      <c r="Z34" s="6">
        <v>45808</v>
      </c>
      <c r="AA34" s="5" t="s">
        <v>31</v>
      </c>
      <c r="AB34" s="5" t="s">
        <v>32</v>
      </c>
      <c r="AC34" s="5" t="s">
        <v>51</v>
      </c>
    </row>
    <row r="35" spans="2:29" x14ac:dyDescent="0.2">
      <c r="B35" s="26" t="s">
        <v>49</v>
      </c>
      <c r="C35" s="26">
        <v>719926002</v>
      </c>
      <c r="D35" s="5">
        <v>1160043</v>
      </c>
      <c r="E35" s="26">
        <v>16</v>
      </c>
      <c r="F35" s="5" t="str">
        <f>VLOOKUP(C35,'AUD MAY'!B:W,2,0)</f>
        <v>Corporación de Derecho Privado</v>
      </c>
      <c r="G35" s="5" t="str">
        <f>VLOOKUP(C35,'AUD MAY'!B:W,4,0)</f>
        <v>Otorgada por Decreto Supremo Nº 1429, de fecha 27 de noviembre  de 1991, del Ministerio de Justicia, publicado en el Diario Oficial el día 16 de enero de 1992.</v>
      </c>
      <c r="H35" s="5" t="str">
        <f>VLOOKUP(C35,'AUD MAY'!B:W,5,0)</f>
        <v>Certificado de Vigencia de Persona Jurídica sin Fines de Lucro Folio N° 500574088701, de 27 de junio de 2024, emitido por el Servicio de Registro Civil e Identificación</v>
      </c>
      <c r="I35" s="5" t="str">
        <f>VLOOKUP(C35,'AUD MAY'!B:W,7,0)</f>
        <v>Atender a los jóvenes en citación de riesgo social, proponiendo dar atención integral, con miras a prevenir conductas desadaptativas que los lleven a involucrase posteriormente en actos delictivos.</v>
      </c>
      <c r="J35" s="5" t="str">
        <f>VLOOKUP(C35,'AUD MAY'!B:W,8,0)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5" s="5" t="str">
        <f>VLOOKUP(C35,'AUD MAY'!B:W,9,0)</f>
        <v>Se elegirán cada dos años.</v>
      </c>
      <c r="L35" s="5" t="str">
        <f>VLOOKUP(C35,'AUD MAY'!B:W,10,0)</f>
        <v xml:space="preserve">Desde el 29 de junio de 2023 al 29 de junio del 2025.  
</v>
      </c>
      <c r="M35" s="5" t="str">
        <f>VLOOKUP(C35,'AUD MAY'!B:W,11,0)</f>
        <v xml:space="preserve">Presidente: Luis Antonio Ruíz Sumaret, 
Directora Ejecutiva: Yerka Aguilera Olivares, 
</v>
      </c>
      <c r="N35" s="5" t="str">
        <f>VLOOKUP(C35,'AUD MAY'!B:W,12,0)</f>
        <v xml:space="preserve">Avenida O´Higgins N° 1271, Chillan. 
</v>
      </c>
      <c r="O35" s="5" t="str">
        <f>VLOOKUP(C35,'AUD MAY'!B:W,13,0)</f>
        <v>XVI</v>
      </c>
      <c r="P35" s="5" t="str">
        <f>VLOOKUP(C35,'AUD MAY'!B:W,14,0)</f>
        <v>Chillán</v>
      </c>
      <c r="Q35" s="5" t="str">
        <f>VLOOKUP(C35,'AUD MAY'!B:W,15,0)</f>
        <v xml:space="preserve"> 42-2426627 y 42-2426628-    Celular: 978072945</v>
      </c>
      <c r="R35" s="5" t="str">
        <f>VLOOKUP(C35,'AUD MAY'!B:W,16,0)</f>
        <v xml:space="preserve"> Correo electrónico: directorio@corporacionllequen.cl llequencentral4@gmail.com             yerkaguileracorporacionllequen@gmail.com</v>
      </c>
      <c r="S35" s="5">
        <f>VLOOKUP(C35,'AUD MAY'!B:W,17,0)</f>
        <v>0</v>
      </c>
      <c r="T35" s="5" t="str">
        <f>VLOOKUP(C35,'AUD MAY'!B:W,18,0)</f>
        <v>93401: Institución de Asistencia Social</v>
      </c>
      <c r="U35" s="5" t="str">
        <f>VLOOKUP(C35,'AUD MAY'!B:W,19,0)</f>
        <v xml:space="preserve">Se acompañan antecedentes financieros correspondientes al año 2023, aprobado por el Subdepartamento de Supervisión Financiera Nacional. </v>
      </c>
      <c r="V35" s="6">
        <f>VLOOKUP(C35,'AUD MAY'!B:W,20,0)</f>
        <v>2023</v>
      </c>
      <c r="W35" s="7">
        <f>VLOOKUP(C35,'AUD MAY'!B:W,21,0)</f>
        <v>37970</v>
      </c>
      <c r="X35" s="8">
        <v>0</v>
      </c>
      <c r="Y35" s="8">
        <v>1654474</v>
      </c>
      <c r="Z35" s="6">
        <v>45808</v>
      </c>
      <c r="AA35" s="5" t="s">
        <v>31</v>
      </c>
      <c r="AB35" s="5" t="s">
        <v>32</v>
      </c>
      <c r="AC35" s="5" t="s">
        <v>51</v>
      </c>
    </row>
    <row r="36" spans="2:29" x14ac:dyDescent="0.2">
      <c r="B36" s="26" t="s">
        <v>49</v>
      </c>
      <c r="C36" s="26">
        <v>719926002</v>
      </c>
      <c r="D36" s="5">
        <v>1160075</v>
      </c>
      <c r="E36" s="26">
        <v>16</v>
      </c>
      <c r="F36" s="5" t="str">
        <f>VLOOKUP(C36,'AUD MAY'!B:W,2,0)</f>
        <v>Corporación de Derecho Privado</v>
      </c>
      <c r="G36" s="5" t="str">
        <f>VLOOKUP(C36,'AUD MAY'!B:W,4,0)</f>
        <v>Otorgada por Decreto Supremo Nº 1429, de fecha 27 de noviembre  de 1991, del Ministerio de Justicia, publicado en el Diario Oficial el día 16 de enero de 1992.</v>
      </c>
      <c r="H36" s="5" t="str">
        <f>VLOOKUP(C36,'AUD MAY'!B:W,5,0)</f>
        <v>Certificado de Vigencia de Persona Jurídica sin Fines de Lucro Folio N° 500574088701, de 27 de junio de 2024, emitido por el Servicio de Registro Civil e Identificación</v>
      </c>
      <c r="I36" s="5" t="str">
        <f>VLOOKUP(C36,'AUD MAY'!B:W,7,0)</f>
        <v>Atender a los jóvenes en citación de riesgo social, proponiendo dar atención integral, con miras a prevenir conductas desadaptativas que los lleven a involucrase posteriormente en actos delictivos.</v>
      </c>
      <c r="J36" s="5" t="str">
        <f>VLOOKUP(C36,'AUD MAY'!B:W,8,0)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6" s="5" t="str">
        <f>VLOOKUP(C36,'AUD MAY'!B:W,9,0)</f>
        <v>Se elegirán cada dos años.</v>
      </c>
      <c r="L36" s="5" t="str">
        <f>VLOOKUP(C36,'AUD MAY'!B:W,10,0)</f>
        <v xml:space="preserve">Desde el 29 de junio de 2023 al 29 de junio del 2025.  
</v>
      </c>
      <c r="M36" s="5" t="str">
        <f>VLOOKUP(C36,'AUD MAY'!B:W,11,0)</f>
        <v xml:space="preserve">Presidente: Luis Antonio Ruíz Sumaret, 
Directora Ejecutiva: Yerka Aguilera Olivares, 
</v>
      </c>
      <c r="N36" s="5" t="str">
        <f>VLOOKUP(C36,'AUD MAY'!B:W,12,0)</f>
        <v xml:space="preserve">Avenida O´Higgins N° 1271, Chillan. 
</v>
      </c>
      <c r="O36" s="5" t="str">
        <f>VLOOKUP(C36,'AUD MAY'!B:W,13,0)</f>
        <v>XVI</v>
      </c>
      <c r="P36" s="5" t="str">
        <f>VLOOKUP(C36,'AUD MAY'!B:W,14,0)</f>
        <v>Chillán</v>
      </c>
      <c r="Q36" s="5" t="str">
        <f>VLOOKUP(C36,'AUD MAY'!B:W,15,0)</f>
        <v xml:space="preserve"> 42-2426627 y 42-2426628-    Celular: 978072945</v>
      </c>
      <c r="R36" s="5" t="str">
        <f>VLOOKUP(C36,'AUD MAY'!B:W,16,0)</f>
        <v xml:space="preserve"> Correo electrónico: directorio@corporacionllequen.cl llequencentral4@gmail.com             yerkaguileracorporacionllequen@gmail.com</v>
      </c>
      <c r="S36" s="5">
        <f>VLOOKUP(C36,'AUD MAY'!B:W,17,0)</f>
        <v>0</v>
      </c>
      <c r="T36" s="5" t="str">
        <f>VLOOKUP(C36,'AUD MAY'!B:W,18,0)</f>
        <v>93401: Institución de Asistencia Social</v>
      </c>
      <c r="U36" s="5" t="str">
        <f>VLOOKUP(C36,'AUD MAY'!B:W,19,0)</f>
        <v xml:space="preserve">Se acompañan antecedentes financieros correspondientes al año 2023, aprobado por el Subdepartamento de Supervisión Financiera Nacional. </v>
      </c>
      <c r="V36" s="6">
        <f>VLOOKUP(C36,'AUD MAY'!B:W,20,0)</f>
        <v>2023</v>
      </c>
      <c r="W36" s="7">
        <f>VLOOKUP(C36,'AUD MAY'!B:W,21,0)</f>
        <v>37970</v>
      </c>
      <c r="X36" s="8">
        <v>0</v>
      </c>
      <c r="Y36" s="8">
        <v>7230407</v>
      </c>
      <c r="Z36" s="6">
        <v>45808</v>
      </c>
      <c r="AA36" s="5" t="s">
        <v>31</v>
      </c>
      <c r="AB36" s="5" t="s">
        <v>32</v>
      </c>
      <c r="AC36" s="5" t="s">
        <v>51</v>
      </c>
    </row>
    <row r="37" spans="2:29" x14ac:dyDescent="0.2">
      <c r="B37" s="26" t="s">
        <v>49</v>
      </c>
      <c r="C37" s="26">
        <v>719926002</v>
      </c>
      <c r="D37" s="5">
        <v>1160076</v>
      </c>
      <c r="E37" s="26">
        <v>16</v>
      </c>
      <c r="F37" s="5" t="str">
        <f>VLOOKUP(C37,'AUD MAY'!B:W,2,0)</f>
        <v>Corporación de Derecho Privado</v>
      </c>
      <c r="G37" s="5" t="str">
        <f>VLOOKUP(C37,'AUD MAY'!B:W,4,0)</f>
        <v>Otorgada por Decreto Supremo Nº 1429, de fecha 27 de noviembre  de 1991, del Ministerio de Justicia, publicado en el Diario Oficial el día 16 de enero de 1992.</v>
      </c>
      <c r="H37" s="5" t="str">
        <f>VLOOKUP(C37,'AUD MAY'!B:W,5,0)</f>
        <v>Certificado de Vigencia de Persona Jurídica sin Fines de Lucro Folio N° 500574088701, de 27 de junio de 2024, emitido por el Servicio de Registro Civil e Identificación</v>
      </c>
      <c r="I37" s="5" t="str">
        <f>VLOOKUP(C37,'AUD MAY'!B:W,7,0)</f>
        <v>Atender a los jóvenes en citación de riesgo social, proponiendo dar atención integral, con miras a prevenir conductas desadaptativas que los lleven a involucrase posteriormente en actos delictivos.</v>
      </c>
      <c r="J37" s="5" t="str">
        <f>VLOOKUP(C37,'AUD MAY'!B:W,8,0)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7" s="5" t="str">
        <f>VLOOKUP(C37,'AUD MAY'!B:W,9,0)</f>
        <v>Se elegirán cada dos años.</v>
      </c>
      <c r="L37" s="5" t="str">
        <f>VLOOKUP(C37,'AUD MAY'!B:W,10,0)</f>
        <v xml:space="preserve">Desde el 29 de junio de 2023 al 29 de junio del 2025.  
</v>
      </c>
      <c r="M37" s="5" t="str">
        <f>VLOOKUP(C37,'AUD MAY'!B:W,11,0)</f>
        <v xml:space="preserve">Presidente: Luis Antonio Ruíz Sumaret, 
Directora Ejecutiva: Yerka Aguilera Olivares, 
</v>
      </c>
      <c r="N37" s="5" t="str">
        <f>VLOOKUP(C37,'AUD MAY'!B:W,12,0)</f>
        <v xml:space="preserve">Avenida O´Higgins N° 1271, Chillan. 
</v>
      </c>
      <c r="O37" s="5" t="str">
        <f>VLOOKUP(C37,'AUD MAY'!B:W,13,0)</f>
        <v>XVI</v>
      </c>
      <c r="P37" s="5" t="str">
        <f>VLOOKUP(C37,'AUD MAY'!B:W,14,0)</f>
        <v>Chillán</v>
      </c>
      <c r="Q37" s="5" t="str">
        <f>VLOOKUP(C37,'AUD MAY'!B:W,15,0)</f>
        <v xml:space="preserve"> 42-2426627 y 42-2426628-    Celular: 978072945</v>
      </c>
      <c r="R37" s="5" t="str">
        <f>VLOOKUP(C37,'AUD MAY'!B:W,16,0)</f>
        <v xml:space="preserve"> Correo electrónico: directorio@corporacionllequen.cl llequencentral4@gmail.com             yerkaguileracorporacionllequen@gmail.com</v>
      </c>
      <c r="S37" s="5">
        <f>VLOOKUP(C37,'AUD MAY'!B:W,17,0)</f>
        <v>0</v>
      </c>
      <c r="T37" s="5" t="str">
        <f>VLOOKUP(C37,'AUD MAY'!B:W,18,0)</f>
        <v>93401: Institución de Asistencia Social</v>
      </c>
      <c r="U37" s="5" t="str">
        <f>VLOOKUP(C37,'AUD MAY'!B:W,19,0)</f>
        <v xml:space="preserve">Se acompañan antecedentes financieros correspondientes al año 2023, aprobado por el Subdepartamento de Supervisión Financiera Nacional. </v>
      </c>
      <c r="V37" s="6">
        <f>VLOOKUP(C37,'AUD MAY'!B:W,20,0)</f>
        <v>2023</v>
      </c>
      <c r="W37" s="7">
        <f>VLOOKUP(C37,'AUD MAY'!B:W,21,0)</f>
        <v>37970</v>
      </c>
      <c r="X37" s="8">
        <v>0</v>
      </c>
      <c r="Y37" s="8">
        <v>44308807</v>
      </c>
      <c r="Z37" s="6">
        <v>45808</v>
      </c>
      <c r="AA37" s="5" t="s">
        <v>31</v>
      </c>
      <c r="AB37" s="5" t="s">
        <v>32</v>
      </c>
      <c r="AC37" s="5" t="s">
        <v>51</v>
      </c>
    </row>
    <row r="38" spans="2:29" x14ac:dyDescent="0.2">
      <c r="B38" s="26" t="s">
        <v>52</v>
      </c>
      <c r="C38" s="26">
        <v>717150007</v>
      </c>
      <c r="D38" s="5">
        <v>1060427</v>
      </c>
      <c r="E38" s="26">
        <v>6</v>
      </c>
      <c r="F38" s="5" t="str">
        <f>VLOOKUP(C38,'AUD MAY'!B:W,2,0)</f>
        <v>Corporación de Derecho Privado.</v>
      </c>
      <c r="G38" s="5" t="str">
        <f>VLOOKUP(C38,'AUD MAY'!B:W,4,0)</f>
        <v xml:space="preserve">Otorgada por Decreto Supremo Nº 972, de fecha 25 de julio de  1990, del Ministerio de Justicia, publicado en el Diario Oficial el día 13 de agosto de 1990. </v>
      </c>
      <c r="H38" s="5" t="str">
        <f>VLOOKUP(C38,'AUD MAY'!B:W,5,0)</f>
        <v>Certificado de vigencia, folio Nº 500627449668, de fecha 5 de mayo de 2025, del Servicio de Registro Civil e Identificación</v>
      </c>
      <c r="I38" s="5" t="str">
        <f>VLOOKUP(C38,'AUD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8" s="5" t="str">
        <f>VLOOKUP(C38,'AUD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8" s="5" t="str">
        <f>VLOOKUP(C38,'AUD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8" s="5" t="str">
        <f>VLOOKUP(C38,'AUD MAY'!B:W,10,0)</f>
        <v>31 de marzo de 2022 a 31 de marzo de 2025</v>
      </c>
      <c r="M38" s="5" t="str">
        <f>VLOOKUP(C38,'AUD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38" s="5" t="str">
        <f>VLOOKUP(C38,'AUD MAY'!B:W,12,0)</f>
        <v xml:space="preserve">Carlos Justiniano Nº 1123, comuna de Providencia, Región Metropolitana.
</v>
      </c>
      <c r="O38" s="5" t="str">
        <f>VLOOKUP(C38,'AUD MAY'!B:W,13,0)</f>
        <v>XIII</v>
      </c>
      <c r="P38" s="5" t="str">
        <f>VLOOKUP(C38,'AUD MAY'!B:W,14,0)</f>
        <v>Providencia</v>
      </c>
      <c r="Q38" s="5" t="str">
        <f>VLOOKUP(C38,'AUD MAY'!B:W,15,0)</f>
        <v>Fono 223393900- 223393901</v>
      </c>
      <c r="R38" s="5" t="str">
        <f>VLOOKUP(C38,'AUD MAY'!B:W,16,0)</f>
        <v>corporacion@opcion.cl</v>
      </c>
      <c r="S38" s="5">
        <f>VLOOKUP(C38,'AUD MAY'!B:W,17,0)</f>
        <v>0</v>
      </c>
      <c r="T38" s="5" t="str">
        <f>VLOOKUP(C38,'AUD MAY'!B:W,18,0)</f>
        <v>93401: Institución de Asistencia Social</v>
      </c>
      <c r="U38" s="5" t="str">
        <f>VLOOKUP(C38,'AUD MAY'!B:W,19,0)</f>
        <v>Se acompaña certificado financiero de la Institución correspondientes al año 2024, aprobado por el Sub Departamento de Supervisión Financiera Nacional</v>
      </c>
      <c r="V38" s="6">
        <f>VLOOKUP(C38,'AUD MAY'!B:W,20,0)</f>
        <v>2024</v>
      </c>
      <c r="W38" s="7">
        <f>VLOOKUP(C38,'AUD MAY'!B:W,21,0)</f>
        <v>37970</v>
      </c>
      <c r="X38" s="8">
        <v>6161249</v>
      </c>
      <c r="Y38" s="8">
        <v>31893523</v>
      </c>
      <c r="Z38" s="6">
        <v>45808</v>
      </c>
      <c r="AA38" s="5" t="s">
        <v>31</v>
      </c>
      <c r="AB38" s="5" t="s">
        <v>32</v>
      </c>
      <c r="AC38" s="5" t="s">
        <v>53</v>
      </c>
    </row>
    <row r="39" spans="2:29" x14ac:dyDescent="0.2">
      <c r="B39" s="26" t="s">
        <v>52</v>
      </c>
      <c r="C39" s="26">
        <v>717150007</v>
      </c>
      <c r="D39" s="5">
        <v>1132588</v>
      </c>
      <c r="E39" s="26">
        <v>13</v>
      </c>
      <c r="F39" s="5" t="str">
        <f>VLOOKUP(C39,'AUD MAY'!B:W,2,0)</f>
        <v>Corporación de Derecho Privado.</v>
      </c>
      <c r="G39" s="5" t="str">
        <f>VLOOKUP(C39,'AUD MAY'!B:W,4,0)</f>
        <v xml:space="preserve">Otorgada por Decreto Supremo Nº 972, de fecha 25 de julio de  1990, del Ministerio de Justicia, publicado en el Diario Oficial el día 13 de agosto de 1990. </v>
      </c>
      <c r="H39" s="5" t="str">
        <f>VLOOKUP(C39,'AUD MAY'!B:W,5,0)</f>
        <v>Certificado de vigencia, folio Nº 500627449668, de fecha 5 de mayo de 2025, del Servicio de Registro Civil e Identificación</v>
      </c>
      <c r="I39" s="5" t="str">
        <f>VLOOKUP(C39,'AUD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39" s="5" t="str">
        <f>VLOOKUP(C39,'AUD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39" s="5" t="str">
        <f>VLOOKUP(C39,'AUD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39" s="5" t="str">
        <f>VLOOKUP(C39,'AUD MAY'!B:W,10,0)</f>
        <v>31 de marzo de 2022 a 31 de marzo de 2025</v>
      </c>
      <c r="M39" s="5" t="str">
        <f>VLOOKUP(C39,'AUD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39" s="5" t="str">
        <f>VLOOKUP(C39,'AUD MAY'!B:W,12,0)</f>
        <v xml:space="preserve">Carlos Justiniano Nº 1123, comuna de Providencia, Región Metropolitana.
</v>
      </c>
      <c r="O39" s="5" t="str">
        <f>VLOOKUP(C39,'AUD MAY'!B:W,13,0)</f>
        <v>XIII</v>
      </c>
      <c r="P39" s="5" t="str">
        <f>VLOOKUP(C39,'AUD MAY'!B:W,14,0)</f>
        <v>Providencia</v>
      </c>
      <c r="Q39" s="5" t="str">
        <f>VLOOKUP(C39,'AUD MAY'!B:W,15,0)</f>
        <v>Fono 223393900- 223393901</v>
      </c>
      <c r="R39" s="5" t="str">
        <f>VLOOKUP(C39,'AUD MAY'!B:W,16,0)</f>
        <v>corporacion@opcion.cl</v>
      </c>
      <c r="S39" s="5">
        <f>VLOOKUP(C39,'AUD MAY'!B:W,17,0)</f>
        <v>0</v>
      </c>
      <c r="T39" s="5" t="str">
        <f>VLOOKUP(C39,'AUD MAY'!B:W,18,0)</f>
        <v>93401: Institución de Asistencia Social</v>
      </c>
      <c r="U39" s="5" t="str">
        <f>VLOOKUP(C39,'AUD MAY'!B:W,19,0)</f>
        <v>Se acompaña certificado financiero de la Institución correspondientes al año 2024, aprobado por el Sub Departamento de Supervisión Financiera Nacional</v>
      </c>
      <c r="V39" s="6">
        <f>VLOOKUP(C39,'AUD MAY'!B:W,20,0)</f>
        <v>2024</v>
      </c>
      <c r="W39" s="7">
        <f>VLOOKUP(C39,'AUD MAY'!B:W,21,0)</f>
        <v>37970</v>
      </c>
      <c r="X39" s="8">
        <v>6704888</v>
      </c>
      <c r="Y39" s="8">
        <v>27725619</v>
      </c>
      <c r="Z39" s="6">
        <v>45808</v>
      </c>
      <c r="AA39" s="5" t="s">
        <v>31</v>
      </c>
      <c r="AB39" s="5" t="s">
        <v>32</v>
      </c>
      <c r="AC39" s="5" t="s">
        <v>54</v>
      </c>
    </row>
    <row r="40" spans="2:29" x14ac:dyDescent="0.2">
      <c r="B40" s="26" t="s">
        <v>55</v>
      </c>
      <c r="C40" s="26">
        <v>717150007</v>
      </c>
      <c r="D40" s="5">
        <v>1060430</v>
      </c>
      <c r="E40" s="26">
        <v>6</v>
      </c>
      <c r="F40" s="5" t="str">
        <f>VLOOKUP(C40,'AUD MAY'!B:W,2,0)</f>
        <v>Corporación de Derecho Privado.</v>
      </c>
      <c r="G40" s="5" t="str">
        <f>VLOOKUP(C40,'AUD MAY'!B:W,4,0)</f>
        <v xml:space="preserve">Otorgada por Decreto Supremo Nº 972, de fecha 25 de julio de  1990, del Ministerio de Justicia, publicado en el Diario Oficial el día 13 de agosto de 1990. </v>
      </c>
      <c r="H40" s="5" t="str">
        <f>VLOOKUP(C40,'AUD MAY'!B:W,5,0)</f>
        <v>Certificado de vigencia, folio Nº 500627449668, de fecha 5 de mayo de 2025, del Servicio de Registro Civil e Identificación</v>
      </c>
      <c r="I40" s="5" t="str">
        <f>VLOOKUP(C40,'AUD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0" s="5" t="str">
        <f>VLOOKUP(C40,'AUD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0" s="5" t="str">
        <f>VLOOKUP(C40,'AUD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0" s="5" t="str">
        <f>VLOOKUP(C40,'AUD MAY'!B:W,10,0)</f>
        <v>31 de marzo de 2022 a 31 de marzo de 2025</v>
      </c>
      <c r="M40" s="5" t="str">
        <f>VLOOKUP(C40,'AUD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40" s="5" t="str">
        <f>VLOOKUP(C40,'AUD MAY'!B:W,12,0)</f>
        <v xml:space="preserve">Carlos Justiniano Nº 1123, comuna de Providencia, Región Metropolitana.
</v>
      </c>
      <c r="O40" s="5" t="str">
        <f>VLOOKUP(C40,'AUD MAY'!B:W,13,0)</f>
        <v>XIII</v>
      </c>
      <c r="P40" s="5" t="str">
        <f>VLOOKUP(C40,'AUD MAY'!B:W,14,0)</f>
        <v>Providencia</v>
      </c>
      <c r="Q40" s="5" t="str">
        <f>VLOOKUP(C40,'AUD MAY'!B:W,15,0)</f>
        <v>Fono 223393900- 223393901</v>
      </c>
      <c r="R40" s="5" t="str">
        <f>VLOOKUP(C40,'AUD MAY'!B:W,16,0)</f>
        <v>corporacion@opcion.cl</v>
      </c>
      <c r="S40" s="5">
        <f>VLOOKUP(C40,'AUD MAY'!B:W,17,0)</f>
        <v>0</v>
      </c>
      <c r="T40" s="5" t="str">
        <f>VLOOKUP(C40,'AUD MAY'!B:W,18,0)</f>
        <v>93401: Institución de Asistencia Social</v>
      </c>
      <c r="U40" s="5" t="str">
        <f>VLOOKUP(C40,'AUD MAY'!B:W,19,0)</f>
        <v>Se acompaña certificado financiero de la Institución correspondientes al año 2024, aprobado por el Sub Departamento de Supervisión Financiera Nacional</v>
      </c>
      <c r="V40" s="6">
        <f>VLOOKUP(C40,'AUD MAY'!B:W,20,0)</f>
        <v>2024</v>
      </c>
      <c r="W40" s="7">
        <f>VLOOKUP(C40,'AUD MAY'!B:W,21,0)</f>
        <v>37970</v>
      </c>
      <c r="X40" s="8">
        <v>2568056</v>
      </c>
      <c r="Y40" s="8">
        <v>8889425</v>
      </c>
      <c r="Z40" s="6">
        <v>45808</v>
      </c>
      <c r="AA40" s="5" t="s">
        <v>31</v>
      </c>
      <c r="AB40" s="5" t="s">
        <v>32</v>
      </c>
      <c r="AC40" s="5" t="s">
        <v>53</v>
      </c>
    </row>
    <row r="41" spans="2:29" x14ac:dyDescent="0.2">
      <c r="B41" s="26" t="s">
        <v>55</v>
      </c>
      <c r="C41" s="26">
        <v>717150007</v>
      </c>
      <c r="D41" s="5">
        <v>1060431</v>
      </c>
      <c r="E41" s="26">
        <v>6</v>
      </c>
      <c r="F41" s="5" t="str">
        <f>VLOOKUP(C41,'AUD MAY'!B:W,2,0)</f>
        <v>Corporación de Derecho Privado.</v>
      </c>
      <c r="G41" s="5" t="str">
        <f>VLOOKUP(C41,'AUD MAY'!B:W,4,0)</f>
        <v xml:space="preserve">Otorgada por Decreto Supremo Nº 972, de fecha 25 de julio de  1990, del Ministerio de Justicia, publicado en el Diario Oficial el día 13 de agosto de 1990. </v>
      </c>
      <c r="H41" s="5" t="str">
        <f>VLOOKUP(C41,'AUD MAY'!B:W,5,0)</f>
        <v>Certificado de vigencia, folio Nº 500627449668, de fecha 5 de mayo de 2025, del Servicio de Registro Civil e Identificación</v>
      </c>
      <c r="I41" s="5" t="str">
        <f>VLOOKUP(C41,'AUD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1" s="5" t="str">
        <f>VLOOKUP(C41,'AUD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1" s="5" t="str">
        <f>VLOOKUP(C41,'AUD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1" s="5" t="str">
        <f>VLOOKUP(C41,'AUD MAY'!B:W,10,0)</f>
        <v>31 de marzo de 2022 a 31 de marzo de 2025</v>
      </c>
      <c r="M41" s="5" t="str">
        <f>VLOOKUP(C41,'AUD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41" s="5" t="str">
        <f>VLOOKUP(C41,'AUD MAY'!B:W,12,0)</f>
        <v xml:space="preserve">Carlos Justiniano Nº 1123, comuna de Providencia, Región Metropolitana.
</v>
      </c>
      <c r="O41" s="5" t="str">
        <f>VLOOKUP(C41,'AUD MAY'!B:W,13,0)</f>
        <v>XIII</v>
      </c>
      <c r="P41" s="5" t="str">
        <f>VLOOKUP(C41,'AUD MAY'!B:W,14,0)</f>
        <v>Providencia</v>
      </c>
      <c r="Q41" s="5" t="str">
        <f>VLOOKUP(C41,'AUD MAY'!B:W,15,0)</f>
        <v>Fono 223393900- 223393901</v>
      </c>
      <c r="R41" s="5" t="str">
        <f>VLOOKUP(C41,'AUD MAY'!B:W,16,0)</f>
        <v>corporacion@opcion.cl</v>
      </c>
      <c r="S41" s="5">
        <f>VLOOKUP(C41,'AUD MAY'!B:W,17,0)</f>
        <v>0</v>
      </c>
      <c r="T41" s="5" t="str">
        <f>VLOOKUP(C41,'AUD MAY'!B:W,18,0)</f>
        <v>93401: Institución de Asistencia Social</v>
      </c>
      <c r="U41" s="5" t="str">
        <f>VLOOKUP(C41,'AUD MAY'!B:W,19,0)</f>
        <v>Se acompaña certificado financiero de la Institución correspondientes al año 2024, aprobado por el Sub Departamento de Supervisión Financiera Nacional</v>
      </c>
      <c r="V41" s="6">
        <f>VLOOKUP(C41,'AUD MAY'!B:W,20,0)</f>
        <v>2024</v>
      </c>
      <c r="W41" s="7">
        <f>VLOOKUP(C41,'AUD MAY'!B:W,21,0)</f>
        <v>37970</v>
      </c>
      <c r="X41" s="8">
        <v>4415796</v>
      </c>
      <c r="Y41" s="8">
        <v>27030024</v>
      </c>
      <c r="Z41" s="6">
        <v>45808</v>
      </c>
      <c r="AA41" s="5" t="s">
        <v>31</v>
      </c>
      <c r="AB41" s="5" t="s">
        <v>32</v>
      </c>
      <c r="AC41" s="5" t="s">
        <v>53</v>
      </c>
    </row>
    <row r="42" spans="2:29" x14ac:dyDescent="0.2">
      <c r="B42" s="26" t="s">
        <v>55</v>
      </c>
      <c r="C42" s="26">
        <v>717150007</v>
      </c>
      <c r="D42" s="5">
        <v>1060438</v>
      </c>
      <c r="E42" s="26">
        <v>6</v>
      </c>
      <c r="F42" s="5" t="str">
        <f>VLOOKUP(C42,'AUD MAY'!B:W,2,0)</f>
        <v>Corporación de Derecho Privado.</v>
      </c>
      <c r="G42" s="5" t="str">
        <f>VLOOKUP(C42,'AUD MAY'!B:W,4,0)</f>
        <v xml:space="preserve">Otorgada por Decreto Supremo Nº 972, de fecha 25 de julio de  1990, del Ministerio de Justicia, publicado en el Diario Oficial el día 13 de agosto de 1990. </v>
      </c>
      <c r="H42" s="5" t="str">
        <f>VLOOKUP(C42,'AUD MAY'!B:W,5,0)</f>
        <v>Certificado de vigencia, folio Nº 500627449668, de fecha 5 de mayo de 2025, del Servicio de Registro Civil e Identificación</v>
      </c>
      <c r="I42" s="5" t="str">
        <f>VLOOKUP(C42,'AUD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2" s="5" t="str">
        <f>VLOOKUP(C42,'AUD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2" s="5" t="str">
        <f>VLOOKUP(C42,'AUD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2" s="5" t="str">
        <f>VLOOKUP(C42,'AUD MAY'!B:W,10,0)</f>
        <v>31 de marzo de 2022 a 31 de marzo de 2025</v>
      </c>
      <c r="M42" s="5" t="str">
        <f>VLOOKUP(C42,'AUD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42" s="5" t="str">
        <f>VLOOKUP(C42,'AUD MAY'!B:W,12,0)</f>
        <v xml:space="preserve">Carlos Justiniano Nº 1123, comuna de Providencia, Región Metropolitana.
</v>
      </c>
      <c r="O42" s="5" t="str">
        <f>VLOOKUP(C42,'AUD MAY'!B:W,13,0)</f>
        <v>XIII</v>
      </c>
      <c r="P42" s="5" t="str">
        <f>VLOOKUP(C42,'AUD MAY'!B:W,14,0)</f>
        <v>Providencia</v>
      </c>
      <c r="Q42" s="5" t="str">
        <f>VLOOKUP(C42,'AUD MAY'!B:W,15,0)</f>
        <v>Fono 223393900- 223393901</v>
      </c>
      <c r="R42" s="5" t="str">
        <f>VLOOKUP(C42,'AUD MAY'!B:W,16,0)</f>
        <v>corporacion@opcion.cl</v>
      </c>
      <c r="S42" s="5">
        <f>VLOOKUP(C42,'AUD MAY'!B:W,17,0)</f>
        <v>0</v>
      </c>
      <c r="T42" s="5" t="str">
        <f>VLOOKUP(C42,'AUD MAY'!B:W,18,0)</f>
        <v>93401: Institución de Asistencia Social</v>
      </c>
      <c r="U42" s="5" t="str">
        <f>VLOOKUP(C42,'AUD MAY'!B:W,19,0)</f>
        <v>Se acompaña certificado financiero de la Institución correspondientes al año 2024, aprobado por el Sub Departamento de Supervisión Financiera Nacional</v>
      </c>
      <c r="V42" s="6">
        <f>VLOOKUP(C42,'AUD MAY'!B:W,20,0)</f>
        <v>2024</v>
      </c>
      <c r="W42" s="7">
        <f>VLOOKUP(C42,'AUD MAY'!B:W,21,0)</f>
        <v>37970</v>
      </c>
      <c r="X42" s="8">
        <v>19255320</v>
      </c>
      <c r="Y42" s="8">
        <v>115531919</v>
      </c>
      <c r="Z42" s="6">
        <v>45808</v>
      </c>
      <c r="AA42" s="5" t="s">
        <v>31</v>
      </c>
      <c r="AB42" s="5" t="s">
        <v>32</v>
      </c>
      <c r="AC42" s="5" t="s">
        <v>53</v>
      </c>
    </row>
    <row r="43" spans="2:29" x14ac:dyDescent="0.2">
      <c r="B43" s="26" t="s">
        <v>55</v>
      </c>
      <c r="C43" s="26">
        <v>717150007</v>
      </c>
      <c r="D43" s="5">
        <v>1060439</v>
      </c>
      <c r="E43" s="26">
        <v>6</v>
      </c>
      <c r="F43" s="5" t="str">
        <f>VLOOKUP(C43,'AUD MAY'!B:W,2,0)</f>
        <v>Corporación de Derecho Privado.</v>
      </c>
      <c r="G43" s="5" t="str">
        <f>VLOOKUP(C43,'AUD MAY'!B:W,4,0)</f>
        <v xml:space="preserve">Otorgada por Decreto Supremo Nº 972, de fecha 25 de julio de  1990, del Ministerio de Justicia, publicado en el Diario Oficial el día 13 de agosto de 1990. </v>
      </c>
      <c r="H43" s="5" t="str">
        <f>VLOOKUP(C43,'AUD MAY'!B:W,5,0)</f>
        <v>Certificado de vigencia, folio Nº 500627449668, de fecha 5 de mayo de 2025, del Servicio de Registro Civil e Identificación</v>
      </c>
      <c r="I43" s="5" t="str">
        <f>VLOOKUP(C43,'AUD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3" s="5" t="str">
        <f>VLOOKUP(C43,'AUD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3" s="5" t="str">
        <f>VLOOKUP(C43,'AUD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3" s="5" t="str">
        <f>VLOOKUP(C43,'AUD MAY'!B:W,10,0)</f>
        <v>31 de marzo de 2022 a 31 de marzo de 2025</v>
      </c>
      <c r="M43" s="5" t="str">
        <f>VLOOKUP(C43,'AUD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43" s="5" t="str">
        <f>VLOOKUP(C43,'AUD MAY'!B:W,12,0)</f>
        <v xml:space="preserve">Carlos Justiniano Nº 1123, comuna de Providencia, Región Metropolitana.
</v>
      </c>
      <c r="O43" s="5" t="str">
        <f>VLOOKUP(C43,'AUD MAY'!B:W,13,0)</f>
        <v>XIII</v>
      </c>
      <c r="P43" s="5" t="str">
        <f>VLOOKUP(C43,'AUD MAY'!B:W,14,0)</f>
        <v>Providencia</v>
      </c>
      <c r="Q43" s="5" t="str">
        <f>VLOOKUP(C43,'AUD MAY'!B:W,15,0)</f>
        <v>Fono 223393900- 223393901</v>
      </c>
      <c r="R43" s="5" t="str">
        <f>VLOOKUP(C43,'AUD MAY'!B:W,16,0)</f>
        <v>corporacion@opcion.cl</v>
      </c>
      <c r="S43" s="5">
        <f>VLOOKUP(C43,'AUD MAY'!B:W,17,0)</f>
        <v>0</v>
      </c>
      <c r="T43" s="5" t="str">
        <f>VLOOKUP(C43,'AUD MAY'!B:W,18,0)</f>
        <v>93401: Institución de Asistencia Social</v>
      </c>
      <c r="U43" s="5" t="str">
        <f>VLOOKUP(C43,'AUD MAY'!B:W,19,0)</f>
        <v>Se acompaña certificado financiero de la Institución correspondientes al año 2024, aprobado por el Sub Departamento de Supervisión Financiera Nacional</v>
      </c>
      <c r="V43" s="6">
        <f>VLOOKUP(C43,'AUD MAY'!B:W,20,0)</f>
        <v>2024</v>
      </c>
      <c r="W43" s="7">
        <f>VLOOKUP(C43,'AUD MAY'!B:W,21,0)</f>
        <v>37970</v>
      </c>
      <c r="X43" s="8">
        <v>9160906</v>
      </c>
      <c r="Y43" s="8">
        <v>42301829</v>
      </c>
      <c r="Z43" s="6">
        <v>45808</v>
      </c>
      <c r="AA43" s="5" t="s">
        <v>31</v>
      </c>
      <c r="AB43" s="5" t="s">
        <v>32</v>
      </c>
      <c r="AC43" s="5" t="s">
        <v>53</v>
      </c>
    </row>
    <row r="44" spans="2:29" x14ac:dyDescent="0.2">
      <c r="B44" s="26" t="s">
        <v>55</v>
      </c>
      <c r="C44" s="26">
        <v>717150007</v>
      </c>
      <c r="D44" s="5">
        <v>1060447</v>
      </c>
      <c r="E44" s="26">
        <v>6</v>
      </c>
      <c r="F44" s="5" t="str">
        <f>VLOOKUP(C44,'AUD MAY'!B:W,2,0)</f>
        <v>Corporación de Derecho Privado.</v>
      </c>
      <c r="G44" s="5" t="str">
        <f>VLOOKUP(C44,'AUD MAY'!B:W,4,0)</f>
        <v xml:space="preserve">Otorgada por Decreto Supremo Nº 972, de fecha 25 de julio de  1990, del Ministerio de Justicia, publicado en el Diario Oficial el día 13 de agosto de 1990. </v>
      </c>
      <c r="H44" s="5" t="str">
        <f>VLOOKUP(C44,'AUD MAY'!B:W,5,0)</f>
        <v>Certificado de vigencia, folio Nº 500627449668, de fecha 5 de mayo de 2025, del Servicio de Registro Civil e Identificación</v>
      </c>
      <c r="I44" s="5" t="str">
        <f>VLOOKUP(C44,'AUD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4" s="5" t="str">
        <f>VLOOKUP(C44,'AUD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4" s="5" t="str">
        <f>VLOOKUP(C44,'AUD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4" s="5" t="str">
        <f>VLOOKUP(C44,'AUD MAY'!B:W,10,0)</f>
        <v>31 de marzo de 2022 a 31 de marzo de 2025</v>
      </c>
      <c r="M44" s="5" t="str">
        <f>VLOOKUP(C44,'AUD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44" s="5" t="str">
        <f>VLOOKUP(C44,'AUD MAY'!B:W,12,0)</f>
        <v xml:space="preserve">Carlos Justiniano Nº 1123, comuna de Providencia, Región Metropolitana.
</v>
      </c>
      <c r="O44" s="5" t="str">
        <f>VLOOKUP(C44,'AUD MAY'!B:W,13,0)</f>
        <v>XIII</v>
      </c>
      <c r="P44" s="5" t="str">
        <f>VLOOKUP(C44,'AUD MAY'!B:W,14,0)</f>
        <v>Providencia</v>
      </c>
      <c r="Q44" s="5" t="str">
        <f>VLOOKUP(C44,'AUD MAY'!B:W,15,0)</f>
        <v>Fono 223393900- 223393901</v>
      </c>
      <c r="R44" s="5" t="str">
        <f>VLOOKUP(C44,'AUD MAY'!B:W,16,0)</f>
        <v>corporacion@opcion.cl</v>
      </c>
      <c r="S44" s="5">
        <f>VLOOKUP(C44,'AUD MAY'!B:W,17,0)</f>
        <v>0</v>
      </c>
      <c r="T44" s="5" t="str">
        <f>VLOOKUP(C44,'AUD MAY'!B:W,18,0)</f>
        <v>93401: Institución de Asistencia Social</v>
      </c>
      <c r="U44" s="5" t="str">
        <f>VLOOKUP(C44,'AUD MAY'!B:W,19,0)</f>
        <v>Se acompaña certificado financiero de la Institución correspondientes al año 2024, aprobado por el Sub Departamento de Supervisión Financiera Nacional</v>
      </c>
      <c r="V44" s="6">
        <f>VLOOKUP(C44,'AUD MAY'!B:W,20,0)</f>
        <v>2024</v>
      </c>
      <c r="W44" s="7">
        <f>VLOOKUP(C44,'AUD MAY'!B:W,21,0)</f>
        <v>37970</v>
      </c>
      <c r="X44" s="8">
        <v>1612548</v>
      </c>
      <c r="Y44" s="8">
        <v>9352779</v>
      </c>
      <c r="Z44" s="6">
        <v>45808</v>
      </c>
      <c r="AA44" s="5" t="s">
        <v>31</v>
      </c>
      <c r="AB44" s="5" t="s">
        <v>32</v>
      </c>
      <c r="AC44" s="5" t="s">
        <v>53</v>
      </c>
    </row>
    <row r="45" spans="2:29" x14ac:dyDescent="0.2">
      <c r="B45" s="26" t="s">
        <v>55</v>
      </c>
      <c r="C45" s="26">
        <v>717150007</v>
      </c>
      <c r="D45" s="5">
        <v>1060448</v>
      </c>
      <c r="E45" s="26">
        <v>6</v>
      </c>
      <c r="F45" s="5" t="str">
        <f>VLOOKUP(C45,'AUD MAY'!B:W,2,0)</f>
        <v>Corporación de Derecho Privado.</v>
      </c>
      <c r="G45" s="5" t="str">
        <f>VLOOKUP(C45,'AUD MAY'!B:W,4,0)</f>
        <v xml:space="preserve">Otorgada por Decreto Supremo Nº 972, de fecha 25 de julio de  1990, del Ministerio de Justicia, publicado en el Diario Oficial el día 13 de agosto de 1990. </v>
      </c>
      <c r="H45" s="5" t="str">
        <f>VLOOKUP(C45,'AUD MAY'!B:W,5,0)</f>
        <v>Certificado de vigencia, folio Nº 500627449668, de fecha 5 de mayo de 2025, del Servicio de Registro Civil e Identificación</v>
      </c>
      <c r="I45" s="5" t="str">
        <f>VLOOKUP(C45,'AUD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5" s="5" t="str">
        <f>VLOOKUP(C45,'AUD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5" s="5" t="str">
        <f>VLOOKUP(C45,'AUD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5" s="5" t="str">
        <f>VLOOKUP(C45,'AUD MAY'!B:W,10,0)</f>
        <v>31 de marzo de 2022 a 31 de marzo de 2025</v>
      </c>
      <c r="M45" s="5" t="str">
        <f>VLOOKUP(C45,'AUD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45" s="5" t="str">
        <f>VLOOKUP(C45,'AUD MAY'!B:W,12,0)</f>
        <v xml:space="preserve">Carlos Justiniano Nº 1123, comuna de Providencia, Región Metropolitana.
</v>
      </c>
      <c r="O45" s="5" t="str">
        <f>VLOOKUP(C45,'AUD MAY'!B:W,13,0)</f>
        <v>XIII</v>
      </c>
      <c r="P45" s="5" t="str">
        <f>VLOOKUP(C45,'AUD MAY'!B:W,14,0)</f>
        <v>Providencia</v>
      </c>
      <c r="Q45" s="5" t="str">
        <f>VLOOKUP(C45,'AUD MAY'!B:W,15,0)</f>
        <v>Fono 223393900- 223393901</v>
      </c>
      <c r="R45" s="5" t="str">
        <f>VLOOKUP(C45,'AUD MAY'!B:W,16,0)</f>
        <v>corporacion@opcion.cl</v>
      </c>
      <c r="S45" s="5">
        <f>VLOOKUP(C45,'AUD MAY'!B:W,17,0)</f>
        <v>0</v>
      </c>
      <c r="T45" s="5" t="str">
        <f>VLOOKUP(C45,'AUD MAY'!B:W,18,0)</f>
        <v>93401: Institución de Asistencia Social</v>
      </c>
      <c r="U45" s="5" t="str">
        <f>VLOOKUP(C45,'AUD MAY'!B:W,19,0)</f>
        <v>Se acompaña certificado financiero de la Institución correspondientes al año 2024, aprobado por el Sub Departamento de Supervisión Financiera Nacional</v>
      </c>
      <c r="V45" s="6">
        <f>VLOOKUP(C45,'AUD MAY'!B:W,20,0)</f>
        <v>2024</v>
      </c>
      <c r="W45" s="7">
        <f>VLOOKUP(C45,'AUD MAY'!B:W,21,0)</f>
        <v>37970</v>
      </c>
      <c r="X45" s="8">
        <v>1905120</v>
      </c>
      <c r="Y45" s="8">
        <v>8636544</v>
      </c>
      <c r="Z45" s="6">
        <v>45808</v>
      </c>
      <c r="AA45" s="5" t="s">
        <v>31</v>
      </c>
      <c r="AB45" s="5" t="s">
        <v>32</v>
      </c>
      <c r="AC45" s="5" t="s">
        <v>53</v>
      </c>
    </row>
    <row r="46" spans="2:29" x14ac:dyDescent="0.2">
      <c r="B46" s="26" t="s">
        <v>55</v>
      </c>
      <c r="C46" s="26">
        <v>717150007</v>
      </c>
      <c r="D46" s="5">
        <v>1070724</v>
      </c>
      <c r="E46" s="26">
        <v>7</v>
      </c>
      <c r="F46" s="5" t="str">
        <f>VLOOKUP(C46,'AUD MAY'!B:W,2,0)</f>
        <v>Corporación de Derecho Privado.</v>
      </c>
      <c r="G46" s="5" t="str">
        <f>VLOOKUP(C46,'AUD MAY'!B:W,4,0)</f>
        <v xml:space="preserve">Otorgada por Decreto Supremo Nº 972, de fecha 25 de julio de  1990, del Ministerio de Justicia, publicado en el Diario Oficial el día 13 de agosto de 1990. </v>
      </c>
      <c r="H46" s="5" t="str">
        <f>VLOOKUP(C46,'AUD MAY'!B:W,5,0)</f>
        <v>Certificado de vigencia, folio Nº 500627449668, de fecha 5 de mayo de 2025, del Servicio de Registro Civil e Identificación</v>
      </c>
      <c r="I46" s="5" t="str">
        <f>VLOOKUP(C46,'AUD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6" s="5" t="str">
        <f>VLOOKUP(C46,'AUD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6" s="5" t="str">
        <f>VLOOKUP(C46,'AUD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6" s="5" t="str">
        <f>VLOOKUP(C46,'AUD MAY'!B:W,10,0)</f>
        <v>31 de marzo de 2022 a 31 de marzo de 2025</v>
      </c>
      <c r="M46" s="5" t="str">
        <f>VLOOKUP(C46,'AUD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46" s="5" t="str">
        <f>VLOOKUP(C46,'AUD MAY'!B:W,12,0)</f>
        <v xml:space="preserve">Carlos Justiniano Nº 1123, comuna de Providencia, Región Metropolitana.
</v>
      </c>
      <c r="O46" s="5" t="str">
        <f>VLOOKUP(C46,'AUD MAY'!B:W,13,0)</f>
        <v>XIII</v>
      </c>
      <c r="P46" s="5" t="str">
        <f>VLOOKUP(C46,'AUD MAY'!B:W,14,0)</f>
        <v>Providencia</v>
      </c>
      <c r="Q46" s="5" t="str">
        <f>VLOOKUP(C46,'AUD MAY'!B:W,15,0)</f>
        <v>Fono 223393900- 223393901</v>
      </c>
      <c r="R46" s="5" t="str">
        <f>VLOOKUP(C46,'AUD MAY'!B:W,16,0)</f>
        <v>corporacion@opcion.cl</v>
      </c>
      <c r="S46" s="5">
        <f>VLOOKUP(C46,'AUD MAY'!B:W,17,0)</f>
        <v>0</v>
      </c>
      <c r="T46" s="5" t="str">
        <f>VLOOKUP(C46,'AUD MAY'!B:W,18,0)</f>
        <v>93401: Institución de Asistencia Social</v>
      </c>
      <c r="U46" s="5" t="str">
        <f>VLOOKUP(C46,'AUD MAY'!B:W,19,0)</f>
        <v>Se acompaña certificado financiero de la Institución correspondientes al año 2024, aprobado por el Sub Departamento de Supervisión Financiera Nacional</v>
      </c>
      <c r="V46" s="6">
        <f>VLOOKUP(C46,'AUD MAY'!B:W,20,0)</f>
        <v>2024</v>
      </c>
      <c r="W46" s="7">
        <f>VLOOKUP(C46,'AUD MAY'!B:W,21,0)</f>
        <v>37970</v>
      </c>
      <c r="X46" s="8">
        <v>0</v>
      </c>
      <c r="Y46" s="8">
        <v>3805477</v>
      </c>
      <c r="Z46" s="6">
        <v>45808</v>
      </c>
      <c r="AA46" s="5" t="s">
        <v>31</v>
      </c>
      <c r="AB46" s="5" t="s">
        <v>32</v>
      </c>
      <c r="AC46" s="5" t="s">
        <v>56</v>
      </c>
    </row>
    <row r="47" spans="2:29" x14ac:dyDescent="0.2">
      <c r="B47" s="26" t="s">
        <v>55</v>
      </c>
      <c r="C47" s="26">
        <v>717150007</v>
      </c>
      <c r="D47" s="5">
        <v>1070725</v>
      </c>
      <c r="E47" s="26">
        <v>7</v>
      </c>
      <c r="F47" s="5" t="str">
        <f>VLOOKUP(C47,'AUD MAY'!B:W,2,0)</f>
        <v>Corporación de Derecho Privado.</v>
      </c>
      <c r="G47" s="5" t="str">
        <f>VLOOKUP(C47,'AUD MAY'!B:W,4,0)</f>
        <v xml:space="preserve">Otorgada por Decreto Supremo Nº 972, de fecha 25 de julio de  1990, del Ministerio de Justicia, publicado en el Diario Oficial el día 13 de agosto de 1990. </v>
      </c>
      <c r="H47" s="5" t="str">
        <f>VLOOKUP(C47,'AUD MAY'!B:W,5,0)</f>
        <v>Certificado de vigencia, folio Nº 500627449668, de fecha 5 de mayo de 2025, del Servicio de Registro Civil e Identificación</v>
      </c>
      <c r="I47" s="5" t="str">
        <f>VLOOKUP(C47,'AUD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7" s="5" t="str">
        <f>VLOOKUP(C47,'AUD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7" s="5" t="str">
        <f>VLOOKUP(C47,'AUD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7" s="5" t="str">
        <f>VLOOKUP(C47,'AUD MAY'!B:W,10,0)</f>
        <v>31 de marzo de 2022 a 31 de marzo de 2025</v>
      </c>
      <c r="M47" s="5" t="str">
        <f>VLOOKUP(C47,'AUD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47" s="5" t="str">
        <f>VLOOKUP(C47,'AUD MAY'!B:W,12,0)</f>
        <v xml:space="preserve">Carlos Justiniano Nº 1123, comuna de Providencia, Región Metropolitana.
</v>
      </c>
      <c r="O47" s="5" t="str">
        <f>VLOOKUP(C47,'AUD MAY'!B:W,13,0)</f>
        <v>XIII</v>
      </c>
      <c r="P47" s="5" t="str">
        <f>VLOOKUP(C47,'AUD MAY'!B:W,14,0)</f>
        <v>Providencia</v>
      </c>
      <c r="Q47" s="5" t="str">
        <f>VLOOKUP(C47,'AUD MAY'!B:W,15,0)</f>
        <v>Fono 223393900- 223393901</v>
      </c>
      <c r="R47" s="5" t="str">
        <f>VLOOKUP(C47,'AUD MAY'!B:W,16,0)</f>
        <v>corporacion@opcion.cl</v>
      </c>
      <c r="S47" s="5">
        <f>VLOOKUP(C47,'AUD MAY'!B:W,17,0)</f>
        <v>0</v>
      </c>
      <c r="T47" s="5" t="str">
        <f>VLOOKUP(C47,'AUD MAY'!B:W,18,0)</f>
        <v>93401: Institución de Asistencia Social</v>
      </c>
      <c r="U47" s="5" t="str">
        <f>VLOOKUP(C47,'AUD MAY'!B:W,19,0)</f>
        <v>Se acompaña certificado financiero de la Institución correspondientes al año 2024, aprobado por el Sub Departamento de Supervisión Financiera Nacional</v>
      </c>
      <c r="V47" s="6">
        <f>VLOOKUP(C47,'AUD MAY'!B:W,20,0)</f>
        <v>2024</v>
      </c>
      <c r="W47" s="7">
        <f>VLOOKUP(C47,'AUD MAY'!B:W,21,0)</f>
        <v>37970</v>
      </c>
      <c r="X47" s="8">
        <v>0</v>
      </c>
      <c r="Y47" s="8">
        <v>6884231</v>
      </c>
      <c r="Z47" s="6">
        <v>45808</v>
      </c>
      <c r="AA47" s="5" t="s">
        <v>31</v>
      </c>
      <c r="AB47" s="5" t="s">
        <v>32</v>
      </c>
      <c r="AC47" s="5" t="s">
        <v>57</v>
      </c>
    </row>
    <row r="48" spans="2:29" x14ac:dyDescent="0.2">
      <c r="B48" s="26" t="s">
        <v>55</v>
      </c>
      <c r="C48" s="26">
        <v>717150007</v>
      </c>
      <c r="D48" s="5">
        <v>1070731</v>
      </c>
      <c r="E48" s="26">
        <v>7</v>
      </c>
      <c r="F48" s="5" t="str">
        <f>VLOOKUP(C48,'AUD MAY'!B:W,2,0)</f>
        <v>Corporación de Derecho Privado.</v>
      </c>
      <c r="G48" s="5" t="str">
        <f>VLOOKUP(C48,'AUD MAY'!B:W,4,0)</f>
        <v xml:space="preserve">Otorgada por Decreto Supremo Nº 972, de fecha 25 de julio de  1990, del Ministerio de Justicia, publicado en el Diario Oficial el día 13 de agosto de 1990. </v>
      </c>
      <c r="H48" s="5" t="str">
        <f>VLOOKUP(C48,'AUD MAY'!B:W,5,0)</f>
        <v>Certificado de vigencia, folio Nº 500627449668, de fecha 5 de mayo de 2025, del Servicio de Registro Civil e Identificación</v>
      </c>
      <c r="I48" s="5" t="str">
        <f>VLOOKUP(C48,'AUD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8" s="5" t="str">
        <f>VLOOKUP(C48,'AUD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8" s="5" t="str">
        <f>VLOOKUP(C48,'AUD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8" s="5" t="str">
        <f>VLOOKUP(C48,'AUD MAY'!B:W,10,0)</f>
        <v>31 de marzo de 2022 a 31 de marzo de 2025</v>
      </c>
      <c r="M48" s="5" t="str">
        <f>VLOOKUP(C48,'AUD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48" s="5" t="str">
        <f>VLOOKUP(C48,'AUD MAY'!B:W,12,0)</f>
        <v xml:space="preserve">Carlos Justiniano Nº 1123, comuna de Providencia, Región Metropolitana.
</v>
      </c>
      <c r="O48" s="5" t="str">
        <f>VLOOKUP(C48,'AUD MAY'!B:W,13,0)</f>
        <v>XIII</v>
      </c>
      <c r="P48" s="5" t="str">
        <f>VLOOKUP(C48,'AUD MAY'!B:W,14,0)</f>
        <v>Providencia</v>
      </c>
      <c r="Q48" s="5" t="str">
        <f>VLOOKUP(C48,'AUD MAY'!B:W,15,0)</f>
        <v>Fono 223393900- 223393901</v>
      </c>
      <c r="R48" s="5" t="str">
        <f>VLOOKUP(C48,'AUD MAY'!B:W,16,0)</f>
        <v>corporacion@opcion.cl</v>
      </c>
      <c r="S48" s="5">
        <f>VLOOKUP(C48,'AUD MAY'!B:W,17,0)</f>
        <v>0</v>
      </c>
      <c r="T48" s="5" t="str">
        <f>VLOOKUP(C48,'AUD MAY'!B:W,18,0)</f>
        <v>93401: Institución de Asistencia Social</v>
      </c>
      <c r="U48" s="5" t="str">
        <f>VLOOKUP(C48,'AUD MAY'!B:W,19,0)</f>
        <v>Se acompaña certificado financiero de la Institución correspondientes al año 2024, aprobado por el Sub Departamento de Supervisión Financiera Nacional</v>
      </c>
      <c r="V48" s="6">
        <f>VLOOKUP(C48,'AUD MAY'!B:W,20,0)</f>
        <v>2024</v>
      </c>
      <c r="W48" s="7">
        <f>VLOOKUP(C48,'AUD MAY'!B:W,21,0)</f>
        <v>37970</v>
      </c>
      <c r="X48" s="8">
        <v>0</v>
      </c>
      <c r="Y48" s="8">
        <v>20776051</v>
      </c>
      <c r="Z48" s="6">
        <v>45808</v>
      </c>
      <c r="AA48" s="5" t="s">
        <v>31</v>
      </c>
      <c r="AB48" s="5" t="s">
        <v>32</v>
      </c>
      <c r="AC48" s="5" t="s">
        <v>56</v>
      </c>
    </row>
    <row r="49" spans="2:29" x14ac:dyDescent="0.2">
      <c r="B49" s="26" t="s">
        <v>55</v>
      </c>
      <c r="C49" s="26">
        <v>717150007</v>
      </c>
      <c r="D49" s="5">
        <v>1110191</v>
      </c>
      <c r="E49" s="26">
        <v>11</v>
      </c>
      <c r="F49" s="5" t="str">
        <f>VLOOKUP(C49,'AUD MAY'!B:W,2,0)</f>
        <v>Corporación de Derecho Privado.</v>
      </c>
      <c r="G49" s="5" t="str">
        <f>VLOOKUP(C49,'AUD MAY'!B:W,4,0)</f>
        <v xml:space="preserve">Otorgada por Decreto Supremo Nº 972, de fecha 25 de julio de  1990, del Ministerio de Justicia, publicado en el Diario Oficial el día 13 de agosto de 1990. </v>
      </c>
      <c r="H49" s="5" t="str">
        <f>VLOOKUP(C49,'AUD MAY'!B:W,5,0)</f>
        <v>Certificado de vigencia, folio Nº 500627449668, de fecha 5 de mayo de 2025, del Servicio de Registro Civil e Identificación</v>
      </c>
      <c r="I49" s="5" t="str">
        <f>VLOOKUP(C49,'AUD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9" s="5" t="str">
        <f>VLOOKUP(C49,'AUD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MAY'!B:W,10,0)</f>
        <v>31 de marzo de 2022 a 31 de marzo de 2025</v>
      </c>
      <c r="M49" s="5" t="str">
        <f>VLOOKUP(C49,'AUD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MAY'!B:W,12,0)</f>
        <v xml:space="preserve">Carlos Justiniano Nº 1123, comuna de Providencia, Región Metropolitana.
</v>
      </c>
      <c r="O49" s="5" t="str">
        <f>VLOOKUP(C49,'AUD MAY'!B:W,13,0)</f>
        <v>XIII</v>
      </c>
      <c r="P49" s="5" t="str">
        <f>VLOOKUP(C49,'AUD MAY'!B:W,14,0)</f>
        <v>Providencia</v>
      </c>
      <c r="Q49" s="5" t="str">
        <f>VLOOKUP(C49,'AUD MAY'!B:W,15,0)</f>
        <v>Fono 223393900- 223393901</v>
      </c>
      <c r="R49" s="5" t="str">
        <f>VLOOKUP(C49,'AUD MAY'!B:W,16,0)</f>
        <v>corporacion@opcion.cl</v>
      </c>
      <c r="S49" s="5">
        <f>VLOOKUP(C49,'AUD MAY'!B:W,17,0)</f>
        <v>0</v>
      </c>
      <c r="T49" s="5" t="str">
        <f>VLOOKUP(C49,'AUD MAY'!B:W,18,0)</f>
        <v>93401: Institución de Asistencia Social</v>
      </c>
      <c r="U49" s="5" t="str">
        <f>VLOOKUP(C49,'AUD MAY'!B:W,19,0)</f>
        <v>Se acompaña certificado financiero de la Institución correspondientes al año 2024, aprobado por el Sub Departamento de Supervisión Financiera Nacional</v>
      </c>
      <c r="V49" s="6">
        <f>VLOOKUP(C49,'AUD MAY'!B:W,20,0)</f>
        <v>2024</v>
      </c>
      <c r="W49" s="7">
        <f>VLOOKUP(C49,'AUD MAY'!B:W,21,0)</f>
        <v>37970</v>
      </c>
      <c r="X49" s="8">
        <v>0</v>
      </c>
      <c r="Y49" s="8">
        <v>53403013</v>
      </c>
      <c r="Z49" s="6">
        <v>45808</v>
      </c>
      <c r="AA49" s="5" t="s">
        <v>31</v>
      </c>
      <c r="AB49" s="5" t="s">
        <v>32</v>
      </c>
      <c r="AC49" s="5" t="s">
        <v>58</v>
      </c>
    </row>
    <row r="50" spans="2:29" x14ac:dyDescent="0.2">
      <c r="B50" s="26" t="s">
        <v>55</v>
      </c>
      <c r="C50" s="26">
        <v>717150007</v>
      </c>
      <c r="D50" s="5">
        <v>1110200</v>
      </c>
      <c r="E50" s="26">
        <v>11</v>
      </c>
      <c r="F50" s="5" t="str">
        <f>VLOOKUP(C50,'AUD MAY'!B:W,2,0)</f>
        <v>Corporación de Derecho Privado.</v>
      </c>
      <c r="G50" s="5" t="str">
        <f>VLOOKUP(C50,'AUD MAY'!B:W,4,0)</f>
        <v xml:space="preserve">Otorgada por Decreto Supremo Nº 972, de fecha 25 de julio de  1990, del Ministerio de Justicia, publicado en el Diario Oficial el día 13 de agosto de 1990. </v>
      </c>
      <c r="H50" s="5" t="str">
        <f>VLOOKUP(C50,'AUD MAY'!B:W,5,0)</f>
        <v>Certificado de vigencia, folio Nº 500627449668, de fecha 5 de mayo de 2025, del Servicio de Registro Civil e Identificación</v>
      </c>
      <c r="I50" s="5" t="str">
        <f>VLOOKUP(C50,'AUD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0" s="5" t="str">
        <f>VLOOKUP(C50,'AUD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MAY'!B:W,10,0)</f>
        <v>31 de marzo de 2022 a 31 de marzo de 2025</v>
      </c>
      <c r="M50" s="5" t="str">
        <f>VLOOKUP(C50,'AUD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MAY'!B:W,12,0)</f>
        <v xml:space="preserve">Carlos Justiniano Nº 1123, comuna de Providencia, Región Metropolitana.
</v>
      </c>
      <c r="O50" s="5" t="str">
        <f>VLOOKUP(C50,'AUD MAY'!B:W,13,0)</f>
        <v>XIII</v>
      </c>
      <c r="P50" s="5" t="str">
        <f>VLOOKUP(C50,'AUD MAY'!B:W,14,0)</f>
        <v>Providencia</v>
      </c>
      <c r="Q50" s="5" t="str">
        <f>VLOOKUP(C50,'AUD MAY'!B:W,15,0)</f>
        <v>Fono 223393900- 223393901</v>
      </c>
      <c r="R50" s="5" t="str">
        <f>VLOOKUP(C50,'AUD MAY'!B:W,16,0)</f>
        <v>corporacion@opcion.cl</v>
      </c>
      <c r="S50" s="5">
        <f>VLOOKUP(C50,'AUD MAY'!B:W,17,0)</f>
        <v>0</v>
      </c>
      <c r="T50" s="5" t="str">
        <f>VLOOKUP(C50,'AUD MAY'!B:W,18,0)</f>
        <v>93401: Institución de Asistencia Social</v>
      </c>
      <c r="U50" s="5" t="str">
        <f>VLOOKUP(C50,'AUD MAY'!B:W,19,0)</f>
        <v>Se acompaña certificado financiero de la Institución correspondientes al año 2024, aprobado por el Sub Departamento de Supervisión Financiera Nacional</v>
      </c>
      <c r="V50" s="6">
        <f>VLOOKUP(C50,'AUD MAY'!B:W,20,0)</f>
        <v>2024</v>
      </c>
      <c r="W50" s="7">
        <f>VLOOKUP(C50,'AUD MAY'!B:W,21,0)</f>
        <v>37970</v>
      </c>
      <c r="X50" s="8">
        <v>0</v>
      </c>
      <c r="Y50" s="8">
        <v>4440199</v>
      </c>
      <c r="Z50" s="6">
        <v>45808</v>
      </c>
      <c r="AA50" s="5" t="s">
        <v>31</v>
      </c>
      <c r="AB50" s="5" t="s">
        <v>32</v>
      </c>
      <c r="AC50" s="5" t="s">
        <v>58</v>
      </c>
    </row>
    <row r="51" spans="2:29" x14ac:dyDescent="0.2">
      <c r="B51" s="26" t="s">
        <v>55</v>
      </c>
      <c r="C51" s="26">
        <v>717150007</v>
      </c>
      <c r="D51" s="5">
        <v>1110201</v>
      </c>
      <c r="E51" s="26">
        <v>11</v>
      </c>
      <c r="F51" s="5" t="str">
        <f>VLOOKUP(C51,'AUD MAY'!B:W,2,0)</f>
        <v>Corporación de Derecho Privado.</v>
      </c>
      <c r="G51" s="5" t="str">
        <f>VLOOKUP(C51,'AUD MAY'!B:W,4,0)</f>
        <v xml:space="preserve">Otorgada por Decreto Supremo Nº 972, de fecha 25 de julio de  1990, del Ministerio de Justicia, publicado en el Diario Oficial el día 13 de agosto de 1990. </v>
      </c>
      <c r="H51" s="5" t="str">
        <f>VLOOKUP(C51,'AUD MAY'!B:W,5,0)</f>
        <v>Certificado de vigencia, folio Nº 500627449668, de fecha 5 de mayo de 2025, del Servicio de Registro Civil e Identificación</v>
      </c>
      <c r="I51" s="5" t="str">
        <f>VLOOKUP(C51,'AUD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1" s="5" t="str">
        <f>VLOOKUP(C51,'AUD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MAY'!B:W,10,0)</f>
        <v>31 de marzo de 2022 a 31 de marzo de 2025</v>
      </c>
      <c r="M51" s="5" t="str">
        <f>VLOOKUP(C51,'AUD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MAY'!B:W,12,0)</f>
        <v xml:space="preserve">Carlos Justiniano Nº 1123, comuna de Providencia, Región Metropolitana.
</v>
      </c>
      <c r="O51" s="5" t="str">
        <f>VLOOKUP(C51,'AUD MAY'!B:W,13,0)</f>
        <v>XIII</v>
      </c>
      <c r="P51" s="5" t="str">
        <f>VLOOKUP(C51,'AUD MAY'!B:W,14,0)</f>
        <v>Providencia</v>
      </c>
      <c r="Q51" s="5" t="str">
        <f>VLOOKUP(C51,'AUD MAY'!B:W,15,0)</f>
        <v>Fono 223393900- 223393901</v>
      </c>
      <c r="R51" s="5" t="str">
        <f>VLOOKUP(C51,'AUD MAY'!B:W,16,0)</f>
        <v>corporacion@opcion.cl</v>
      </c>
      <c r="S51" s="5">
        <f>VLOOKUP(C51,'AUD MAY'!B:W,17,0)</f>
        <v>0</v>
      </c>
      <c r="T51" s="5" t="str">
        <f>VLOOKUP(C51,'AUD MAY'!B:W,18,0)</f>
        <v>93401: Institución de Asistencia Social</v>
      </c>
      <c r="U51" s="5" t="str">
        <f>VLOOKUP(C51,'AUD MAY'!B:W,19,0)</f>
        <v>Se acompaña certificado financiero de la Institución correspondientes al año 2024, aprobado por el Sub Departamento de Supervisión Financiera Nacional</v>
      </c>
      <c r="V51" s="6">
        <f>VLOOKUP(C51,'AUD MAY'!B:W,20,0)</f>
        <v>2024</v>
      </c>
      <c r="W51" s="7">
        <f>VLOOKUP(C51,'AUD MAY'!B:W,21,0)</f>
        <v>37970</v>
      </c>
      <c r="X51" s="8">
        <v>0</v>
      </c>
      <c r="Y51" s="8">
        <v>5340759</v>
      </c>
      <c r="Z51" s="6">
        <v>45808</v>
      </c>
      <c r="AA51" s="5" t="s">
        <v>31</v>
      </c>
      <c r="AB51" s="5" t="s">
        <v>32</v>
      </c>
      <c r="AC51" s="5" t="s">
        <v>58</v>
      </c>
    </row>
    <row r="52" spans="2:29" x14ac:dyDescent="0.2">
      <c r="B52" s="26" t="s">
        <v>55</v>
      </c>
      <c r="C52" s="26">
        <v>717150007</v>
      </c>
      <c r="D52" s="5">
        <v>1120209</v>
      </c>
      <c r="E52" s="26">
        <v>12</v>
      </c>
      <c r="F52" s="5" t="str">
        <f>VLOOKUP(C52,'AUD MAY'!B:W,2,0)</f>
        <v>Corporación de Derecho Privado.</v>
      </c>
      <c r="G52" s="5" t="str">
        <f>VLOOKUP(C52,'AUD MAY'!B:W,4,0)</f>
        <v xml:space="preserve">Otorgada por Decreto Supremo Nº 972, de fecha 25 de julio de  1990, del Ministerio de Justicia, publicado en el Diario Oficial el día 13 de agosto de 1990. </v>
      </c>
      <c r="H52" s="5" t="str">
        <f>VLOOKUP(C52,'AUD MAY'!B:W,5,0)</f>
        <v>Certificado de vigencia, folio Nº 500627449668, de fecha 5 de mayo de 2025, del Servicio de Registro Civil e Identificación</v>
      </c>
      <c r="I52" s="5" t="str">
        <f>VLOOKUP(C52,'AUD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2" s="5" t="str">
        <f>VLOOKUP(C52,'AUD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MAY'!B:W,10,0)</f>
        <v>31 de marzo de 2022 a 31 de marzo de 2025</v>
      </c>
      <c r="M52" s="5" t="str">
        <f>VLOOKUP(C52,'AUD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MAY'!B:W,12,0)</f>
        <v xml:space="preserve">Carlos Justiniano Nº 1123, comuna de Providencia, Región Metropolitana.
</v>
      </c>
      <c r="O52" s="5" t="str">
        <f>VLOOKUP(C52,'AUD MAY'!B:W,13,0)</f>
        <v>XIII</v>
      </c>
      <c r="P52" s="5" t="str">
        <f>VLOOKUP(C52,'AUD MAY'!B:W,14,0)</f>
        <v>Providencia</v>
      </c>
      <c r="Q52" s="5" t="str">
        <f>VLOOKUP(C52,'AUD MAY'!B:W,15,0)</f>
        <v>Fono 223393900- 223393901</v>
      </c>
      <c r="R52" s="5" t="str">
        <f>VLOOKUP(C52,'AUD MAY'!B:W,16,0)</f>
        <v>corporacion@opcion.cl</v>
      </c>
      <c r="S52" s="5">
        <f>VLOOKUP(C52,'AUD MAY'!B:W,17,0)</f>
        <v>0</v>
      </c>
      <c r="T52" s="5" t="str">
        <f>VLOOKUP(C52,'AUD MAY'!B:W,18,0)</f>
        <v>93401: Institución de Asistencia Social</v>
      </c>
      <c r="U52" s="5" t="str">
        <f>VLOOKUP(C52,'AUD MAY'!B:W,19,0)</f>
        <v>Se acompaña certificado financiero de la Institución correspondientes al año 2024, aprobado por el Sub Departamento de Supervisión Financiera Nacional</v>
      </c>
      <c r="V52" s="6">
        <f>VLOOKUP(C52,'AUD MAY'!B:W,20,0)</f>
        <v>2024</v>
      </c>
      <c r="W52" s="7">
        <f>VLOOKUP(C52,'AUD MAY'!B:W,21,0)</f>
        <v>37970</v>
      </c>
      <c r="X52" s="8">
        <v>0</v>
      </c>
      <c r="Y52" s="8">
        <v>17830577</v>
      </c>
      <c r="Z52" s="6">
        <v>45808</v>
      </c>
      <c r="AA52" s="5" t="s">
        <v>31</v>
      </c>
      <c r="AB52" s="5" t="s">
        <v>32</v>
      </c>
      <c r="AC52" s="5" t="s">
        <v>59</v>
      </c>
    </row>
    <row r="53" spans="2:29" x14ac:dyDescent="0.2">
      <c r="B53" s="26" t="s">
        <v>55</v>
      </c>
      <c r="C53" s="26">
        <v>717150007</v>
      </c>
      <c r="D53" s="5">
        <v>1120215</v>
      </c>
      <c r="E53" s="26">
        <v>12</v>
      </c>
      <c r="F53" s="5" t="str">
        <f>VLOOKUP(C53,'AUD MAY'!B:W,2,0)</f>
        <v>Corporación de Derecho Privado.</v>
      </c>
      <c r="G53" s="5" t="str">
        <f>VLOOKUP(C53,'AUD MAY'!B:W,4,0)</f>
        <v xml:space="preserve">Otorgada por Decreto Supremo Nº 972, de fecha 25 de julio de  1990, del Ministerio de Justicia, publicado en el Diario Oficial el día 13 de agosto de 1990. </v>
      </c>
      <c r="H53" s="5" t="str">
        <f>VLOOKUP(C53,'AUD MAY'!B:W,5,0)</f>
        <v>Certificado de vigencia, folio Nº 500627449668, de fecha 5 de mayo de 2025, del Servicio de Registro Civil e Identificación</v>
      </c>
      <c r="I53" s="5" t="str">
        <f>VLOOKUP(C53,'AUD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3" s="5" t="str">
        <f>VLOOKUP(C53,'AUD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MAY'!B:W,10,0)</f>
        <v>31 de marzo de 2022 a 31 de marzo de 2025</v>
      </c>
      <c r="M53" s="5" t="str">
        <f>VLOOKUP(C53,'AUD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MAY'!B:W,12,0)</f>
        <v xml:space="preserve">Carlos Justiniano Nº 1123, comuna de Providencia, Región Metropolitana.
</v>
      </c>
      <c r="O53" s="5" t="str">
        <f>VLOOKUP(C53,'AUD MAY'!B:W,13,0)</f>
        <v>XIII</v>
      </c>
      <c r="P53" s="5" t="str">
        <f>VLOOKUP(C53,'AUD MAY'!B:W,14,0)</f>
        <v>Providencia</v>
      </c>
      <c r="Q53" s="5" t="str">
        <f>VLOOKUP(C53,'AUD MAY'!B:W,15,0)</f>
        <v>Fono 223393900- 223393901</v>
      </c>
      <c r="R53" s="5" t="str">
        <f>VLOOKUP(C53,'AUD MAY'!B:W,16,0)</f>
        <v>corporacion@opcion.cl</v>
      </c>
      <c r="S53" s="5">
        <f>VLOOKUP(C53,'AUD MAY'!B:W,17,0)</f>
        <v>0</v>
      </c>
      <c r="T53" s="5" t="str">
        <f>VLOOKUP(C53,'AUD MAY'!B:W,18,0)</f>
        <v>93401: Institución de Asistencia Social</v>
      </c>
      <c r="U53" s="5" t="str">
        <f>VLOOKUP(C53,'AUD MAY'!B:W,19,0)</f>
        <v>Se acompaña certificado financiero de la Institución correspondientes al año 2024, aprobado por el Sub Departamento de Supervisión Financiera Nacional</v>
      </c>
      <c r="V53" s="6">
        <f>VLOOKUP(C53,'AUD MAY'!B:W,20,0)</f>
        <v>2024</v>
      </c>
      <c r="W53" s="7">
        <f>VLOOKUP(C53,'AUD MAY'!B:W,21,0)</f>
        <v>37970</v>
      </c>
      <c r="X53" s="8">
        <v>0</v>
      </c>
      <c r="Y53" s="8">
        <v>792530</v>
      </c>
      <c r="Z53" s="6">
        <v>45808</v>
      </c>
      <c r="AA53" s="5" t="s">
        <v>31</v>
      </c>
      <c r="AB53" s="5" t="s">
        <v>32</v>
      </c>
      <c r="AC53" s="5" t="s">
        <v>59</v>
      </c>
    </row>
    <row r="54" spans="2:29" x14ac:dyDescent="0.2">
      <c r="B54" s="26" t="s">
        <v>55</v>
      </c>
      <c r="C54" s="26">
        <v>717150007</v>
      </c>
      <c r="D54" s="5">
        <v>1120216</v>
      </c>
      <c r="E54" s="26">
        <v>12</v>
      </c>
      <c r="F54" s="5" t="str">
        <f>VLOOKUP(C54,'AUD MAY'!B:W,2,0)</f>
        <v>Corporación de Derecho Privado.</v>
      </c>
      <c r="G54" s="5" t="str">
        <f>VLOOKUP(C54,'AUD MAY'!B:W,4,0)</f>
        <v xml:space="preserve">Otorgada por Decreto Supremo Nº 972, de fecha 25 de julio de  1990, del Ministerio de Justicia, publicado en el Diario Oficial el día 13 de agosto de 1990. </v>
      </c>
      <c r="H54" s="5" t="str">
        <f>VLOOKUP(C54,'AUD MAY'!B:W,5,0)</f>
        <v>Certificado de vigencia, folio Nº 500627449668, de fecha 5 de mayo de 2025, del Servicio de Registro Civil e Identificación</v>
      </c>
      <c r="I54" s="5" t="str">
        <f>VLOOKUP(C54,'AUD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4" s="5" t="str">
        <f>VLOOKUP(C54,'AUD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MAY'!B:W,10,0)</f>
        <v>31 de marzo de 2022 a 31 de marzo de 2025</v>
      </c>
      <c r="M54" s="5" t="str">
        <f>VLOOKUP(C54,'AUD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MAY'!B:W,12,0)</f>
        <v xml:space="preserve">Carlos Justiniano Nº 1123, comuna de Providencia, Región Metropolitana.
</v>
      </c>
      <c r="O54" s="5" t="str">
        <f>VLOOKUP(C54,'AUD MAY'!B:W,13,0)</f>
        <v>XIII</v>
      </c>
      <c r="P54" s="5" t="str">
        <f>VLOOKUP(C54,'AUD MAY'!B:W,14,0)</f>
        <v>Providencia</v>
      </c>
      <c r="Q54" s="5" t="str">
        <f>VLOOKUP(C54,'AUD MAY'!B:W,15,0)</f>
        <v>Fono 223393900- 223393901</v>
      </c>
      <c r="R54" s="5" t="str">
        <f>VLOOKUP(C54,'AUD MAY'!B:W,16,0)</f>
        <v>corporacion@opcion.cl</v>
      </c>
      <c r="S54" s="5">
        <f>VLOOKUP(C54,'AUD MAY'!B:W,17,0)</f>
        <v>0</v>
      </c>
      <c r="T54" s="5" t="str">
        <f>VLOOKUP(C54,'AUD MAY'!B:W,18,0)</f>
        <v>93401: Institución de Asistencia Social</v>
      </c>
      <c r="U54" s="5" t="str">
        <f>VLOOKUP(C54,'AUD MAY'!B:W,19,0)</f>
        <v>Se acompaña certificado financiero de la Institución correspondientes al año 2024, aprobado por el Sub Departamento de Supervisión Financiera Nacional</v>
      </c>
      <c r="V54" s="6">
        <f>VLOOKUP(C54,'AUD MAY'!B:W,20,0)</f>
        <v>2024</v>
      </c>
      <c r="W54" s="7">
        <f>VLOOKUP(C54,'AUD MAY'!B:W,21,0)</f>
        <v>37970</v>
      </c>
      <c r="X54" s="8">
        <v>0</v>
      </c>
      <c r="Y54" s="8">
        <v>1006230</v>
      </c>
      <c r="Z54" s="6">
        <v>45808</v>
      </c>
      <c r="AA54" s="5" t="s">
        <v>31</v>
      </c>
      <c r="AB54" s="5" t="s">
        <v>32</v>
      </c>
      <c r="AC54" s="5" t="s">
        <v>59</v>
      </c>
    </row>
    <row r="55" spans="2:29" x14ac:dyDescent="0.2">
      <c r="B55" s="26" t="s">
        <v>55</v>
      </c>
      <c r="C55" s="26">
        <v>717150007</v>
      </c>
      <c r="D55" s="5">
        <v>1132593</v>
      </c>
      <c r="E55" s="26">
        <v>13</v>
      </c>
      <c r="F55" s="5" t="str">
        <f>VLOOKUP(C55,'AUD MAY'!B:W,2,0)</f>
        <v>Corporación de Derecho Privado.</v>
      </c>
      <c r="G55" s="5" t="str">
        <f>VLOOKUP(C55,'AUD MAY'!B:W,4,0)</f>
        <v xml:space="preserve">Otorgada por Decreto Supremo Nº 972, de fecha 25 de julio de  1990, del Ministerio de Justicia, publicado en el Diario Oficial el día 13 de agosto de 1990. </v>
      </c>
      <c r="H55" s="5" t="str">
        <f>VLOOKUP(C55,'AUD MAY'!B:W,5,0)</f>
        <v>Certificado de vigencia, folio Nº 500627449668, de fecha 5 de mayo de 2025, del Servicio de Registro Civil e Identificación</v>
      </c>
      <c r="I55" s="5" t="str">
        <f>VLOOKUP(C55,'AUD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5" s="5" t="str">
        <f>VLOOKUP(C55,'AUD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MAY'!B:W,10,0)</f>
        <v>31 de marzo de 2022 a 31 de marzo de 2025</v>
      </c>
      <c r="M55" s="5" t="str">
        <f>VLOOKUP(C55,'AUD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MAY'!B:W,12,0)</f>
        <v xml:space="preserve">Carlos Justiniano Nº 1123, comuna de Providencia, Región Metropolitana.
</v>
      </c>
      <c r="O55" s="5" t="str">
        <f>VLOOKUP(C55,'AUD MAY'!B:W,13,0)</f>
        <v>XIII</v>
      </c>
      <c r="P55" s="5" t="str">
        <f>VLOOKUP(C55,'AUD MAY'!B:W,14,0)</f>
        <v>Providencia</v>
      </c>
      <c r="Q55" s="5" t="str">
        <f>VLOOKUP(C55,'AUD MAY'!B:W,15,0)</f>
        <v>Fono 223393900- 223393901</v>
      </c>
      <c r="R55" s="5" t="str">
        <f>VLOOKUP(C55,'AUD MAY'!B:W,16,0)</f>
        <v>corporacion@opcion.cl</v>
      </c>
      <c r="S55" s="5">
        <f>VLOOKUP(C55,'AUD MAY'!B:W,17,0)</f>
        <v>0</v>
      </c>
      <c r="T55" s="5" t="str">
        <f>VLOOKUP(C55,'AUD MAY'!B:W,18,0)</f>
        <v>93401: Institución de Asistencia Social</v>
      </c>
      <c r="U55" s="5" t="str">
        <f>VLOOKUP(C55,'AUD MAY'!B:W,19,0)</f>
        <v>Se acompaña certificado financiero de la Institución correspondientes al año 2024, aprobado por el Sub Departamento de Supervisión Financiera Nacional</v>
      </c>
      <c r="V55" s="6">
        <f>VLOOKUP(C55,'AUD MAY'!B:W,20,0)</f>
        <v>2024</v>
      </c>
      <c r="W55" s="7">
        <f>VLOOKUP(C55,'AUD MAY'!B:W,21,0)</f>
        <v>37970</v>
      </c>
      <c r="X55" s="8">
        <v>11235218</v>
      </c>
      <c r="Y55" s="8">
        <v>55994878</v>
      </c>
      <c r="Z55" s="6">
        <v>45808</v>
      </c>
      <c r="AA55" s="5" t="s">
        <v>31</v>
      </c>
      <c r="AB55" s="5" t="s">
        <v>32</v>
      </c>
      <c r="AC55" s="5" t="s">
        <v>60</v>
      </c>
    </row>
    <row r="56" spans="2:29" x14ac:dyDescent="0.2">
      <c r="B56" s="26" t="s">
        <v>55</v>
      </c>
      <c r="C56" s="26">
        <v>717150007</v>
      </c>
      <c r="D56" s="5">
        <v>1132658</v>
      </c>
      <c r="E56" s="26">
        <v>13</v>
      </c>
      <c r="F56" s="5" t="str">
        <f>VLOOKUP(C56,'AUD MAY'!B:W,2,0)</f>
        <v>Corporación de Derecho Privado.</v>
      </c>
      <c r="G56" s="5" t="str">
        <f>VLOOKUP(C56,'AUD MAY'!B:W,4,0)</f>
        <v xml:space="preserve">Otorgada por Decreto Supremo Nº 972, de fecha 25 de julio de  1990, del Ministerio de Justicia, publicado en el Diario Oficial el día 13 de agosto de 1990. </v>
      </c>
      <c r="H56" s="5" t="str">
        <f>VLOOKUP(C56,'AUD MAY'!B:W,5,0)</f>
        <v>Certificado de vigencia, folio Nº 500627449668, de fecha 5 de mayo de 2025, del Servicio de Registro Civil e Identificación</v>
      </c>
      <c r="I56" s="5" t="str">
        <f>VLOOKUP(C56,'AUD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6" s="5" t="str">
        <f>VLOOKUP(C56,'AUD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MAY'!B:W,10,0)</f>
        <v>31 de marzo de 2022 a 31 de marzo de 2025</v>
      </c>
      <c r="M56" s="5" t="str">
        <f>VLOOKUP(C56,'AUD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MAY'!B:W,12,0)</f>
        <v xml:space="preserve">Carlos Justiniano Nº 1123, comuna de Providencia, Región Metropolitana.
</v>
      </c>
      <c r="O56" s="5" t="str">
        <f>VLOOKUP(C56,'AUD MAY'!B:W,13,0)</f>
        <v>XIII</v>
      </c>
      <c r="P56" s="5" t="str">
        <f>VLOOKUP(C56,'AUD MAY'!B:W,14,0)</f>
        <v>Providencia</v>
      </c>
      <c r="Q56" s="5" t="str">
        <f>VLOOKUP(C56,'AUD MAY'!B:W,15,0)</f>
        <v>Fono 223393900- 223393901</v>
      </c>
      <c r="R56" s="5" t="str">
        <f>VLOOKUP(C56,'AUD MAY'!B:W,16,0)</f>
        <v>corporacion@opcion.cl</v>
      </c>
      <c r="S56" s="5">
        <f>VLOOKUP(C56,'AUD MAY'!B:W,17,0)</f>
        <v>0</v>
      </c>
      <c r="T56" s="5" t="str">
        <f>VLOOKUP(C56,'AUD MAY'!B:W,18,0)</f>
        <v>93401: Institución de Asistencia Social</v>
      </c>
      <c r="U56" s="5" t="str">
        <f>VLOOKUP(C56,'AUD MAY'!B:W,19,0)</f>
        <v>Se acompaña certificado financiero de la Institución correspondientes al año 2024, aprobado por el Sub Departamento de Supervisión Financiera Nacional</v>
      </c>
      <c r="V56" s="6">
        <f>VLOOKUP(C56,'AUD MAY'!B:W,20,0)</f>
        <v>2024</v>
      </c>
      <c r="W56" s="7">
        <f>VLOOKUP(C56,'AUD MAY'!B:W,21,0)</f>
        <v>37970</v>
      </c>
      <c r="X56" s="8">
        <v>14569632</v>
      </c>
      <c r="Y56" s="8">
        <v>74444832</v>
      </c>
      <c r="Z56" s="6">
        <v>45808</v>
      </c>
      <c r="AA56" s="5" t="s">
        <v>31</v>
      </c>
      <c r="AB56" s="5" t="s">
        <v>32</v>
      </c>
      <c r="AC56" s="5" t="s">
        <v>61</v>
      </c>
    </row>
    <row r="57" spans="2:29" x14ac:dyDescent="0.2">
      <c r="B57" s="26" t="s">
        <v>55</v>
      </c>
      <c r="C57" s="26">
        <v>717150007</v>
      </c>
      <c r="D57" s="5">
        <v>1132664</v>
      </c>
      <c r="E57" s="26">
        <v>13</v>
      </c>
      <c r="F57" s="5" t="str">
        <f>VLOOKUP(C57,'AUD MAY'!B:W,2,0)</f>
        <v>Corporación de Derecho Privado.</v>
      </c>
      <c r="G57" s="5" t="str">
        <f>VLOOKUP(C57,'AUD MAY'!B:W,4,0)</f>
        <v xml:space="preserve">Otorgada por Decreto Supremo Nº 972, de fecha 25 de julio de  1990, del Ministerio de Justicia, publicado en el Diario Oficial el día 13 de agosto de 1990. </v>
      </c>
      <c r="H57" s="5" t="str">
        <f>VLOOKUP(C57,'AUD MAY'!B:W,5,0)</f>
        <v>Certificado de vigencia, folio Nº 500627449668, de fecha 5 de mayo de 2025, del Servicio de Registro Civil e Identificación</v>
      </c>
      <c r="I57" s="5" t="str">
        <f>VLOOKUP(C57,'AUD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7" s="5" t="str">
        <f>VLOOKUP(C57,'AUD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MAY'!B:W,10,0)</f>
        <v>31 de marzo de 2022 a 31 de marzo de 2025</v>
      </c>
      <c r="M57" s="5" t="str">
        <f>VLOOKUP(C57,'AUD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MAY'!B:W,12,0)</f>
        <v xml:space="preserve">Carlos Justiniano Nº 1123, comuna de Providencia, Región Metropolitana.
</v>
      </c>
      <c r="O57" s="5" t="str">
        <f>VLOOKUP(C57,'AUD MAY'!B:W,13,0)</f>
        <v>XIII</v>
      </c>
      <c r="P57" s="5" t="str">
        <f>VLOOKUP(C57,'AUD MAY'!B:W,14,0)</f>
        <v>Providencia</v>
      </c>
      <c r="Q57" s="5" t="str">
        <f>VLOOKUP(C57,'AUD MAY'!B:W,15,0)</f>
        <v>Fono 223393900- 223393901</v>
      </c>
      <c r="R57" s="5" t="str">
        <f>VLOOKUP(C57,'AUD MAY'!B:W,16,0)</f>
        <v>corporacion@opcion.cl</v>
      </c>
      <c r="S57" s="5">
        <f>VLOOKUP(C57,'AUD MAY'!B:W,17,0)</f>
        <v>0</v>
      </c>
      <c r="T57" s="5" t="str">
        <f>VLOOKUP(C57,'AUD MAY'!B:W,18,0)</f>
        <v>93401: Institución de Asistencia Social</v>
      </c>
      <c r="U57" s="5" t="str">
        <f>VLOOKUP(C57,'AUD MAY'!B:W,19,0)</f>
        <v>Se acompaña certificado financiero de la Institución correspondientes al año 2024, aprobado por el Sub Departamento de Supervisión Financiera Nacional</v>
      </c>
      <c r="V57" s="6">
        <f>VLOOKUP(C57,'AUD MAY'!B:W,20,0)</f>
        <v>2024</v>
      </c>
      <c r="W57" s="7">
        <f>VLOOKUP(C57,'AUD MAY'!B:W,21,0)</f>
        <v>37970</v>
      </c>
      <c r="X57" s="8">
        <v>10378368</v>
      </c>
      <c r="Y57" s="8">
        <v>55085184</v>
      </c>
      <c r="Z57" s="6">
        <v>45808</v>
      </c>
      <c r="AA57" s="5" t="s">
        <v>31</v>
      </c>
      <c r="AB57" s="5" t="s">
        <v>32</v>
      </c>
      <c r="AC57" s="5" t="s">
        <v>45</v>
      </c>
    </row>
    <row r="58" spans="2:29" x14ac:dyDescent="0.2">
      <c r="B58" s="26" t="s">
        <v>55</v>
      </c>
      <c r="C58" s="26">
        <v>717150007</v>
      </c>
      <c r="D58" s="5">
        <v>1132670</v>
      </c>
      <c r="E58" s="26">
        <v>13</v>
      </c>
      <c r="F58" s="5" t="str">
        <f>VLOOKUP(C58,'AUD MAY'!B:W,2,0)</f>
        <v>Corporación de Derecho Privado.</v>
      </c>
      <c r="G58" s="5" t="str">
        <f>VLOOKUP(C58,'AUD MAY'!B:W,4,0)</f>
        <v xml:space="preserve">Otorgada por Decreto Supremo Nº 972, de fecha 25 de julio de  1990, del Ministerio de Justicia, publicado en el Diario Oficial el día 13 de agosto de 1990. </v>
      </c>
      <c r="H58" s="5" t="str">
        <f>VLOOKUP(C58,'AUD MAY'!B:W,5,0)</f>
        <v>Certificado de vigencia, folio Nº 500627449668, de fecha 5 de mayo de 2025, del Servicio de Registro Civil e Identificación</v>
      </c>
      <c r="I58" s="5" t="str">
        <f>VLOOKUP(C58,'AUD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8" s="5" t="str">
        <f>VLOOKUP(C58,'AUD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MAY'!B:W,10,0)</f>
        <v>31 de marzo de 2022 a 31 de marzo de 2025</v>
      </c>
      <c r="M58" s="5" t="str">
        <f>VLOOKUP(C58,'AUD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MAY'!B:W,12,0)</f>
        <v xml:space="preserve">Carlos Justiniano Nº 1123, comuna de Providencia, Región Metropolitana.
</v>
      </c>
      <c r="O58" s="5" t="str">
        <f>VLOOKUP(C58,'AUD MAY'!B:W,13,0)</f>
        <v>XIII</v>
      </c>
      <c r="P58" s="5" t="str">
        <f>VLOOKUP(C58,'AUD MAY'!B:W,14,0)</f>
        <v>Providencia</v>
      </c>
      <c r="Q58" s="5" t="str">
        <f>VLOOKUP(C58,'AUD MAY'!B:W,15,0)</f>
        <v>Fono 223393900- 223393901</v>
      </c>
      <c r="R58" s="5" t="str">
        <f>VLOOKUP(C58,'AUD MAY'!B:W,16,0)</f>
        <v>corporacion@opcion.cl</v>
      </c>
      <c r="S58" s="5">
        <f>VLOOKUP(C58,'AUD MAY'!B:W,17,0)</f>
        <v>0</v>
      </c>
      <c r="T58" s="5" t="str">
        <f>VLOOKUP(C58,'AUD MAY'!B:W,18,0)</f>
        <v>93401: Institución de Asistencia Social</v>
      </c>
      <c r="U58" s="5" t="str">
        <f>VLOOKUP(C58,'AUD MAY'!B:W,19,0)</f>
        <v>Se acompaña certificado financiero de la Institución correspondientes al año 2024, aprobado por el Sub Departamento de Supervisión Financiera Nacional</v>
      </c>
      <c r="V58" s="6">
        <f>VLOOKUP(C58,'AUD MAY'!B:W,20,0)</f>
        <v>2024</v>
      </c>
      <c r="W58" s="7">
        <f>VLOOKUP(C58,'AUD MAY'!B:W,21,0)</f>
        <v>37970</v>
      </c>
      <c r="X58" s="8">
        <v>12374208</v>
      </c>
      <c r="Y58" s="8">
        <v>58677696</v>
      </c>
      <c r="Z58" s="6">
        <v>45808</v>
      </c>
      <c r="AA58" s="5" t="s">
        <v>31</v>
      </c>
      <c r="AB58" s="5" t="s">
        <v>32</v>
      </c>
      <c r="AC58" s="5" t="s">
        <v>62</v>
      </c>
    </row>
    <row r="59" spans="2:29" x14ac:dyDescent="0.2">
      <c r="B59" s="26" t="s">
        <v>55</v>
      </c>
      <c r="C59" s="26">
        <v>717150007</v>
      </c>
      <c r="D59" s="5">
        <v>1132678</v>
      </c>
      <c r="E59" s="26">
        <v>13</v>
      </c>
      <c r="F59" s="5" t="str">
        <f>VLOOKUP(C59,'AUD MAY'!B:W,2,0)</f>
        <v>Corporación de Derecho Privado.</v>
      </c>
      <c r="G59" s="5" t="str">
        <f>VLOOKUP(C59,'AUD MAY'!B:W,4,0)</f>
        <v xml:space="preserve">Otorgada por Decreto Supremo Nº 972, de fecha 25 de julio de  1990, del Ministerio de Justicia, publicado en el Diario Oficial el día 13 de agosto de 1990. </v>
      </c>
      <c r="H59" s="5" t="str">
        <f>VLOOKUP(C59,'AUD MAY'!B:W,5,0)</f>
        <v>Certificado de vigencia, folio Nº 500627449668, de fecha 5 de mayo de 2025, del Servicio de Registro Civil e Identificación</v>
      </c>
      <c r="I59" s="5" t="str">
        <f>VLOOKUP(C59,'AUD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9" s="5" t="str">
        <f>VLOOKUP(C59,'AUD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MAY'!B:W,10,0)</f>
        <v>31 de marzo de 2022 a 31 de marzo de 2025</v>
      </c>
      <c r="M59" s="5" t="str">
        <f>VLOOKUP(C59,'AUD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MAY'!B:W,12,0)</f>
        <v xml:space="preserve">Carlos Justiniano Nº 1123, comuna de Providencia, Región Metropolitana.
</v>
      </c>
      <c r="O59" s="5" t="str">
        <f>VLOOKUP(C59,'AUD MAY'!B:W,13,0)</f>
        <v>XIII</v>
      </c>
      <c r="P59" s="5" t="str">
        <f>VLOOKUP(C59,'AUD MAY'!B:W,14,0)</f>
        <v>Providencia</v>
      </c>
      <c r="Q59" s="5" t="str">
        <f>VLOOKUP(C59,'AUD MAY'!B:W,15,0)</f>
        <v>Fono 223393900- 223393901</v>
      </c>
      <c r="R59" s="5" t="str">
        <f>VLOOKUP(C59,'AUD MAY'!B:W,16,0)</f>
        <v>corporacion@opcion.cl</v>
      </c>
      <c r="S59" s="5">
        <f>VLOOKUP(C59,'AUD MAY'!B:W,17,0)</f>
        <v>0</v>
      </c>
      <c r="T59" s="5" t="str">
        <f>VLOOKUP(C59,'AUD MAY'!B:W,18,0)</f>
        <v>93401: Institución de Asistencia Social</v>
      </c>
      <c r="U59" s="5" t="str">
        <f>VLOOKUP(C59,'AUD MAY'!B:W,19,0)</f>
        <v>Se acompaña certificado financiero de la Institución correspondientes al año 2024, aprobado por el Sub Departamento de Supervisión Financiera Nacional</v>
      </c>
      <c r="V59" s="6">
        <f>VLOOKUP(C59,'AUD MAY'!B:W,20,0)</f>
        <v>2024</v>
      </c>
      <c r="W59" s="7">
        <f>VLOOKUP(C59,'AUD MAY'!B:W,21,0)</f>
        <v>37970</v>
      </c>
      <c r="X59" s="8">
        <v>14170464</v>
      </c>
      <c r="Y59" s="8">
        <v>70652736</v>
      </c>
      <c r="Z59" s="6">
        <v>45808</v>
      </c>
      <c r="AA59" s="5" t="s">
        <v>31</v>
      </c>
      <c r="AB59" s="5" t="s">
        <v>32</v>
      </c>
      <c r="AC59" s="5" t="s">
        <v>63</v>
      </c>
    </row>
    <row r="60" spans="2:29" x14ac:dyDescent="0.2">
      <c r="B60" s="26" t="s">
        <v>55</v>
      </c>
      <c r="C60" s="26">
        <v>717150007</v>
      </c>
      <c r="D60" s="5">
        <v>1132704</v>
      </c>
      <c r="E60" s="26">
        <v>13</v>
      </c>
      <c r="F60" s="5" t="str">
        <f>VLOOKUP(C60,'AUD MAY'!B:W,2,0)</f>
        <v>Corporación de Derecho Privado.</v>
      </c>
      <c r="G60" s="5" t="str">
        <f>VLOOKUP(C60,'AUD MAY'!B:W,4,0)</f>
        <v xml:space="preserve">Otorgada por Decreto Supremo Nº 972, de fecha 25 de julio de  1990, del Ministerio de Justicia, publicado en el Diario Oficial el día 13 de agosto de 1990. </v>
      </c>
      <c r="H60" s="5" t="str">
        <f>VLOOKUP(C60,'AUD MAY'!B:W,5,0)</f>
        <v>Certificado de vigencia, folio Nº 500627449668, de fecha 5 de mayo de 2025, del Servicio de Registro Civil e Identificación</v>
      </c>
      <c r="I60" s="5" t="str">
        <f>VLOOKUP(C60,'AUD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0" s="5" t="str">
        <f>VLOOKUP(C60,'AUD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MAY'!B:W,10,0)</f>
        <v>31 de marzo de 2022 a 31 de marzo de 2025</v>
      </c>
      <c r="M60" s="5" t="str">
        <f>VLOOKUP(C60,'AUD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MAY'!B:W,12,0)</f>
        <v xml:space="preserve">Carlos Justiniano Nº 1123, comuna de Providencia, Región Metropolitana.
</v>
      </c>
      <c r="O60" s="5" t="str">
        <f>VLOOKUP(C60,'AUD MAY'!B:W,13,0)</f>
        <v>XIII</v>
      </c>
      <c r="P60" s="5" t="str">
        <f>VLOOKUP(C60,'AUD MAY'!B:W,14,0)</f>
        <v>Providencia</v>
      </c>
      <c r="Q60" s="5" t="str">
        <f>VLOOKUP(C60,'AUD MAY'!B:W,15,0)</f>
        <v>Fono 223393900- 223393901</v>
      </c>
      <c r="R60" s="5" t="str">
        <f>VLOOKUP(C60,'AUD MAY'!B:W,16,0)</f>
        <v>corporacion@opcion.cl</v>
      </c>
      <c r="S60" s="5">
        <f>VLOOKUP(C60,'AUD MAY'!B:W,17,0)</f>
        <v>0</v>
      </c>
      <c r="T60" s="5" t="str">
        <f>VLOOKUP(C60,'AUD MAY'!B:W,18,0)</f>
        <v>93401: Institución de Asistencia Social</v>
      </c>
      <c r="U60" s="5" t="str">
        <f>VLOOKUP(C60,'AUD MAY'!B:W,19,0)</f>
        <v>Se acompaña certificado financiero de la Institución correspondientes al año 2024, aprobado por el Sub Departamento de Supervisión Financiera Nacional</v>
      </c>
      <c r="V60" s="6">
        <f>VLOOKUP(C60,'AUD MAY'!B:W,20,0)</f>
        <v>2024</v>
      </c>
      <c r="W60" s="7">
        <f>VLOOKUP(C60,'AUD MAY'!B:W,21,0)</f>
        <v>37970</v>
      </c>
      <c r="X60" s="8">
        <v>16565472</v>
      </c>
      <c r="Y60" s="8">
        <v>75243168</v>
      </c>
      <c r="Z60" s="6">
        <v>45808</v>
      </c>
      <c r="AA60" s="5" t="s">
        <v>31</v>
      </c>
      <c r="AB60" s="5" t="s">
        <v>32</v>
      </c>
      <c r="AC60" s="5" t="s">
        <v>64</v>
      </c>
    </row>
    <row r="61" spans="2:29" x14ac:dyDescent="0.2">
      <c r="B61" s="26" t="s">
        <v>55</v>
      </c>
      <c r="C61" s="26">
        <v>717150007</v>
      </c>
      <c r="D61" s="5">
        <v>1132696</v>
      </c>
      <c r="E61" s="26">
        <v>13</v>
      </c>
      <c r="F61" s="5" t="str">
        <f>VLOOKUP(C61,'AUD MAY'!B:W,2,0)</f>
        <v>Corporación de Derecho Privado.</v>
      </c>
      <c r="G61" s="5" t="str">
        <f>VLOOKUP(C61,'AUD MAY'!B:W,4,0)</f>
        <v xml:space="preserve">Otorgada por Decreto Supremo Nº 972, de fecha 25 de julio de  1990, del Ministerio de Justicia, publicado en el Diario Oficial el día 13 de agosto de 1990. </v>
      </c>
      <c r="H61" s="5" t="str">
        <f>VLOOKUP(C61,'AUD MAY'!B:W,5,0)</f>
        <v>Certificado de vigencia, folio Nº 500627449668, de fecha 5 de mayo de 2025, del Servicio de Registro Civil e Identificación</v>
      </c>
      <c r="I61" s="5" t="str">
        <f>VLOOKUP(C61,'AUD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1" s="5" t="str">
        <f>VLOOKUP(C61,'AUD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MAY'!B:W,10,0)</f>
        <v>31 de marzo de 2022 a 31 de marzo de 2025</v>
      </c>
      <c r="M61" s="5" t="str">
        <f>VLOOKUP(C61,'AUD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MAY'!B:W,12,0)</f>
        <v xml:space="preserve">Carlos Justiniano Nº 1123, comuna de Providencia, Región Metropolitana.
</v>
      </c>
      <c r="O61" s="5" t="str">
        <f>VLOOKUP(C61,'AUD MAY'!B:W,13,0)</f>
        <v>XIII</v>
      </c>
      <c r="P61" s="5" t="str">
        <f>VLOOKUP(C61,'AUD MAY'!B:W,14,0)</f>
        <v>Providencia</v>
      </c>
      <c r="Q61" s="5" t="str">
        <f>VLOOKUP(C61,'AUD MAY'!B:W,15,0)</f>
        <v>Fono 223393900- 223393901</v>
      </c>
      <c r="R61" s="5" t="str">
        <f>VLOOKUP(C61,'AUD MAY'!B:W,16,0)</f>
        <v>corporacion@opcion.cl</v>
      </c>
      <c r="S61" s="5">
        <f>VLOOKUP(C61,'AUD MAY'!B:W,17,0)</f>
        <v>0</v>
      </c>
      <c r="T61" s="5" t="str">
        <f>VLOOKUP(C61,'AUD MAY'!B:W,18,0)</f>
        <v>93401: Institución de Asistencia Social</v>
      </c>
      <c r="U61" s="5" t="str">
        <f>VLOOKUP(C61,'AUD MAY'!B:W,19,0)</f>
        <v>Se acompaña certificado financiero de la Institución correspondientes al año 2024, aprobado por el Sub Departamento de Supervisión Financiera Nacional</v>
      </c>
      <c r="V61" s="6">
        <f>VLOOKUP(C61,'AUD MAY'!B:W,20,0)</f>
        <v>2024</v>
      </c>
      <c r="W61" s="7">
        <f>VLOOKUP(C61,'AUD MAY'!B:W,21,0)</f>
        <v>37970</v>
      </c>
      <c r="X61" s="8">
        <v>24390072</v>
      </c>
      <c r="Y61" s="8">
        <v>120666672</v>
      </c>
      <c r="Z61" s="6">
        <v>45808</v>
      </c>
      <c r="AA61" s="5" t="s">
        <v>31</v>
      </c>
      <c r="AB61" s="5" t="s">
        <v>32</v>
      </c>
      <c r="AC61" s="5" t="s">
        <v>60</v>
      </c>
    </row>
    <row r="62" spans="2:29" x14ac:dyDescent="0.2">
      <c r="B62" s="26" t="s">
        <v>55</v>
      </c>
      <c r="C62" s="26">
        <v>717150007</v>
      </c>
      <c r="D62" s="5">
        <v>1132700</v>
      </c>
      <c r="E62" s="26">
        <v>13</v>
      </c>
      <c r="F62" s="5" t="str">
        <f>VLOOKUP(C62,'AUD MAY'!B:W,2,0)</f>
        <v>Corporación de Derecho Privado.</v>
      </c>
      <c r="G62" s="5" t="str">
        <f>VLOOKUP(C62,'AUD MAY'!B:W,4,0)</f>
        <v xml:space="preserve">Otorgada por Decreto Supremo Nº 972, de fecha 25 de julio de  1990, del Ministerio de Justicia, publicado en el Diario Oficial el día 13 de agosto de 1990. </v>
      </c>
      <c r="H62" s="5" t="str">
        <f>VLOOKUP(C62,'AUD MAY'!B:W,5,0)</f>
        <v>Certificado de vigencia, folio Nº 500627449668, de fecha 5 de mayo de 2025, del Servicio de Registro Civil e Identificación</v>
      </c>
      <c r="I62" s="5" t="str">
        <f>VLOOKUP(C62,'AUD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2" s="5" t="str">
        <f>VLOOKUP(C62,'AUD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MAY'!B:W,10,0)</f>
        <v>31 de marzo de 2022 a 31 de marzo de 2025</v>
      </c>
      <c r="M62" s="5" t="str">
        <f>VLOOKUP(C62,'AUD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MAY'!B:W,12,0)</f>
        <v xml:space="preserve">Carlos Justiniano Nº 1123, comuna de Providencia, Región Metropolitana.
</v>
      </c>
      <c r="O62" s="5" t="str">
        <f>VLOOKUP(C62,'AUD MAY'!B:W,13,0)</f>
        <v>XIII</v>
      </c>
      <c r="P62" s="5" t="str">
        <f>VLOOKUP(C62,'AUD MAY'!B:W,14,0)</f>
        <v>Providencia</v>
      </c>
      <c r="Q62" s="5" t="str">
        <f>VLOOKUP(C62,'AUD MAY'!B:W,15,0)</f>
        <v>Fono 223393900- 223393901</v>
      </c>
      <c r="R62" s="5" t="str">
        <f>VLOOKUP(C62,'AUD MAY'!B:W,16,0)</f>
        <v>corporacion@opcion.cl</v>
      </c>
      <c r="S62" s="5">
        <f>VLOOKUP(C62,'AUD MAY'!B:W,17,0)</f>
        <v>0</v>
      </c>
      <c r="T62" s="5" t="str">
        <f>VLOOKUP(C62,'AUD MAY'!B:W,18,0)</f>
        <v>93401: Institución de Asistencia Social</v>
      </c>
      <c r="U62" s="5" t="str">
        <f>VLOOKUP(C62,'AUD MAY'!B:W,19,0)</f>
        <v>Se acompaña certificado financiero de la Institución correspondientes al año 2024, aprobado por el Sub Departamento de Supervisión Financiera Nacional</v>
      </c>
      <c r="V62" s="6">
        <f>VLOOKUP(C62,'AUD MAY'!B:W,20,0)</f>
        <v>2024</v>
      </c>
      <c r="W62" s="7">
        <f>VLOOKUP(C62,'AUD MAY'!B:W,21,0)</f>
        <v>37970</v>
      </c>
      <c r="X62" s="8">
        <v>32348938</v>
      </c>
      <c r="Y62" s="8">
        <v>146083696</v>
      </c>
      <c r="Z62" s="6">
        <v>45808</v>
      </c>
      <c r="AA62" s="5" t="s">
        <v>31</v>
      </c>
      <c r="AB62" s="5" t="s">
        <v>32</v>
      </c>
      <c r="AC62" s="5" t="s">
        <v>54</v>
      </c>
    </row>
    <row r="63" spans="2:29" x14ac:dyDescent="0.2">
      <c r="B63" s="26" t="s">
        <v>55</v>
      </c>
      <c r="C63" s="26">
        <v>717150007</v>
      </c>
      <c r="D63" s="5">
        <v>1132701</v>
      </c>
      <c r="E63" s="26">
        <v>13</v>
      </c>
      <c r="F63" s="5" t="str">
        <f>VLOOKUP(C63,'AUD MAY'!B:W,2,0)</f>
        <v>Corporación de Derecho Privado.</v>
      </c>
      <c r="G63" s="5" t="str">
        <f>VLOOKUP(C63,'AUD MAY'!B:W,4,0)</f>
        <v xml:space="preserve">Otorgada por Decreto Supremo Nº 972, de fecha 25 de julio de  1990, del Ministerio de Justicia, publicado en el Diario Oficial el día 13 de agosto de 1990. </v>
      </c>
      <c r="H63" s="5" t="str">
        <f>VLOOKUP(C63,'AUD MAY'!B:W,5,0)</f>
        <v>Certificado de vigencia, folio Nº 500627449668, de fecha 5 de mayo de 2025, del Servicio de Registro Civil e Identificación</v>
      </c>
      <c r="I63" s="5" t="str">
        <f>VLOOKUP(C63,'AUD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3" s="5" t="str">
        <f>VLOOKUP(C63,'AUD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MAY'!B:W,10,0)</f>
        <v>31 de marzo de 2022 a 31 de marzo de 2025</v>
      </c>
      <c r="M63" s="5" t="str">
        <f>VLOOKUP(C63,'AUD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MAY'!B:W,12,0)</f>
        <v xml:space="preserve">Carlos Justiniano Nº 1123, comuna de Providencia, Región Metropolitana.
</v>
      </c>
      <c r="O63" s="5" t="str">
        <f>VLOOKUP(C63,'AUD MAY'!B:W,13,0)</f>
        <v>XIII</v>
      </c>
      <c r="P63" s="5" t="str">
        <f>VLOOKUP(C63,'AUD MAY'!B:W,14,0)</f>
        <v>Providencia</v>
      </c>
      <c r="Q63" s="5" t="str">
        <f>VLOOKUP(C63,'AUD MAY'!B:W,15,0)</f>
        <v>Fono 223393900- 223393901</v>
      </c>
      <c r="R63" s="5" t="str">
        <f>VLOOKUP(C63,'AUD MAY'!B:W,16,0)</f>
        <v>corporacion@opcion.cl</v>
      </c>
      <c r="S63" s="5">
        <f>VLOOKUP(C63,'AUD MAY'!B:W,17,0)</f>
        <v>0</v>
      </c>
      <c r="T63" s="5" t="str">
        <f>VLOOKUP(C63,'AUD MAY'!B:W,18,0)</f>
        <v>93401: Institución de Asistencia Social</v>
      </c>
      <c r="U63" s="5" t="str">
        <f>VLOOKUP(C63,'AUD MAY'!B:W,19,0)</f>
        <v>Se acompaña certificado financiero de la Institución correspondientes al año 2024, aprobado por el Sub Departamento de Supervisión Financiera Nacional</v>
      </c>
      <c r="V63" s="6">
        <f>VLOOKUP(C63,'AUD MAY'!B:W,20,0)</f>
        <v>2024</v>
      </c>
      <c r="W63" s="7">
        <f>VLOOKUP(C63,'AUD MAY'!B:W,21,0)</f>
        <v>37970</v>
      </c>
      <c r="X63" s="8">
        <v>33375888</v>
      </c>
      <c r="Y63" s="8">
        <v>144286533</v>
      </c>
      <c r="Z63" s="6">
        <v>45808</v>
      </c>
      <c r="AA63" s="5" t="s">
        <v>31</v>
      </c>
      <c r="AB63" s="5" t="s">
        <v>32</v>
      </c>
      <c r="AC63" s="5" t="s">
        <v>65</v>
      </c>
    </row>
    <row r="64" spans="2:29" x14ac:dyDescent="0.2">
      <c r="B64" s="26" t="s">
        <v>55</v>
      </c>
      <c r="C64" s="26">
        <v>717150007</v>
      </c>
      <c r="D64" s="5">
        <v>1132702</v>
      </c>
      <c r="E64" s="26">
        <v>13</v>
      </c>
      <c r="F64" s="5" t="str">
        <f>VLOOKUP(C64,'AUD MAY'!B:W,2,0)</f>
        <v>Corporación de Derecho Privado.</v>
      </c>
      <c r="G64" s="5" t="str">
        <f>VLOOKUP(C64,'AUD MAY'!B:W,4,0)</f>
        <v xml:space="preserve">Otorgada por Decreto Supremo Nº 972, de fecha 25 de julio de  1990, del Ministerio de Justicia, publicado en el Diario Oficial el día 13 de agosto de 1990. </v>
      </c>
      <c r="H64" s="5" t="str">
        <f>VLOOKUP(C64,'AUD MAY'!B:W,5,0)</f>
        <v>Certificado de vigencia, folio Nº 500627449668, de fecha 5 de mayo de 2025, del Servicio de Registro Civil e Identificación</v>
      </c>
      <c r="I64" s="5" t="str">
        <f>VLOOKUP(C64,'AUD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4" s="5" t="str">
        <f>VLOOKUP(C64,'AUD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MAY'!B:W,10,0)</f>
        <v>31 de marzo de 2022 a 31 de marzo de 2025</v>
      </c>
      <c r="M64" s="5" t="str">
        <f>VLOOKUP(C64,'AUD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MAY'!B:W,12,0)</f>
        <v xml:space="preserve">Carlos Justiniano Nº 1123, comuna de Providencia, Región Metropolitana.
</v>
      </c>
      <c r="O64" s="5" t="str">
        <f>VLOOKUP(C64,'AUD MAY'!B:W,13,0)</f>
        <v>XIII</v>
      </c>
      <c r="P64" s="5" t="str">
        <f>VLOOKUP(C64,'AUD MAY'!B:W,14,0)</f>
        <v>Providencia</v>
      </c>
      <c r="Q64" s="5" t="str">
        <f>VLOOKUP(C64,'AUD MAY'!B:W,15,0)</f>
        <v>Fono 223393900- 223393901</v>
      </c>
      <c r="R64" s="5" t="str">
        <f>VLOOKUP(C64,'AUD MAY'!B:W,16,0)</f>
        <v>corporacion@opcion.cl</v>
      </c>
      <c r="S64" s="5">
        <f>VLOOKUP(C64,'AUD MAY'!B:W,17,0)</f>
        <v>0</v>
      </c>
      <c r="T64" s="5" t="str">
        <f>VLOOKUP(C64,'AUD MAY'!B:W,18,0)</f>
        <v>93401: Institución de Asistencia Social</v>
      </c>
      <c r="U64" s="5" t="str">
        <f>VLOOKUP(C64,'AUD MAY'!B:W,19,0)</f>
        <v>Se acompaña certificado financiero de la Institución correspondientes al año 2024, aprobado por el Sub Departamento de Supervisión Financiera Nacional</v>
      </c>
      <c r="V64" s="6">
        <f>VLOOKUP(C64,'AUD MAY'!B:W,20,0)</f>
        <v>2024</v>
      </c>
      <c r="W64" s="7">
        <f>VLOOKUP(C64,'AUD MAY'!B:W,21,0)</f>
        <v>37970</v>
      </c>
      <c r="X64" s="8">
        <v>25930497</v>
      </c>
      <c r="Y64" s="8">
        <v>124774472</v>
      </c>
      <c r="Z64" s="6">
        <v>45808</v>
      </c>
      <c r="AA64" s="5" t="s">
        <v>31</v>
      </c>
      <c r="AB64" s="5" t="s">
        <v>32</v>
      </c>
      <c r="AC64" s="5" t="s">
        <v>61</v>
      </c>
    </row>
    <row r="65" spans="2:29" x14ac:dyDescent="0.2">
      <c r="B65" s="26" t="s">
        <v>55</v>
      </c>
      <c r="C65" s="26">
        <v>717150007</v>
      </c>
      <c r="D65" s="5">
        <v>1132640</v>
      </c>
      <c r="E65" s="26">
        <v>13</v>
      </c>
      <c r="F65" s="5" t="str">
        <f>VLOOKUP(C65,'AUD MAY'!B:W,2,0)</f>
        <v>Corporación de Derecho Privado.</v>
      </c>
      <c r="G65" s="5" t="str">
        <f>VLOOKUP(C65,'AUD MAY'!B:W,4,0)</f>
        <v xml:space="preserve">Otorgada por Decreto Supremo Nº 972, de fecha 25 de julio de  1990, del Ministerio de Justicia, publicado en el Diario Oficial el día 13 de agosto de 1990. </v>
      </c>
      <c r="H65" s="5" t="str">
        <f>VLOOKUP(C65,'AUD MAY'!B:W,5,0)</f>
        <v>Certificado de vigencia, folio Nº 500627449668, de fecha 5 de mayo de 2025, del Servicio de Registro Civil e Identificación</v>
      </c>
      <c r="I65" s="5" t="str">
        <f>VLOOKUP(C65,'AUD MAY'!B:W,7,0)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MAY'!B:W,8,0)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5" s="5" t="str">
        <f>VLOOKUP(C65,'AUD MAY'!B:W,9,0)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MAY'!B:W,10,0)</f>
        <v>31 de marzo de 2022 a 31 de marzo de 2025</v>
      </c>
      <c r="M65" s="5" t="str">
        <f>VLOOKUP(C65,'AUD MAY'!B:W,11,0)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MAY'!B:W,12,0)</f>
        <v xml:space="preserve">Carlos Justiniano Nº 1123, comuna de Providencia, Región Metropolitana.
</v>
      </c>
      <c r="O65" s="5" t="str">
        <f>VLOOKUP(C65,'AUD MAY'!B:W,13,0)</f>
        <v>XIII</v>
      </c>
      <c r="P65" s="5" t="str">
        <f>VLOOKUP(C65,'AUD MAY'!B:W,14,0)</f>
        <v>Providencia</v>
      </c>
      <c r="Q65" s="5" t="str">
        <f>VLOOKUP(C65,'AUD MAY'!B:W,15,0)</f>
        <v>Fono 223393900- 223393901</v>
      </c>
      <c r="R65" s="5" t="str">
        <f>VLOOKUP(C65,'AUD MAY'!B:W,16,0)</f>
        <v>corporacion@opcion.cl</v>
      </c>
      <c r="S65" s="5">
        <f>VLOOKUP(C65,'AUD MAY'!B:W,17,0)</f>
        <v>0</v>
      </c>
      <c r="T65" s="5" t="str">
        <f>VLOOKUP(C65,'AUD MAY'!B:W,18,0)</f>
        <v>93401: Institución de Asistencia Social</v>
      </c>
      <c r="U65" s="5" t="str">
        <f>VLOOKUP(C65,'AUD MAY'!B:W,19,0)</f>
        <v>Se acompaña certificado financiero de la Institución correspondientes al año 2024, aprobado por el Sub Departamento de Supervisión Financiera Nacional</v>
      </c>
      <c r="V65" s="6">
        <f>VLOOKUP(C65,'AUD MAY'!B:W,20,0)</f>
        <v>2024</v>
      </c>
      <c r="W65" s="7">
        <f>VLOOKUP(C65,'AUD MAY'!B:W,21,0)</f>
        <v>37970</v>
      </c>
      <c r="X65" s="8">
        <v>20357568</v>
      </c>
      <c r="Y65" s="8">
        <v>90411552</v>
      </c>
      <c r="Z65" s="6">
        <v>45808</v>
      </c>
      <c r="AA65" s="5" t="s">
        <v>31</v>
      </c>
      <c r="AB65" s="5" t="s">
        <v>32</v>
      </c>
      <c r="AC65" s="5" t="s">
        <v>60</v>
      </c>
    </row>
    <row r="66" spans="2:29" x14ac:dyDescent="0.2">
      <c r="B66" s="26" t="s">
        <v>66</v>
      </c>
      <c r="C66" s="26">
        <v>725129009</v>
      </c>
      <c r="D66" s="5">
        <v>1070749</v>
      </c>
      <c r="E66" s="26">
        <v>7</v>
      </c>
      <c r="F66" s="5" t="str">
        <f>VLOOKUP(C66,'AUD MAY'!B:W,2,0)</f>
        <v>Corporación de Derecho Privado.</v>
      </c>
      <c r="G66" s="5" t="str">
        <f>VLOOKUP(C66,'AUD MAY'!B:W,4,0)</f>
        <v xml:space="preserve">Otorgada por Decreto Supremo Nº 750, de fecha 12 de mayo de 1994, del Ministerio de Justicia, publicado en el Diario Oficial el día 03 de octubre de 1996. </v>
      </c>
      <c r="H66" s="5" t="str">
        <f>VLOOKUP(C66,'AUD MAY'!B:W,5,0)</f>
        <v>Certificado de vigencia, folio N° 500628041539, de 07 de mayo de 2025, emitido por el Servicio de Registro Civil e Identificación.</v>
      </c>
      <c r="I66" s="5" t="str">
        <f>VLOOKUP(C66,'AUD MAY'!B:W,7,0)</f>
        <v>La prestación de toda clase de servicios y la ejecución de todo tipo de actividades conducentes al desarrollo integral de los niños y jóvenes socio-culturales.</v>
      </c>
      <c r="J66" s="5" t="str">
        <f>VLOOKUP(C66,'AUD MAY'!B:W,8,0)</f>
        <v xml:space="preserve">Presidente: Guido Gossens Roell, 
Secretaria: Luisa Verónica Rojas Huanel, 
Tesorero: Luis Iván Salas Rojas,
Directores:
Marisol  Aguirre Zúñiga, 
María Ernestina Mascaró Morales, 
</v>
      </c>
      <c r="K66" s="5" t="str">
        <f>VLOOKUP(C66,'AUD MAY'!B:W,9,0)</f>
        <v>Durarán 03 años en sus cargos.</v>
      </c>
      <c r="L66" s="5" t="str">
        <f>VLOOKUP(C66,'AUD MAY'!B:W,10,0)</f>
        <v>13-03-2023 al 13-03-2026</v>
      </c>
      <c r="M66" s="5" t="str">
        <f>VLOOKUP(C66,'AUD MAY'!B:W,11,0)</f>
        <v xml:space="preserve">Presidente: Guido Gossens Roell, 
</v>
      </c>
      <c r="N66" s="5" t="str">
        <f>VLOOKUP(C66,'AUD MAY'!B:W,12,0)</f>
        <v xml:space="preserve">14 Sur, Pasaje 5 Poniente A, N° 270, ciudad de Talca, Región del Maule.
</v>
      </c>
      <c r="O66" s="5" t="str">
        <f>VLOOKUP(C66,'AUD MAY'!B:W,13,0)</f>
        <v>VII</v>
      </c>
      <c r="P66" s="5" t="str">
        <f>VLOOKUP(C66,'AUD MAY'!B:W,14,0)</f>
        <v>Talca</v>
      </c>
      <c r="Q66" s="5" t="str">
        <f>VLOOKUP(C66,'AUD MAY'!B:W,15,0)</f>
        <v>71)  2220285</v>
      </c>
      <c r="R66" s="5" t="str">
        <f>VLOOKUP(C66,'AUD MAY'!B:W,16,0)</f>
        <v xml:space="preserve">corporacioneducacionalabatemolina@ceam.cl
www.ceam.cl
</v>
      </c>
      <c r="S66" s="5">
        <f>VLOOKUP(C66,'AUD MAY'!B:W,17,0)</f>
        <v>0</v>
      </c>
      <c r="T66" s="5" t="str">
        <f>VLOOKUP(C66,'AUD MAY'!B:W,18,0)</f>
        <v>93401: Institución de Asistencia Social</v>
      </c>
      <c r="U66" s="5" t="str">
        <f>VLOOKUP(C66,'AUD MAY'!B:W,19,0)</f>
        <v>Se acompaña certificado financiero correspondiente al año 2024, aprobados por el Sub Departamento de Supervisión Financiera Nacional</v>
      </c>
      <c r="V66" s="6">
        <f>VLOOKUP(C66,'AUD MAY'!B:W,20,0)</f>
        <v>2024</v>
      </c>
      <c r="W66" s="7">
        <f>VLOOKUP(C66,'AUD MAY'!B:W,21,0)</f>
        <v>37970</v>
      </c>
      <c r="X66" s="8">
        <v>0</v>
      </c>
      <c r="Y66" s="8">
        <v>1143072</v>
      </c>
      <c r="Z66" s="6">
        <v>45808</v>
      </c>
      <c r="AA66" s="5" t="s">
        <v>31</v>
      </c>
      <c r="AB66" s="5" t="s">
        <v>32</v>
      </c>
      <c r="AC66" s="5" t="s">
        <v>50</v>
      </c>
    </row>
    <row r="67" spans="2:29" x14ac:dyDescent="0.2">
      <c r="B67" s="26" t="s">
        <v>66</v>
      </c>
      <c r="C67" s="26">
        <v>725129009</v>
      </c>
      <c r="D67" s="5">
        <v>1070750</v>
      </c>
      <c r="E67" s="26">
        <v>7</v>
      </c>
      <c r="F67" s="5" t="str">
        <f>VLOOKUP(C67,'AUD MAY'!B:W,2,0)</f>
        <v>Corporación de Derecho Privado.</v>
      </c>
      <c r="G67" s="5" t="str">
        <f>VLOOKUP(C67,'AUD MAY'!B:W,4,0)</f>
        <v xml:space="preserve">Otorgada por Decreto Supremo Nº 750, de fecha 12 de mayo de 1994, del Ministerio de Justicia, publicado en el Diario Oficial el día 03 de octubre de 1996. </v>
      </c>
      <c r="H67" s="5" t="str">
        <f>VLOOKUP(C67,'AUD MAY'!B:W,5,0)</f>
        <v>Certificado de vigencia, folio N° 500628041539, de 07 de mayo de 2025, emitido por el Servicio de Registro Civil e Identificación.</v>
      </c>
      <c r="I67" s="5" t="str">
        <f>VLOOKUP(C67,'AUD MAY'!B:W,7,0)</f>
        <v>La prestación de toda clase de servicios y la ejecución de todo tipo de actividades conducentes al desarrollo integral de los niños y jóvenes socio-culturales.</v>
      </c>
      <c r="J67" s="5" t="str">
        <f>VLOOKUP(C67,'AUD MAY'!B:W,8,0)</f>
        <v xml:space="preserve">Presidente: Guido Gossens Roell, 
Secretaria: Luisa Verónica Rojas Huanel, 
Tesorero: Luis Iván Salas Rojas,
Directores:
Marisol  Aguirre Zúñiga, 
María Ernestina Mascaró Morales, 
</v>
      </c>
      <c r="K67" s="5" t="str">
        <f>VLOOKUP(C67,'AUD MAY'!B:W,9,0)</f>
        <v>Durarán 03 años en sus cargos.</v>
      </c>
      <c r="L67" s="5" t="str">
        <f>VLOOKUP(C67,'AUD MAY'!B:W,10,0)</f>
        <v>13-03-2023 al 13-03-2026</v>
      </c>
      <c r="M67" s="5" t="str">
        <f>VLOOKUP(C67,'AUD MAY'!B:W,11,0)</f>
        <v xml:space="preserve">Presidente: Guido Gossens Roell, 
</v>
      </c>
      <c r="N67" s="5" t="str">
        <f>VLOOKUP(C67,'AUD MAY'!B:W,12,0)</f>
        <v xml:space="preserve">14 Sur, Pasaje 5 Poniente A, N° 270, ciudad de Talca, Región del Maule.
</v>
      </c>
      <c r="O67" s="5" t="str">
        <f>VLOOKUP(C67,'AUD MAY'!B:W,13,0)</f>
        <v>VII</v>
      </c>
      <c r="P67" s="5" t="str">
        <f>VLOOKUP(C67,'AUD MAY'!B:W,14,0)</f>
        <v>Talca</v>
      </c>
      <c r="Q67" s="5" t="str">
        <f>VLOOKUP(C67,'AUD MAY'!B:W,15,0)</f>
        <v>71)  2220285</v>
      </c>
      <c r="R67" s="5" t="str">
        <f>VLOOKUP(C67,'AUD MAY'!B:W,16,0)</f>
        <v xml:space="preserve">corporacioneducacionalabatemolina@ceam.cl
www.ceam.cl
</v>
      </c>
      <c r="S67" s="5">
        <f>VLOOKUP(C67,'AUD MAY'!B:W,17,0)</f>
        <v>0</v>
      </c>
      <c r="T67" s="5" t="str">
        <f>VLOOKUP(C67,'AUD MAY'!B:W,18,0)</f>
        <v>93401: Institución de Asistencia Social</v>
      </c>
      <c r="U67" s="5" t="str">
        <f>VLOOKUP(C67,'AUD MAY'!B:W,19,0)</f>
        <v>Se acompaña certificado financiero correspondiente al año 2024, aprobados por el Sub Departamento de Supervisión Financiera Nacional</v>
      </c>
      <c r="V67" s="6">
        <f>VLOOKUP(C67,'AUD MAY'!B:W,20,0)</f>
        <v>2024</v>
      </c>
      <c r="W67" s="7">
        <f>VLOOKUP(C67,'AUD MAY'!B:W,21,0)</f>
        <v>37970</v>
      </c>
      <c r="X67" s="8">
        <v>0</v>
      </c>
      <c r="Y67" s="8">
        <v>1451293</v>
      </c>
      <c r="Z67" s="6">
        <v>45808</v>
      </c>
      <c r="AA67" s="5" t="s">
        <v>31</v>
      </c>
      <c r="AB67" s="5" t="s">
        <v>32</v>
      </c>
      <c r="AC67" s="5" t="s">
        <v>50</v>
      </c>
    </row>
    <row r="68" spans="2:29" x14ac:dyDescent="0.2">
      <c r="B68" s="26" t="s">
        <v>66</v>
      </c>
      <c r="C68" s="26">
        <v>725129009</v>
      </c>
      <c r="D68" s="5">
        <v>1070751</v>
      </c>
      <c r="E68" s="26">
        <v>7</v>
      </c>
      <c r="F68" s="5" t="str">
        <f>VLOOKUP(C68,'AUD MAY'!B:W,2,0)</f>
        <v>Corporación de Derecho Privado.</v>
      </c>
      <c r="G68" s="5" t="str">
        <f>VLOOKUP(C68,'AUD MAY'!B:W,4,0)</f>
        <v xml:space="preserve">Otorgada por Decreto Supremo Nº 750, de fecha 12 de mayo de 1994, del Ministerio de Justicia, publicado en el Diario Oficial el día 03 de octubre de 1996. </v>
      </c>
      <c r="H68" s="5" t="str">
        <f>VLOOKUP(C68,'AUD MAY'!B:W,5,0)</f>
        <v>Certificado de vigencia, folio N° 500628041539, de 07 de mayo de 2025, emitido por el Servicio de Registro Civil e Identificación.</v>
      </c>
      <c r="I68" s="5" t="str">
        <f>VLOOKUP(C68,'AUD MAY'!B:W,7,0)</f>
        <v>La prestación de toda clase de servicios y la ejecución de todo tipo de actividades conducentes al desarrollo integral de los niños y jóvenes socio-culturales.</v>
      </c>
      <c r="J68" s="5" t="str">
        <f>VLOOKUP(C68,'AUD MAY'!B:W,8,0)</f>
        <v xml:space="preserve">Presidente: Guido Gossens Roell, 
Secretaria: Luisa Verónica Rojas Huanel, 
Tesorero: Luis Iván Salas Rojas,
Directores:
Marisol  Aguirre Zúñiga, 
María Ernestina Mascaró Morales, 
</v>
      </c>
      <c r="K68" s="5" t="str">
        <f>VLOOKUP(C68,'AUD MAY'!B:W,9,0)</f>
        <v>Durarán 03 años en sus cargos.</v>
      </c>
      <c r="L68" s="5" t="str">
        <f>VLOOKUP(C68,'AUD MAY'!B:W,10,0)</f>
        <v>13-03-2023 al 13-03-2026</v>
      </c>
      <c r="M68" s="5" t="str">
        <f>VLOOKUP(C68,'AUD MAY'!B:W,11,0)</f>
        <v xml:space="preserve">Presidente: Guido Gossens Roell, 
</v>
      </c>
      <c r="N68" s="5" t="str">
        <f>VLOOKUP(C68,'AUD MAY'!B:W,12,0)</f>
        <v xml:space="preserve">14 Sur, Pasaje 5 Poniente A, N° 270, ciudad de Talca, Región del Maule.
</v>
      </c>
      <c r="O68" s="5" t="str">
        <f>VLOOKUP(C68,'AUD MAY'!B:W,13,0)</f>
        <v>VII</v>
      </c>
      <c r="P68" s="5" t="str">
        <f>VLOOKUP(C68,'AUD MAY'!B:W,14,0)</f>
        <v>Talca</v>
      </c>
      <c r="Q68" s="5" t="str">
        <f>VLOOKUP(C68,'AUD MAY'!B:W,15,0)</f>
        <v>71)  2220285</v>
      </c>
      <c r="R68" s="5" t="str">
        <f>VLOOKUP(C68,'AUD MAY'!B:W,16,0)</f>
        <v xml:space="preserve">corporacioneducacionalabatemolina@ceam.cl
www.ceam.cl
</v>
      </c>
      <c r="S68" s="5">
        <f>VLOOKUP(C68,'AUD MAY'!B:W,17,0)</f>
        <v>0</v>
      </c>
      <c r="T68" s="5" t="str">
        <f>VLOOKUP(C68,'AUD MAY'!B:W,18,0)</f>
        <v>93401: Institución de Asistencia Social</v>
      </c>
      <c r="U68" s="5" t="str">
        <f>VLOOKUP(C68,'AUD MAY'!B:W,19,0)</f>
        <v>Se acompaña certificado financiero correspondiente al año 2024, aprobados por el Sub Departamento de Supervisión Financiera Nacional</v>
      </c>
      <c r="V68" s="6">
        <f>VLOOKUP(C68,'AUD MAY'!B:W,20,0)</f>
        <v>2024</v>
      </c>
      <c r="W68" s="7">
        <f>VLOOKUP(C68,'AUD MAY'!B:W,21,0)</f>
        <v>37970</v>
      </c>
      <c r="X68" s="8">
        <v>0</v>
      </c>
      <c r="Y68" s="8">
        <v>18228369</v>
      </c>
      <c r="Z68" s="6">
        <v>45808</v>
      </c>
      <c r="AA68" s="5" t="s">
        <v>31</v>
      </c>
      <c r="AB68" s="5" t="s">
        <v>32</v>
      </c>
      <c r="AC68" s="5" t="s">
        <v>50</v>
      </c>
    </row>
    <row r="69" spans="2:29" x14ac:dyDescent="0.2">
      <c r="B69" s="26" t="s">
        <v>67</v>
      </c>
      <c r="C69" s="26">
        <v>721694003</v>
      </c>
      <c r="D69" s="5">
        <v>1070721</v>
      </c>
      <c r="E69" s="26">
        <v>7</v>
      </c>
      <c r="F69" s="5" t="str">
        <f>VLOOKUP(C69,'AUD MAY'!B:W,2,0)</f>
        <v>Corporación de Derecho Privado.</v>
      </c>
      <c r="G69" s="5" t="str">
        <f>VLOOKUP(C69,'AUD MAY'!B:W,4,0)</f>
        <v xml:space="preserve">Decreto Supremo Nº 1472, de 03 de noviembre de 1992, del Ministerio de Justicia. </v>
      </c>
      <c r="H69" s="5" t="str">
        <f>VLOOKUP(C69,'AUD MAY'!B:W,5,0)</f>
        <v>Certificado de Vigencia Folio Nº 500574949242, de fecha 04 de julio de 2024, del Servicio de Registro Civil e Identificación</v>
      </c>
      <c r="I69" s="5" t="str">
        <f>VLOOKUP(C69,'AUD MAY'!B:W,7,0)</f>
        <v>Formación, promoción, cooperación y prestación de servicios para el desarrollo económico, social, cultural y espiritual de la comunidad, en el área de los derechos humanos del niño, entre otras.</v>
      </c>
      <c r="J69" s="5" t="str">
        <f>VLOOKUP(C69,'AUD MAY'!B:W,8,0)</f>
        <v xml:space="preserve">Presidente:
Héctor Fernando Aliaga Rojas, RUT Nº 3.634.642-6.
Secretario: 
Betty Eliana Brito Vargas, RUT Nº 5.709.591-1.
Tesorero:
Boris Ricardo Miño Zeballos, RUT N° 8.777.596-8
</v>
      </c>
      <c r="K69" s="5" t="str">
        <f>VLOOKUP(C69,'AUD MAY'!B:W,9,0)</f>
        <v>3 años en sus cargos.</v>
      </c>
      <c r="L69" s="5" t="str">
        <f>VLOOKUP(C69,'AUD MAY'!B:W,10,0)</f>
        <v>Del 31 de marzo de 2022 hasta 31 de marzo de 2025</v>
      </c>
      <c r="M69" s="5" t="str">
        <f>VLOOKUP(C69,'AUD MAY'!B:W,11,0)</f>
        <v xml:space="preserve">Patricio Marcelo Labra Guzmán, 
</v>
      </c>
      <c r="N69" s="5" t="str">
        <f>VLOOKUP(C69,'AUD MAY'!B:W,12,0)</f>
        <v xml:space="preserve">Calle Orella N° 1015, comuna y ciudad de Valparaíso, Quinta Región  
</v>
      </c>
      <c r="O69" s="5" t="str">
        <f>VLOOKUP(C69,'AUD MAY'!B:W,13,0)</f>
        <v>V</v>
      </c>
      <c r="P69" s="5" t="str">
        <f>VLOOKUP(C69,'AUD MAY'!B:W,14,0)</f>
        <v>Valparaíso</v>
      </c>
      <c r="Q69" s="5" t="str">
        <f>VLOOKUP(C69,'AUD MAY'!B:W,15,0)</f>
        <v>32-2156239</v>
      </c>
      <c r="R69" s="5" t="str">
        <f>VLOOKUP(C69,'AUD MAY'!B:W,16,0)</f>
        <v>serpaj@serpajchile.cl</v>
      </c>
      <c r="S69" s="5">
        <f>VLOOKUP(C69,'AUD MAY'!B:W,17,0)</f>
        <v>0</v>
      </c>
      <c r="T69" s="5">
        <f>VLOOKUP(C69,'AUD MAY'!B:W,18,0)</f>
        <v>93401</v>
      </c>
      <c r="U69" s="5" t="str">
        <f>VLOOKUP(C69,'AUD MAY'!B:W,19,0)</f>
        <v>Se acompaña certificado de antecedentes financieros correspondiente al año 2023, aprobado por el Subdepartamento de Supervisión Financiera de la Dirección Nacional.</v>
      </c>
      <c r="V69" s="6">
        <f>VLOOKUP(C69,'AUD MAY'!B:W,20,0)</f>
        <v>2023</v>
      </c>
      <c r="W69" s="7">
        <f>VLOOKUP(C69,'AUD MAY'!B:W,21,0)</f>
        <v>37970</v>
      </c>
      <c r="X69" s="8">
        <v>0</v>
      </c>
      <c r="Y69" s="8">
        <v>6161249</v>
      </c>
      <c r="Z69" s="6">
        <v>45808</v>
      </c>
      <c r="AA69" s="5" t="s">
        <v>31</v>
      </c>
      <c r="AB69" s="5" t="s">
        <v>32</v>
      </c>
      <c r="AC69" s="5" t="s">
        <v>50</v>
      </c>
    </row>
    <row r="70" spans="2:29" x14ac:dyDescent="0.2">
      <c r="B70" s="26" t="s">
        <v>67</v>
      </c>
      <c r="C70" s="26">
        <v>721694003</v>
      </c>
      <c r="D70" s="5">
        <v>1070722</v>
      </c>
      <c r="E70" s="26">
        <v>7</v>
      </c>
      <c r="F70" s="5" t="str">
        <f>VLOOKUP(C70,'AUD MAY'!B:W,2,0)</f>
        <v>Corporación de Derecho Privado.</v>
      </c>
      <c r="G70" s="5" t="str">
        <f>VLOOKUP(C70,'AUD MAY'!B:W,4,0)</f>
        <v xml:space="preserve">Decreto Supremo Nº 1472, de 03 de noviembre de 1992, del Ministerio de Justicia. </v>
      </c>
      <c r="H70" s="5" t="str">
        <f>VLOOKUP(C70,'AUD MAY'!B:W,5,0)</f>
        <v>Certificado de Vigencia Folio Nº 500574949242, de fecha 04 de julio de 2024, del Servicio de Registro Civil e Identificación</v>
      </c>
      <c r="I70" s="5" t="str">
        <f>VLOOKUP(C70,'AUD MAY'!B:W,7,0)</f>
        <v>Formación, promoción, cooperación y prestación de servicios para el desarrollo económico, social, cultural y espiritual de la comunidad, en el área de los derechos humanos del niño, entre otras.</v>
      </c>
      <c r="J70" s="5" t="str">
        <f>VLOOKUP(C70,'AUD MAY'!B:W,8,0)</f>
        <v xml:space="preserve">Presidente:
Héctor Fernando Aliaga Rojas, RUT Nº 3.634.642-6.
Secretario: 
Betty Eliana Brito Vargas, RUT Nº 5.709.591-1.
Tesorero:
Boris Ricardo Miño Zeballos, RUT N° 8.777.596-8
</v>
      </c>
      <c r="K70" s="5" t="str">
        <f>VLOOKUP(C70,'AUD MAY'!B:W,9,0)</f>
        <v>3 años en sus cargos.</v>
      </c>
      <c r="L70" s="5" t="str">
        <f>VLOOKUP(C70,'AUD MAY'!B:W,10,0)</f>
        <v>Del 31 de marzo de 2022 hasta 31 de marzo de 2025</v>
      </c>
      <c r="M70" s="5" t="str">
        <f>VLOOKUP(C70,'AUD MAY'!B:W,11,0)</f>
        <v xml:space="preserve">Patricio Marcelo Labra Guzmán, 
</v>
      </c>
      <c r="N70" s="5" t="str">
        <f>VLOOKUP(C70,'AUD MAY'!B:W,12,0)</f>
        <v xml:space="preserve">Calle Orella N° 1015, comuna y ciudad de Valparaíso, Quinta Región  
</v>
      </c>
      <c r="O70" s="5" t="str">
        <f>VLOOKUP(C70,'AUD MAY'!B:W,13,0)</f>
        <v>V</v>
      </c>
      <c r="P70" s="5" t="str">
        <f>VLOOKUP(C70,'AUD MAY'!B:W,14,0)</f>
        <v>Valparaíso</v>
      </c>
      <c r="Q70" s="5" t="str">
        <f>VLOOKUP(C70,'AUD MAY'!B:W,15,0)</f>
        <v>32-2156239</v>
      </c>
      <c r="R70" s="5" t="str">
        <f>VLOOKUP(C70,'AUD MAY'!B:W,16,0)</f>
        <v>serpaj@serpajchile.cl</v>
      </c>
      <c r="S70" s="5">
        <f>VLOOKUP(C70,'AUD MAY'!B:W,17,0)</f>
        <v>0</v>
      </c>
      <c r="T70" s="5">
        <f>VLOOKUP(C70,'AUD MAY'!B:W,18,0)</f>
        <v>93401</v>
      </c>
      <c r="U70" s="5" t="str">
        <f>VLOOKUP(C70,'AUD MAY'!B:W,19,0)</f>
        <v>Se acompaña certificado de antecedentes financieros correspondiente al año 2023, aprobado por el Subdepartamento de Supervisión Financiera de la Dirección Nacional.</v>
      </c>
      <c r="V70" s="6">
        <f>VLOOKUP(C70,'AUD MAY'!B:W,20,0)</f>
        <v>2023</v>
      </c>
      <c r="W70" s="7">
        <f>VLOOKUP(C70,'AUD MAY'!B:W,21,0)</f>
        <v>37970</v>
      </c>
      <c r="X70" s="8">
        <v>0</v>
      </c>
      <c r="Y70" s="8">
        <v>2355772</v>
      </c>
      <c r="Z70" s="6">
        <v>45808</v>
      </c>
      <c r="AA70" s="5" t="s">
        <v>31</v>
      </c>
      <c r="AB70" s="5" t="s">
        <v>32</v>
      </c>
      <c r="AC70" s="5" t="s">
        <v>50</v>
      </c>
    </row>
    <row r="71" spans="2:29" x14ac:dyDescent="0.2">
      <c r="B71" s="26" t="s">
        <v>67</v>
      </c>
      <c r="C71" s="26">
        <v>721694003</v>
      </c>
      <c r="D71" s="5">
        <v>1070743</v>
      </c>
      <c r="E71" s="26">
        <v>7</v>
      </c>
      <c r="F71" s="5" t="str">
        <f>VLOOKUP(C71,'AUD MAY'!B:W,2,0)</f>
        <v>Corporación de Derecho Privado.</v>
      </c>
      <c r="G71" s="5" t="str">
        <f>VLOOKUP(C71,'AUD MAY'!B:W,4,0)</f>
        <v xml:space="preserve">Decreto Supremo Nº 1472, de 03 de noviembre de 1992, del Ministerio de Justicia. </v>
      </c>
      <c r="H71" s="5" t="str">
        <f>VLOOKUP(C71,'AUD MAY'!B:W,5,0)</f>
        <v>Certificado de Vigencia Folio Nº 500574949242, de fecha 04 de julio de 2024, del Servicio de Registro Civil e Identificación</v>
      </c>
      <c r="I71" s="5" t="str">
        <f>VLOOKUP(C71,'AUD MAY'!B:W,7,0)</f>
        <v>Formación, promoción, cooperación y prestación de servicios para el desarrollo económico, social, cultural y espiritual de la comunidad, en el área de los derechos humanos del niño, entre otras.</v>
      </c>
      <c r="J71" s="5" t="str">
        <f>VLOOKUP(C71,'AUD MAY'!B:W,8,0)</f>
        <v xml:space="preserve">Presidente:
Héctor Fernando Aliaga Rojas, RUT Nº 3.634.642-6.
Secretario: 
Betty Eliana Brito Vargas, RUT Nº 5.709.591-1.
Tesorero:
Boris Ricardo Miño Zeballos, RUT N° 8.777.596-8
</v>
      </c>
      <c r="K71" s="5" t="str">
        <f>VLOOKUP(C71,'AUD MAY'!B:W,9,0)</f>
        <v>3 años en sus cargos.</v>
      </c>
      <c r="L71" s="5" t="str">
        <f>VLOOKUP(C71,'AUD MAY'!B:W,10,0)</f>
        <v>Del 31 de marzo de 2022 hasta 31 de marzo de 2025</v>
      </c>
      <c r="M71" s="5" t="str">
        <f>VLOOKUP(C71,'AUD MAY'!B:W,11,0)</f>
        <v xml:space="preserve">Patricio Marcelo Labra Guzmán, 
</v>
      </c>
      <c r="N71" s="5" t="str">
        <f>VLOOKUP(C71,'AUD MAY'!B:W,12,0)</f>
        <v xml:space="preserve">Calle Orella N° 1015, comuna y ciudad de Valparaíso, Quinta Región  
</v>
      </c>
      <c r="O71" s="5" t="str">
        <f>VLOOKUP(C71,'AUD MAY'!B:W,13,0)</f>
        <v>V</v>
      </c>
      <c r="P71" s="5" t="str">
        <f>VLOOKUP(C71,'AUD MAY'!B:W,14,0)</f>
        <v>Valparaíso</v>
      </c>
      <c r="Q71" s="5" t="str">
        <f>VLOOKUP(C71,'AUD MAY'!B:W,15,0)</f>
        <v>32-2156239</v>
      </c>
      <c r="R71" s="5" t="str">
        <f>VLOOKUP(C71,'AUD MAY'!B:W,16,0)</f>
        <v>serpaj@serpajchile.cl</v>
      </c>
      <c r="S71" s="5">
        <f>VLOOKUP(C71,'AUD MAY'!B:W,17,0)</f>
        <v>0</v>
      </c>
      <c r="T71" s="5">
        <f>VLOOKUP(C71,'AUD MAY'!B:W,18,0)</f>
        <v>93401</v>
      </c>
      <c r="U71" s="5" t="str">
        <f>VLOOKUP(C71,'AUD MAY'!B:W,19,0)</f>
        <v>Se acompaña certificado de antecedentes financieros correspondiente al año 2023, aprobado por el Subdepartamento de Supervisión Financiera de la Dirección Nacional.</v>
      </c>
      <c r="V71" s="6">
        <f>VLOOKUP(C71,'AUD MAY'!B:W,20,0)</f>
        <v>2023</v>
      </c>
      <c r="W71" s="7">
        <f>VLOOKUP(C71,'AUD MAY'!B:W,21,0)</f>
        <v>37970</v>
      </c>
      <c r="X71" s="8">
        <v>0</v>
      </c>
      <c r="Y71" s="8">
        <v>24130350</v>
      </c>
      <c r="Z71" s="6">
        <v>45808</v>
      </c>
      <c r="AA71" s="5" t="s">
        <v>31</v>
      </c>
      <c r="AB71" s="5" t="s">
        <v>32</v>
      </c>
      <c r="AC71" s="5" t="s">
        <v>68</v>
      </c>
    </row>
    <row r="72" spans="2:29" x14ac:dyDescent="0.2">
      <c r="B72" s="26" t="s">
        <v>67</v>
      </c>
      <c r="C72" s="26">
        <v>721694003</v>
      </c>
      <c r="D72" s="5">
        <v>1110190</v>
      </c>
      <c r="E72" s="26">
        <v>11</v>
      </c>
      <c r="F72" s="5" t="str">
        <f>VLOOKUP(C72,'AUD MAY'!B:W,2,0)</f>
        <v>Corporación de Derecho Privado.</v>
      </c>
      <c r="G72" s="5" t="str">
        <f>VLOOKUP(C72,'AUD MAY'!B:W,4,0)</f>
        <v xml:space="preserve">Decreto Supremo Nº 1472, de 03 de noviembre de 1992, del Ministerio de Justicia. </v>
      </c>
      <c r="H72" s="5" t="str">
        <f>VLOOKUP(C72,'AUD MAY'!B:W,5,0)</f>
        <v>Certificado de Vigencia Folio Nº 500574949242, de fecha 04 de julio de 2024, del Servicio de Registro Civil e Identificación</v>
      </c>
      <c r="I72" s="5" t="str">
        <f>VLOOKUP(C72,'AUD MAY'!B:W,7,0)</f>
        <v>Formación, promoción, cooperación y prestación de servicios para el desarrollo económico, social, cultural y espiritual de la comunidad, en el área de los derechos humanos del niño, entre otras.</v>
      </c>
      <c r="J72" s="5" t="str">
        <f>VLOOKUP(C72,'AUD MAY'!B:W,8,0)</f>
        <v xml:space="preserve">Presidente:
Héctor Fernando Aliaga Rojas, RUT Nº 3.634.642-6.
Secretario: 
Betty Eliana Brito Vargas, RUT Nº 5.709.591-1.
Tesorero:
Boris Ricardo Miño Zeballos, RUT N° 8.777.596-8
</v>
      </c>
      <c r="K72" s="5" t="str">
        <f>VLOOKUP(C72,'AUD MAY'!B:W,9,0)</f>
        <v>3 años en sus cargos.</v>
      </c>
      <c r="L72" s="5" t="str">
        <f>VLOOKUP(C72,'AUD MAY'!B:W,10,0)</f>
        <v>Del 31 de marzo de 2022 hasta 31 de marzo de 2025</v>
      </c>
      <c r="M72" s="5" t="str">
        <f>VLOOKUP(C72,'AUD MAY'!B:W,11,0)</f>
        <v xml:space="preserve">Patricio Marcelo Labra Guzmán, 
</v>
      </c>
      <c r="N72" s="5" t="str">
        <f>VLOOKUP(C72,'AUD MAY'!B:W,12,0)</f>
        <v xml:space="preserve">Calle Orella N° 1015, comuna y ciudad de Valparaíso, Quinta Región  
</v>
      </c>
      <c r="O72" s="5" t="str">
        <f>VLOOKUP(C72,'AUD MAY'!B:W,13,0)</f>
        <v>V</v>
      </c>
      <c r="P72" s="5" t="str">
        <f>VLOOKUP(C72,'AUD MAY'!B:W,14,0)</f>
        <v>Valparaíso</v>
      </c>
      <c r="Q72" s="5" t="str">
        <f>VLOOKUP(C72,'AUD MAY'!B:W,15,0)</f>
        <v>32-2156239</v>
      </c>
      <c r="R72" s="5" t="str">
        <f>VLOOKUP(C72,'AUD MAY'!B:W,16,0)</f>
        <v>serpaj@serpajchile.cl</v>
      </c>
      <c r="S72" s="5">
        <f>VLOOKUP(C72,'AUD MAY'!B:W,17,0)</f>
        <v>0</v>
      </c>
      <c r="T72" s="5">
        <f>VLOOKUP(C72,'AUD MAY'!B:W,18,0)</f>
        <v>93401</v>
      </c>
      <c r="U72" s="5" t="str">
        <f>VLOOKUP(C72,'AUD MAY'!B:W,19,0)</f>
        <v>Se acompaña certificado de antecedentes financieros correspondiente al año 2023, aprobado por el Subdepartamento de Supervisión Financiera de la Dirección Nacional.</v>
      </c>
      <c r="V72" s="6">
        <f>VLOOKUP(C72,'AUD MAY'!B:W,20,0)</f>
        <v>2023</v>
      </c>
      <c r="W72" s="7">
        <f>VLOOKUP(C72,'AUD MAY'!B:W,21,0)</f>
        <v>37970</v>
      </c>
      <c r="X72" s="8">
        <v>0</v>
      </c>
      <c r="Y72" s="8">
        <v>5334917</v>
      </c>
      <c r="Z72" s="6">
        <v>45808</v>
      </c>
      <c r="AA72" s="5" t="s">
        <v>31</v>
      </c>
      <c r="AB72" s="5" t="s">
        <v>32</v>
      </c>
      <c r="AC72" s="5" t="s">
        <v>58</v>
      </c>
    </row>
    <row r="73" spans="2:29" x14ac:dyDescent="0.2">
      <c r="B73" s="26" t="s">
        <v>69</v>
      </c>
      <c r="C73" s="26">
        <v>700376001</v>
      </c>
      <c r="D73" s="5">
        <v>1132602</v>
      </c>
      <c r="E73" s="26">
        <v>13</v>
      </c>
      <c r="F73" s="5" t="str">
        <f>VLOOKUP(C73,'AUD MAY'!B:W,2,0)</f>
        <v>Fundación de Derecho Privado</v>
      </c>
      <c r="G73" s="5" t="str">
        <f>VLOOKUP(C73,'AUD MAY'!B:W,4,0)</f>
        <v>Otorgada por Decreto Supremo N° 629, de fecha 14 de febrero de 1938, del Ministerio de Justicia.</v>
      </c>
      <c r="H73" s="5" t="str">
        <f>VLOOKUP(C73,'AUD MAY'!B:W,5,0)</f>
        <v xml:space="preserve">Certificado de Vigencia de persona jurídica sin fines de lucro Folio N° 500621790243, emitido con fecha 07 de abril de 2025, del Servicio de Registro Civil e Identificación. </v>
      </c>
      <c r="I73" s="5" t="str">
        <f>VLOOKUP(C73,'AUD MAY'!B:W,7,0)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3" s="5" t="str">
        <f>VLOOKUP(C73,'AUD MAY'!B:W,8,0)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3" s="5" t="str">
        <f>VLOOKUP(C73,'AUD MAY'!B:W,9,0)</f>
        <v xml:space="preserve"> 3 años.</v>
      </c>
      <c r="L73" s="5" t="str">
        <f>VLOOKUP(C73,'AUD MAY'!B:W,10,0)</f>
        <v xml:space="preserve">16-01-2024 hasta el 16-01-2027.
</v>
      </c>
      <c r="M73" s="5" t="str">
        <f>VLOOKUP(C73,'AUD MAY'!B:W,11,0)</f>
        <v>Presidente: José Pedro Silva Prado
Director Ejecutivo: Edmundo Crespo Pisano
Gerente/Director Administración y Finanzas: Julio Gutiérrez Campos,</v>
      </c>
      <c r="N73" s="5" t="str">
        <f>VLOOKUP(C73,'AUD MAY'!B:W,12,0)</f>
        <v xml:space="preserve">Paseo Pdte. Errázuriz Echaurren N° 2631, 5° piso, comuna de Providencia, Santiago, Región Metropolitana.
</v>
      </c>
      <c r="O73" s="5" t="str">
        <f>VLOOKUP(C73,'AUD MAY'!B:W,13,0)</f>
        <v>XIII</v>
      </c>
      <c r="P73" s="5" t="str">
        <f>VLOOKUP(C73,'AUD MAY'!B:W,14,0)</f>
        <v>Providencia</v>
      </c>
      <c r="Q73" s="5" t="str">
        <f>VLOOKUP(C73,'AUD MAY'!B:W,15,0)</f>
        <v>228737900 - 228737980</v>
      </c>
      <c r="R73" s="5" t="str">
        <f>VLOOKUP(C73,'AUD MAY'!B:W,16,0)</f>
        <v xml:space="preserve">ccardenas@ciudaddelnino.cl
nneira@ciudaddelnino.cl 
</v>
      </c>
      <c r="S73" s="5">
        <f>VLOOKUP(C73,'AUD MAY'!B:W,17,0)</f>
        <v>0</v>
      </c>
      <c r="T73" s="5" t="str">
        <f>VLOOKUP(C73,'AUD MAY'!B:W,18,0)</f>
        <v>93401: Instituciones de Asistencia Social</v>
      </c>
      <c r="U73" s="5" t="str">
        <f>VLOOKUP(C73,'AUD MAY'!B:W,19,0)</f>
        <v xml:space="preserve">Se acompaña certificado de antecedentes financieros, correspondientes al año 2024  aprobado por el Subdepartamento de Supervisión Financiera Nacional.  </v>
      </c>
      <c r="V73" s="6">
        <f>VLOOKUP(C73,'AUD MAY'!B:W,20,0)</f>
        <v>2024</v>
      </c>
      <c r="W73" s="7">
        <f>VLOOKUP(C73,'AUD MAY'!B:W,21,0)</f>
        <v>37970</v>
      </c>
      <c r="X73" s="8">
        <v>12972960</v>
      </c>
      <c r="Y73" s="8">
        <v>57879360</v>
      </c>
      <c r="Z73" s="6">
        <v>45808</v>
      </c>
      <c r="AA73" s="5" t="s">
        <v>31</v>
      </c>
      <c r="AB73" s="5" t="s">
        <v>32</v>
      </c>
      <c r="AC73" s="5" t="s">
        <v>70</v>
      </c>
    </row>
    <row r="74" spans="2:29" x14ac:dyDescent="0.2">
      <c r="B74" s="26" t="s">
        <v>71</v>
      </c>
      <c r="C74" s="26">
        <v>700376001</v>
      </c>
      <c r="D74" s="5">
        <v>1090669</v>
      </c>
      <c r="E74" s="26">
        <v>9</v>
      </c>
      <c r="F74" s="5" t="str">
        <f>VLOOKUP(C74,'AUD MAY'!B:W,2,0)</f>
        <v>Fundación de Derecho Privado</v>
      </c>
      <c r="G74" s="5" t="str">
        <f>VLOOKUP(C74,'AUD MAY'!B:W,4,0)</f>
        <v>Otorgada por Decreto Supremo N° 629, de fecha 14 de febrero de 1938, del Ministerio de Justicia.</v>
      </c>
      <c r="H74" s="5" t="str">
        <f>VLOOKUP(C74,'AUD MAY'!B:W,5,0)</f>
        <v xml:space="preserve">Certificado de Vigencia de persona jurídica sin fines de lucro Folio N° 500621790243, emitido con fecha 07 de abril de 2025, del Servicio de Registro Civil e Identificación. </v>
      </c>
      <c r="I74" s="5" t="str">
        <f>VLOOKUP(C74,'AUD MAY'!B:W,7,0)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4" s="5" t="str">
        <f>VLOOKUP(C74,'AUD MAY'!B:W,8,0)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4" s="5" t="str">
        <f>VLOOKUP(C74,'AUD MAY'!B:W,9,0)</f>
        <v xml:space="preserve"> 3 años.</v>
      </c>
      <c r="L74" s="5" t="str">
        <f>VLOOKUP(C74,'AUD MAY'!B:W,10,0)</f>
        <v xml:space="preserve">16-01-2024 hasta el 16-01-2027.
</v>
      </c>
      <c r="M74" s="5" t="str">
        <f>VLOOKUP(C74,'AUD MAY'!B:W,11,0)</f>
        <v>Presidente: José Pedro Silva Prado
Director Ejecutivo: Edmundo Crespo Pisano
Gerente/Director Administración y Finanzas: Julio Gutiérrez Campos,</v>
      </c>
      <c r="N74" s="5" t="str">
        <f>VLOOKUP(C74,'AUD MAY'!B:W,12,0)</f>
        <v xml:space="preserve">Paseo Pdte. Errázuriz Echaurren N° 2631, 5° piso, comuna de Providencia, Santiago, Región Metropolitana.
</v>
      </c>
      <c r="O74" s="5" t="str">
        <f>VLOOKUP(C74,'AUD MAY'!B:W,13,0)</f>
        <v>XIII</v>
      </c>
      <c r="P74" s="5" t="str">
        <f>VLOOKUP(C74,'AUD MAY'!B:W,14,0)</f>
        <v>Providencia</v>
      </c>
      <c r="Q74" s="5" t="str">
        <f>VLOOKUP(C74,'AUD MAY'!B:W,15,0)</f>
        <v>228737900 - 228737980</v>
      </c>
      <c r="R74" s="5" t="str">
        <f>VLOOKUP(C74,'AUD MAY'!B:W,16,0)</f>
        <v xml:space="preserve">ccardenas@ciudaddelnino.cl
nneira@ciudaddelnino.cl 
</v>
      </c>
      <c r="S74" s="5">
        <f>VLOOKUP(C74,'AUD MAY'!B:W,17,0)</f>
        <v>0</v>
      </c>
      <c r="T74" s="5" t="str">
        <f>VLOOKUP(C74,'AUD MAY'!B:W,18,0)</f>
        <v>93401: Instituciones de Asistencia Social</v>
      </c>
      <c r="U74" s="5" t="str">
        <f>VLOOKUP(C74,'AUD MAY'!B:W,19,0)</f>
        <v xml:space="preserve">Se acompaña certificado de antecedentes financieros, correspondientes al año 2024  aprobado por el Subdepartamento de Supervisión Financiera Nacional.  </v>
      </c>
      <c r="V74" s="6">
        <f>VLOOKUP(C74,'AUD MAY'!B:W,20,0)</f>
        <v>2024</v>
      </c>
      <c r="W74" s="7">
        <f>VLOOKUP(C74,'AUD MAY'!B:W,21,0)</f>
        <v>37970</v>
      </c>
      <c r="X74" s="8">
        <v>0</v>
      </c>
      <c r="Y74" s="8">
        <v>13218513</v>
      </c>
      <c r="Z74" s="6">
        <v>45808</v>
      </c>
      <c r="AA74" s="5" t="s">
        <v>31</v>
      </c>
      <c r="AB74" s="5" t="s">
        <v>32</v>
      </c>
      <c r="AC74" s="5" t="s">
        <v>72</v>
      </c>
    </row>
    <row r="75" spans="2:29" x14ac:dyDescent="0.2">
      <c r="B75" s="26" t="s">
        <v>71</v>
      </c>
      <c r="C75" s="26">
        <v>700376001</v>
      </c>
      <c r="D75" s="5">
        <v>1100767</v>
      </c>
      <c r="E75" s="26">
        <v>10</v>
      </c>
      <c r="F75" s="5" t="str">
        <f>VLOOKUP(C75,'AUD MAY'!B:W,2,0)</f>
        <v>Fundación de Derecho Privado</v>
      </c>
      <c r="G75" s="5" t="str">
        <f>VLOOKUP(C75,'AUD MAY'!B:W,4,0)</f>
        <v>Otorgada por Decreto Supremo N° 629, de fecha 14 de febrero de 1938, del Ministerio de Justicia.</v>
      </c>
      <c r="H75" s="5" t="str">
        <f>VLOOKUP(C75,'AUD MAY'!B:W,5,0)</f>
        <v xml:space="preserve">Certificado de Vigencia de persona jurídica sin fines de lucro Folio N° 500621790243, emitido con fecha 07 de abril de 2025, del Servicio de Registro Civil e Identificación. </v>
      </c>
      <c r="I75" s="5" t="str">
        <f>VLOOKUP(C75,'AUD MAY'!B:W,7,0)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5" s="5" t="str">
        <f>VLOOKUP(C75,'AUD MAY'!B:W,8,0)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5" s="5" t="str">
        <f>VLOOKUP(C75,'AUD MAY'!B:W,9,0)</f>
        <v xml:space="preserve"> 3 años.</v>
      </c>
      <c r="L75" s="5" t="str">
        <f>VLOOKUP(C75,'AUD MAY'!B:W,10,0)</f>
        <v xml:space="preserve">16-01-2024 hasta el 16-01-2027.
</v>
      </c>
      <c r="M75" s="5" t="str">
        <f>VLOOKUP(C75,'AUD MAY'!B:W,11,0)</f>
        <v>Presidente: José Pedro Silva Prado
Director Ejecutivo: Edmundo Crespo Pisano
Gerente/Director Administración y Finanzas: Julio Gutiérrez Campos,</v>
      </c>
      <c r="N75" s="5" t="str">
        <f>VLOOKUP(C75,'AUD MAY'!B:W,12,0)</f>
        <v xml:space="preserve">Paseo Pdte. Errázuriz Echaurren N° 2631, 5° piso, comuna de Providencia, Santiago, Región Metropolitana.
</v>
      </c>
      <c r="O75" s="5" t="str">
        <f>VLOOKUP(C75,'AUD MAY'!B:W,13,0)</f>
        <v>XIII</v>
      </c>
      <c r="P75" s="5" t="str">
        <f>VLOOKUP(C75,'AUD MAY'!B:W,14,0)</f>
        <v>Providencia</v>
      </c>
      <c r="Q75" s="5" t="str">
        <f>VLOOKUP(C75,'AUD MAY'!B:W,15,0)</f>
        <v>228737900 - 228737980</v>
      </c>
      <c r="R75" s="5" t="str">
        <f>VLOOKUP(C75,'AUD MAY'!B:W,16,0)</f>
        <v xml:space="preserve">ccardenas@ciudaddelnino.cl
nneira@ciudaddelnino.cl 
</v>
      </c>
      <c r="S75" s="5">
        <f>VLOOKUP(C75,'AUD MAY'!B:W,17,0)</f>
        <v>0</v>
      </c>
      <c r="T75" s="5" t="str">
        <f>VLOOKUP(C75,'AUD MAY'!B:W,18,0)</f>
        <v>93401: Instituciones de Asistencia Social</v>
      </c>
      <c r="U75" s="5" t="str">
        <f>VLOOKUP(C75,'AUD MAY'!B:W,19,0)</f>
        <v xml:space="preserve">Se acompaña certificado de antecedentes financieros, correspondientes al año 2024  aprobado por el Subdepartamento de Supervisión Financiera Nacional.  </v>
      </c>
      <c r="V75" s="6">
        <f>VLOOKUP(C75,'AUD MAY'!B:W,20,0)</f>
        <v>2024</v>
      </c>
      <c r="W75" s="7">
        <f>VLOOKUP(C75,'AUD MAY'!B:W,21,0)</f>
        <v>37970</v>
      </c>
      <c r="X75" s="8">
        <v>0</v>
      </c>
      <c r="Y75" s="8">
        <v>17548840</v>
      </c>
      <c r="Z75" s="6">
        <v>45808</v>
      </c>
      <c r="AA75" s="5" t="s">
        <v>31</v>
      </c>
      <c r="AB75" s="5" t="s">
        <v>32</v>
      </c>
      <c r="AC75" s="5" t="s">
        <v>73</v>
      </c>
    </row>
    <row r="76" spans="2:29" x14ac:dyDescent="0.2">
      <c r="B76" s="26" t="s">
        <v>71</v>
      </c>
      <c r="C76" s="26">
        <v>700376001</v>
      </c>
      <c r="D76" s="5">
        <v>1100773</v>
      </c>
      <c r="E76" s="26">
        <v>10</v>
      </c>
      <c r="F76" s="5" t="str">
        <f>VLOOKUP(C76,'AUD MAY'!B:W,2,0)</f>
        <v>Fundación de Derecho Privado</v>
      </c>
      <c r="G76" s="5" t="str">
        <f>VLOOKUP(C76,'AUD MAY'!B:W,4,0)</f>
        <v>Otorgada por Decreto Supremo N° 629, de fecha 14 de febrero de 1938, del Ministerio de Justicia.</v>
      </c>
      <c r="H76" s="5" t="str">
        <f>VLOOKUP(C76,'AUD MAY'!B:W,5,0)</f>
        <v xml:space="preserve">Certificado de Vigencia de persona jurídica sin fines de lucro Folio N° 500621790243, emitido con fecha 07 de abril de 2025, del Servicio de Registro Civil e Identificación. </v>
      </c>
      <c r="I76" s="5" t="str">
        <f>VLOOKUP(C76,'AUD MAY'!B:W,7,0)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6" s="5" t="str">
        <f>VLOOKUP(C76,'AUD MAY'!B:W,8,0)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6" s="5" t="str">
        <f>VLOOKUP(C76,'AUD MAY'!B:W,9,0)</f>
        <v xml:space="preserve"> 3 años.</v>
      </c>
      <c r="L76" s="5" t="str">
        <f>VLOOKUP(C76,'AUD MAY'!B:W,10,0)</f>
        <v xml:space="preserve">16-01-2024 hasta el 16-01-2027.
</v>
      </c>
      <c r="M76" s="5" t="str">
        <f>VLOOKUP(C76,'AUD MAY'!B:W,11,0)</f>
        <v>Presidente: José Pedro Silva Prado
Director Ejecutivo: Edmundo Crespo Pisano
Gerente/Director Administración y Finanzas: Julio Gutiérrez Campos,</v>
      </c>
      <c r="N76" s="5" t="str">
        <f>VLOOKUP(C76,'AUD MAY'!B:W,12,0)</f>
        <v xml:space="preserve">Paseo Pdte. Errázuriz Echaurren N° 2631, 5° piso, comuna de Providencia, Santiago, Región Metropolitana.
</v>
      </c>
      <c r="O76" s="5" t="str">
        <f>VLOOKUP(C76,'AUD MAY'!B:W,13,0)</f>
        <v>XIII</v>
      </c>
      <c r="P76" s="5" t="str">
        <f>VLOOKUP(C76,'AUD MAY'!B:W,14,0)</f>
        <v>Providencia</v>
      </c>
      <c r="Q76" s="5" t="str">
        <f>VLOOKUP(C76,'AUD MAY'!B:W,15,0)</f>
        <v>228737900 - 228737980</v>
      </c>
      <c r="R76" s="5" t="str">
        <f>VLOOKUP(C76,'AUD MAY'!B:W,16,0)</f>
        <v xml:space="preserve">ccardenas@ciudaddelnino.cl
nneira@ciudaddelnino.cl 
</v>
      </c>
      <c r="S76" s="5">
        <f>VLOOKUP(C76,'AUD MAY'!B:W,17,0)</f>
        <v>0</v>
      </c>
      <c r="T76" s="5" t="str">
        <f>VLOOKUP(C76,'AUD MAY'!B:W,18,0)</f>
        <v>93401: Instituciones de Asistencia Social</v>
      </c>
      <c r="U76" s="5" t="str">
        <f>VLOOKUP(C76,'AUD MAY'!B:W,19,0)</f>
        <v xml:space="preserve">Se acompaña certificado de antecedentes financieros, correspondientes al año 2024  aprobado por el Subdepartamento de Supervisión Financiera Nacional.  </v>
      </c>
      <c r="V76" s="6">
        <f>VLOOKUP(C76,'AUD MAY'!B:W,20,0)</f>
        <v>2024</v>
      </c>
      <c r="W76" s="7">
        <f>VLOOKUP(C76,'AUD MAY'!B:W,21,0)</f>
        <v>37970</v>
      </c>
      <c r="X76" s="8">
        <v>0</v>
      </c>
      <c r="Y76" s="8">
        <v>1303102</v>
      </c>
      <c r="Z76" s="6">
        <v>45808</v>
      </c>
      <c r="AA76" s="5" t="s">
        <v>31</v>
      </c>
      <c r="AB76" s="5" t="s">
        <v>32</v>
      </c>
      <c r="AC76" s="5" t="s">
        <v>74</v>
      </c>
    </row>
    <row r="77" spans="2:29" x14ac:dyDescent="0.2">
      <c r="B77" s="26" t="s">
        <v>71</v>
      </c>
      <c r="C77" s="26">
        <v>700376001</v>
      </c>
      <c r="D77" s="5">
        <v>1100774</v>
      </c>
      <c r="E77" s="26">
        <v>10</v>
      </c>
      <c r="F77" s="5" t="str">
        <f>VLOOKUP(C77,'AUD MAY'!B:W,2,0)</f>
        <v>Fundación de Derecho Privado</v>
      </c>
      <c r="G77" s="5" t="str">
        <f>VLOOKUP(C77,'AUD MAY'!B:W,4,0)</f>
        <v>Otorgada por Decreto Supremo N° 629, de fecha 14 de febrero de 1938, del Ministerio de Justicia.</v>
      </c>
      <c r="H77" s="5" t="str">
        <f>VLOOKUP(C77,'AUD MAY'!B:W,5,0)</f>
        <v xml:space="preserve">Certificado de Vigencia de persona jurídica sin fines de lucro Folio N° 500621790243, emitido con fecha 07 de abril de 2025, del Servicio de Registro Civil e Identificación. </v>
      </c>
      <c r="I77" s="5" t="str">
        <f>VLOOKUP(C77,'AUD MAY'!B:W,7,0)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7" s="5" t="str">
        <f>VLOOKUP(C77,'AUD MAY'!B:W,8,0)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7" s="5" t="str">
        <f>VLOOKUP(C77,'AUD MAY'!B:W,9,0)</f>
        <v xml:space="preserve"> 3 años.</v>
      </c>
      <c r="L77" s="5" t="str">
        <f>VLOOKUP(C77,'AUD MAY'!B:W,10,0)</f>
        <v xml:space="preserve">16-01-2024 hasta el 16-01-2027.
</v>
      </c>
      <c r="M77" s="5" t="str">
        <f>VLOOKUP(C77,'AUD MAY'!B:W,11,0)</f>
        <v>Presidente: José Pedro Silva Prado
Director Ejecutivo: Edmundo Crespo Pisano
Gerente/Director Administración y Finanzas: Julio Gutiérrez Campos,</v>
      </c>
      <c r="N77" s="5" t="str">
        <f>VLOOKUP(C77,'AUD MAY'!B:W,12,0)</f>
        <v xml:space="preserve">Paseo Pdte. Errázuriz Echaurren N° 2631, 5° piso, comuna de Providencia, Santiago, Región Metropolitana.
</v>
      </c>
      <c r="O77" s="5" t="str">
        <f>VLOOKUP(C77,'AUD MAY'!B:W,13,0)</f>
        <v>XIII</v>
      </c>
      <c r="P77" s="5" t="str">
        <f>VLOOKUP(C77,'AUD MAY'!B:W,14,0)</f>
        <v>Providencia</v>
      </c>
      <c r="Q77" s="5" t="str">
        <f>VLOOKUP(C77,'AUD MAY'!B:W,15,0)</f>
        <v>228737900 - 228737980</v>
      </c>
      <c r="R77" s="5" t="str">
        <f>VLOOKUP(C77,'AUD MAY'!B:W,16,0)</f>
        <v xml:space="preserve">ccardenas@ciudaddelnino.cl
nneira@ciudaddelnino.cl 
</v>
      </c>
      <c r="S77" s="5">
        <f>VLOOKUP(C77,'AUD MAY'!B:W,17,0)</f>
        <v>0</v>
      </c>
      <c r="T77" s="5" t="str">
        <f>VLOOKUP(C77,'AUD MAY'!B:W,18,0)</f>
        <v>93401: Instituciones de Asistencia Social</v>
      </c>
      <c r="U77" s="5" t="str">
        <f>VLOOKUP(C77,'AUD MAY'!B:W,19,0)</f>
        <v xml:space="preserve">Se acompaña certificado de antecedentes financieros, correspondientes al año 2024  aprobado por el Subdepartamento de Supervisión Financiera Nacional.  </v>
      </c>
      <c r="V77" s="6">
        <f>VLOOKUP(C77,'AUD MAY'!B:W,20,0)</f>
        <v>2024</v>
      </c>
      <c r="W77" s="7">
        <f>VLOOKUP(C77,'AUD MAY'!B:W,21,0)</f>
        <v>37970</v>
      </c>
      <c r="X77" s="8">
        <v>0</v>
      </c>
      <c r="Y77" s="8">
        <v>1654470</v>
      </c>
      <c r="Z77" s="6">
        <v>45808</v>
      </c>
      <c r="AA77" s="5" t="s">
        <v>31</v>
      </c>
      <c r="AB77" s="5" t="s">
        <v>32</v>
      </c>
      <c r="AC77" s="5" t="s">
        <v>74</v>
      </c>
    </row>
    <row r="78" spans="2:29" x14ac:dyDescent="0.2">
      <c r="B78" s="26" t="s">
        <v>71</v>
      </c>
      <c r="C78" s="26">
        <v>700376001</v>
      </c>
      <c r="D78" s="5">
        <v>1140222</v>
      </c>
      <c r="E78" s="26">
        <v>14</v>
      </c>
      <c r="F78" s="5" t="str">
        <f>VLOOKUP(C78,'AUD MAY'!B:W,2,0)</f>
        <v>Fundación de Derecho Privado</v>
      </c>
      <c r="G78" s="5" t="str">
        <f>VLOOKUP(C78,'AUD MAY'!B:W,4,0)</f>
        <v>Otorgada por Decreto Supremo N° 629, de fecha 14 de febrero de 1938, del Ministerio de Justicia.</v>
      </c>
      <c r="H78" s="5" t="str">
        <f>VLOOKUP(C78,'AUD MAY'!B:W,5,0)</f>
        <v xml:space="preserve">Certificado de Vigencia de persona jurídica sin fines de lucro Folio N° 500621790243, emitido con fecha 07 de abril de 2025, del Servicio de Registro Civil e Identificación. </v>
      </c>
      <c r="I78" s="5" t="str">
        <f>VLOOKUP(C78,'AUD MAY'!B:W,7,0)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8" s="5" t="str">
        <f>VLOOKUP(C78,'AUD MAY'!B:W,8,0)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8" s="5" t="str">
        <f>VLOOKUP(C78,'AUD MAY'!B:W,9,0)</f>
        <v xml:space="preserve"> 3 años.</v>
      </c>
      <c r="L78" s="5" t="str">
        <f>VLOOKUP(C78,'AUD MAY'!B:W,10,0)</f>
        <v xml:space="preserve">16-01-2024 hasta el 16-01-2027.
</v>
      </c>
      <c r="M78" s="5" t="str">
        <f>VLOOKUP(C78,'AUD MAY'!B:W,11,0)</f>
        <v>Presidente: José Pedro Silva Prado
Director Ejecutivo: Edmundo Crespo Pisano
Gerente/Director Administración y Finanzas: Julio Gutiérrez Campos,</v>
      </c>
      <c r="N78" s="5" t="str">
        <f>VLOOKUP(C78,'AUD MAY'!B:W,12,0)</f>
        <v xml:space="preserve">Paseo Pdte. Errázuriz Echaurren N° 2631, 5° piso, comuna de Providencia, Santiago, Región Metropolitana.
</v>
      </c>
      <c r="O78" s="5" t="str">
        <f>VLOOKUP(C78,'AUD MAY'!B:W,13,0)</f>
        <v>XIII</v>
      </c>
      <c r="P78" s="5" t="str">
        <f>VLOOKUP(C78,'AUD MAY'!B:W,14,0)</f>
        <v>Providencia</v>
      </c>
      <c r="Q78" s="5" t="str">
        <f>VLOOKUP(C78,'AUD MAY'!B:W,15,0)</f>
        <v>228737900 - 228737980</v>
      </c>
      <c r="R78" s="5" t="str">
        <f>VLOOKUP(C78,'AUD MAY'!B:W,16,0)</f>
        <v xml:space="preserve">ccardenas@ciudaddelnino.cl
nneira@ciudaddelnino.cl 
</v>
      </c>
      <c r="S78" s="5">
        <f>VLOOKUP(C78,'AUD MAY'!B:W,17,0)</f>
        <v>0</v>
      </c>
      <c r="T78" s="5" t="str">
        <f>VLOOKUP(C78,'AUD MAY'!B:W,18,0)</f>
        <v>93401: Instituciones de Asistencia Social</v>
      </c>
      <c r="U78" s="5" t="str">
        <f>VLOOKUP(C78,'AUD MAY'!B:W,19,0)</f>
        <v xml:space="preserve">Se acompaña certificado de antecedentes financieros, correspondientes al año 2024  aprobado por el Subdepartamento de Supervisión Financiera Nacional.  </v>
      </c>
      <c r="V78" s="6">
        <f>VLOOKUP(C78,'AUD MAY'!B:W,20,0)</f>
        <v>2024</v>
      </c>
      <c r="W78" s="7">
        <f>VLOOKUP(C78,'AUD MAY'!B:W,21,0)</f>
        <v>37970</v>
      </c>
      <c r="X78" s="8">
        <v>0</v>
      </c>
      <c r="Y78" s="8">
        <v>32308658</v>
      </c>
      <c r="Z78" s="6">
        <v>45808</v>
      </c>
      <c r="AA78" s="5" t="s">
        <v>31</v>
      </c>
      <c r="AB78" s="5" t="s">
        <v>32</v>
      </c>
      <c r="AC78" s="5" t="s">
        <v>75</v>
      </c>
    </row>
    <row r="79" spans="2:29" x14ac:dyDescent="0.2">
      <c r="B79" s="26" t="s">
        <v>71</v>
      </c>
      <c r="C79" s="26">
        <v>700376001</v>
      </c>
      <c r="D79" s="5">
        <v>1140228</v>
      </c>
      <c r="E79" s="26">
        <v>14</v>
      </c>
      <c r="F79" s="5" t="str">
        <f>VLOOKUP(C79,'AUD MAY'!B:W,2,0)</f>
        <v>Fundación de Derecho Privado</v>
      </c>
      <c r="G79" s="5" t="str">
        <f>VLOOKUP(C79,'AUD MAY'!B:W,4,0)</f>
        <v>Otorgada por Decreto Supremo N° 629, de fecha 14 de febrero de 1938, del Ministerio de Justicia.</v>
      </c>
      <c r="H79" s="5" t="str">
        <f>VLOOKUP(C79,'AUD MAY'!B:W,5,0)</f>
        <v xml:space="preserve">Certificado de Vigencia de persona jurídica sin fines de lucro Folio N° 500621790243, emitido con fecha 07 de abril de 2025, del Servicio de Registro Civil e Identificación. </v>
      </c>
      <c r="I79" s="5" t="str">
        <f>VLOOKUP(C79,'AUD MAY'!B:W,7,0)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79" s="5" t="str">
        <f>VLOOKUP(C79,'AUD MAY'!B:W,8,0)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79" s="5" t="str">
        <f>VLOOKUP(C79,'AUD MAY'!B:W,9,0)</f>
        <v xml:space="preserve"> 3 años.</v>
      </c>
      <c r="L79" s="5" t="str">
        <f>VLOOKUP(C79,'AUD MAY'!B:W,10,0)</f>
        <v xml:space="preserve">16-01-2024 hasta el 16-01-2027.
</v>
      </c>
      <c r="M79" s="5" t="str">
        <f>VLOOKUP(C79,'AUD MAY'!B:W,11,0)</f>
        <v>Presidente: José Pedro Silva Prado
Director Ejecutivo: Edmundo Crespo Pisano
Gerente/Director Administración y Finanzas: Julio Gutiérrez Campos,</v>
      </c>
      <c r="N79" s="5" t="str">
        <f>VLOOKUP(C79,'AUD MAY'!B:W,12,0)</f>
        <v xml:space="preserve">Paseo Pdte. Errázuriz Echaurren N° 2631, 5° piso, comuna de Providencia, Santiago, Región Metropolitana.
</v>
      </c>
      <c r="O79" s="5" t="str">
        <f>VLOOKUP(C79,'AUD MAY'!B:W,13,0)</f>
        <v>XIII</v>
      </c>
      <c r="P79" s="5" t="str">
        <f>VLOOKUP(C79,'AUD MAY'!B:W,14,0)</f>
        <v>Providencia</v>
      </c>
      <c r="Q79" s="5" t="str">
        <f>VLOOKUP(C79,'AUD MAY'!B:W,15,0)</f>
        <v>228737900 - 228737980</v>
      </c>
      <c r="R79" s="5" t="str">
        <f>VLOOKUP(C79,'AUD MAY'!B:W,16,0)</f>
        <v xml:space="preserve">ccardenas@ciudaddelnino.cl
nneira@ciudaddelnino.cl 
</v>
      </c>
      <c r="S79" s="5">
        <f>VLOOKUP(C79,'AUD MAY'!B:W,17,0)</f>
        <v>0</v>
      </c>
      <c r="T79" s="5" t="str">
        <f>VLOOKUP(C79,'AUD MAY'!B:W,18,0)</f>
        <v>93401: Instituciones de Asistencia Social</v>
      </c>
      <c r="U79" s="5" t="str">
        <f>VLOOKUP(C79,'AUD MAY'!B:W,19,0)</f>
        <v xml:space="preserve">Se acompaña certificado de antecedentes financieros, correspondientes al año 2024  aprobado por el Subdepartamento de Supervisión Financiera Nacional.  </v>
      </c>
      <c r="V79" s="6">
        <f>VLOOKUP(C79,'AUD MAY'!B:W,20,0)</f>
        <v>2024</v>
      </c>
      <c r="W79" s="7">
        <f>VLOOKUP(C79,'AUD MAY'!B:W,21,0)</f>
        <v>37970</v>
      </c>
      <c r="X79" s="8">
        <v>0</v>
      </c>
      <c r="Y79" s="8">
        <v>1102983</v>
      </c>
      <c r="Z79" s="6">
        <v>45808</v>
      </c>
      <c r="AA79" s="5" t="s">
        <v>31</v>
      </c>
      <c r="AB79" s="5" t="s">
        <v>32</v>
      </c>
      <c r="AC79" s="5" t="s">
        <v>75</v>
      </c>
    </row>
    <row r="80" spans="2:29" x14ac:dyDescent="0.2">
      <c r="B80" s="26" t="s">
        <v>71</v>
      </c>
      <c r="C80" s="26">
        <v>700376001</v>
      </c>
      <c r="D80" s="5">
        <v>1140231</v>
      </c>
      <c r="E80" s="26">
        <v>14</v>
      </c>
      <c r="F80" s="5" t="str">
        <f>VLOOKUP(C80,'AUD MAY'!B:W,2,0)</f>
        <v>Fundación de Derecho Privado</v>
      </c>
      <c r="G80" s="5" t="str">
        <f>VLOOKUP(C80,'AUD MAY'!B:W,4,0)</f>
        <v>Otorgada por Decreto Supremo N° 629, de fecha 14 de febrero de 1938, del Ministerio de Justicia.</v>
      </c>
      <c r="H80" s="5" t="str">
        <f>VLOOKUP(C80,'AUD MAY'!B:W,5,0)</f>
        <v xml:space="preserve">Certificado de Vigencia de persona jurídica sin fines de lucro Folio N° 500621790243, emitido con fecha 07 de abril de 2025, del Servicio de Registro Civil e Identificación. </v>
      </c>
      <c r="I80" s="5" t="str">
        <f>VLOOKUP(C80,'AUD MAY'!B:W,7,0)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0" s="5" t="str">
        <f>VLOOKUP(C80,'AUD MAY'!B:W,8,0)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0" s="5" t="str">
        <f>VLOOKUP(C80,'AUD MAY'!B:W,9,0)</f>
        <v xml:space="preserve"> 3 años.</v>
      </c>
      <c r="L80" s="5" t="str">
        <f>VLOOKUP(C80,'AUD MAY'!B:W,10,0)</f>
        <v xml:space="preserve">16-01-2024 hasta el 16-01-2027.
</v>
      </c>
      <c r="M80" s="5" t="str">
        <f>VLOOKUP(C80,'AUD MAY'!B:W,11,0)</f>
        <v>Presidente: José Pedro Silva Prado
Director Ejecutivo: Edmundo Crespo Pisano
Gerente/Director Administración y Finanzas: Julio Gutiérrez Campos,</v>
      </c>
      <c r="N80" s="5" t="str">
        <f>VLOOKUP(C80,'AUD MAY'!B:W,12,0)</f>
        <v xml:space="preserve">Paseo Pdte. Errázuriz Echaurren N° 2631, 5° piso, comuna de Providencia, Santiago, Región Metropolitana.
</v>
      </c>
      <c r="O80" s="5" t="str">
        <f>VLOOKUP(C80,'AUD MAY'!B:W,13,0)</f>
        <v>XIII</v>
      </c>
      <c r="P80" s="5" t="str">
        <f>VLOOKUP(C80,'AUD MAY'!B:W,14,0)</f>
        <v>Providencia</v>
      </c>
      <c r="Q80" s="5" t="str">
        <f>VLOOKUP(C80,'AUD MAY'!B:W,15,0)</f>
        <v>228737900 - 228737980</v>
      </c>
      <c r="R80" s="5" t="str">
        <f>VLOOKUP(C80,'AUD MAY'!B:W,16,0)</f>
        <v xml:space="preserve">ccardenas@ciudaddelnino.cl
nneira@ciudaddelnino.cl 
</v>
      </c>
      <c r="S80" s="5">
        <f>VLOOKUP(C80,'AUD MAY'!B:W,17,0)</f>
        <v>0</v>
      </c>
      <c r="T80" s="5" t="str">
        <f>VLOOKUP(C80,'AUD MAY'!B:W,18,0)</f>
        <v>93401: Instituciones de Asistencia Social</v>
      </c>
      <c r="U80" s="5" t="str">
        <f>VLOOKUP(C80,'AUD MAY'!B:W,19,0)</f>
        <v xml:space="preserve">Se acompaña certificado de antecedentes financieros, correspondientes al año 2024  aprobado por el Subdepartamento de Supervisión Financiera Nacional.  </v>
      </c>
      <c r="V80" s="6">
        <f>VLOOKUP(C80,'AUD MAY'!B:W,20,0)</f>
        <v>2024</v>
      </c>
      <c r="W80" s="7">
        <f>VLOOKUP(C80,'AUD MAY'!B:W,21,0)</f>
        <v>37970</v>
      </c>
      <c r="X80" s="8">
        <v>0</v>
      </c>
      <c r="Y80" s="8">
        <v>868735</v>
      </c>
      <c r="Z80" s="6">
        <v>45808</v>
      </c>
      <c r="AA80" s="5" t="s">
        <v>31</v>
      </c>
      <c r="AB80" s="5" t="s">
        <v>32</v>
      </c>
      <c r="AC80" s="5" t="s">
        <v>75</v>
      </c>
    </row>
    <row r="81" spans="2:29" x14ac:dyDescent="0.2">
      <c r="B81" s="26" t="s">
        <v>71</v>
      </c>
      <c r="C81" s="26">
        <v>700376001</v>
      </c>
      <c r="D81" s="5">
        <v>1100787</v>
      </c>
      <c r="E81" s="26">
        <v>10</v>
      </c>
      <c r="F81" s="5" t="str">
        <f>VLOOKUP(C81,'AUD MAY'!B:W,2,0)</f>
        <v>Fundación de Derecho Privado</v>
      </c>
      <c r="G81" s="5" t="str">
        <f>VLOOKUP(C81,'AUD MAY'!B:W,4,0)</f>
        <v>Otorgada por Decreto Supremo N° 629, de fecha 14 de febrero de 1938, del Ministerio de Justicia.</v>
      </c>
      <c r="H81" s="5" t="str">
        <f>VLOOKUP(C81,'AUD MAY'!B:W,5,0)</f>
        <v xml:space="preserve">Certificado de Vigencia de persona jurídica sin fines de lucro Folio N° 500621790243, emitido con fecha 07 de abril de 2025, del Servicio de Registro Civil e Identificación. </v>
      </c>
      <c r="I81" s="5" t="str">
        <f>VLOOKUP(C81,'AUD MAY'!B:W,7,0)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1" s="5" t="str">
        <f>VLOOKUP(C81,'AUD MAY'!B:W,8,0)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1" s="5" t="str">
        <f>VLOOKUP(C81,'AUD MAY'!B:W,9,0)</f>
        <v xml:space="preserve"> 3 años.</v>
      </c>
      <c r="L81" s="5" t="str">
        <f>VLOOKUP(C81,'AUD MAY'!B:W,10,0)</f>
        <v xml:space="preserve">16-01-2024 hasta el 16-01-2027.
</v>
      </c>
      <c r="M81" s="5" t="str">
        <f>VLOOKUP(C81,'AUD MAY'!B:W,11,0)</f>
        <v>Presidente: José Pedro Silva Prado
Director Ejecutivo: Edmundo Crespo Pisano
Gerente/Director Administración y Finanzas: Julio Gutiérrez Campos,</v>
      </c>
      <c r="N81" s="5" t="str">
        <f>VLOOKUP(C81,'AUD MAY'!B:W,12,0)</f>
        <v xml:space="preserve">Paseo Pdte. Errázuriz Echaurren N° 2631, 5° piso, comuna de Providencia, Santiago, Región Metropolitana.
</v>
      </c>
      <c r="O81" s="5" t="str">
        <f>VLOOKUP(C81,'AUD MAY'!B:W,13,0)</f>
        <v>XIII</v>
      </c>
      <c r="P81" s="5" t="str">
        <f>VLOOKUP(C81,'AUD MAY'!B:W,14,0)</f>
        <v>Providencia</v>
      </c>
      <c r="Q81" s="5" t="str">
        <f>VLOOKUP(C81,'AUD MAY'!B:W,15,0)</f>
        <v>228737900 - 228737980</v>
      </c>
      <c r="R81" s="5" t="str">
        <f>VLOOKUP(C81,'AUD MAY'!B:W,16,0)</f>
        <v xml:space="preserve">ccardenas@ciudaddelnino.cl
nneira@ciudaddelnino.cl 
</v>
      </c>
      <c r="S81" s="5">
        <f>VLOOKUP(C81,'AUD MAY'!B:W,17,0)</f>
        <v>0</v>
      </c>
      <c r="T81" s="5" t="str">
        <f>VLOOKUP(C81,'AUD MAY'!B:W,18,0)</f>
        <v>93401: Instituciones de Asistencia Social</v>
      </c>
      <c r="U81" s="5" t="str">
        <f>VLOOKUP(C81,'AUD MAY'!B:W,19,0)</f>
        <v xml:space="preserve">Se acompaña certificado de antecedentes financieros, correspondientes al año 2024  aprobado por el Subdepartamento de Supervisión Financiera Nacional.  </v>
      </c>
      <c r="V81" s="6">
        <f>VLOOKUP(C81,'AUD MAY'!B:W,20,0)</f>
        <v>2024</v>
      </c>
      <c r="W81" s="7">
        <f>VLOOKUP(C81,'AUD MAY'!B:W,21,0)</f>
        <v>37970</v>
      </c>
      <c r="X81" s="8">
        <v>0</v>
      </c>
      <c r="Y81" s="8">
        <v>21203933</v>
      </c>
      <c r="Z81" s="6">
        <v>45808</v>
      </c>
      <c r="AA81" s="5" t="s">
        <v>31</v>
      </c>
      <c r="AB81" s="5" t="s">
        <v>32</v>
      </c>
      <c r="AC81" s="5" t="s">
        <v>74</v>
      </c>
    </row>
    <row r="82" spans="2:29" x14ac:dyDescent="0.2">
      <c r="B82" s="26" t="s">
        <v>71</v>
      </c>
      <c r="C82" s="26">
        <v>700376001</v>
      </c>
      <c r="D82" s="5">
        <v>1132710</v>
      </c>
      <c r="E82" s="26">
        <v>13</v>
      </c>
      <c r="F82" s="5" t="str">
        <f>VLOOKUP(C82,'AUD MAY'!B:W,2,0)</f>
        <v>Fundación de Derecho Privado</v>
      </c>
      <c r="G82" s="5" t="str">
        <f>VLOOKUP(C82,'AUD MAY'!B:W,4,0)</f>
        <v>Otorgada por Decreto Supremo N° 629, de fecha 14 de febrero de 1938, del Ministerio de Justicia.</v>
      </c>
      <c r="H82" s="5" t="str">
        <f>VLOOKUP(C82,'AUD MAY'!B:W,5,0)</f>
        <v xml:space="preserve">Certificado de Vigencia de persona jurídica sin fines de lucro Folio N° 500621790243, emitido con fecha 07 de abril de 2025, del Servicio de Registro Civil e Identificación. </v>
      </c>
      <c r="I82" s="5" t="str">
        <f>VLOOKUP(C82,'AUD MAY'!B:W,7,0)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82" s="5" t="str">
        <f>VLOOKUP(C82,'AUD MAY'!B:W,8,0)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82" s="5" t="str">
        <f>VLOOKUP(C82,'AUD MAY'!B:W,9,0)</f>
        <v xml:space="preserve"> 3 años.</v>
      </c>
      <c r="L82" s="5" t="str">
        <f>VLOOKUP(C82,'AUD MAY'!B:W,10,0)</f>
        <v xml:space="preserve">16-01-2024 hasta el 16-01-2027.
</v>
      </c>
      <c r="M82" s="5" t="str">
        <f>VLOOKUP(C82,'AUD MAY'!B:W,11,0)</f>
        <v>Presidente: José Pedro Silva Prado
Director Ejecutivo: Edmundo Crespo Pisano
Gerente/Director Administración y Finanzas: Julio Gutiérrez Campos,</v>
      </c>
      <c r="N82" s="5" t="str">
        <f>VLOOKUP(C82,'AUD MAY'!B:W,12,0)</f>
        <v xml:space="preserve">Paseo Pdte. Errázuriz Echaurren N° 2631, 5° piso, comuna de Providencia, Santiago, Región Metropolitana.
</v>
      </c>
      <c r="O82" s="5" t="str">
        <f>VLOOKUP(C82,'AUD MAY'!B:W,13,0)</f>
        <v>XIII</v>
      </c>
      <c r="P82" s="5" t="str">
        <f>VLOOKUP(C82,'AUD MAY'!B:W,14,0)</f>
        <v>Providencia</v>
      </c>
      <c r="Q82" s="5" t="str">
        <f>VLOOKUP(C82,'AUD MAY'!B:W,15,0)</f>
        <v>228737900 - 228737980</v>
      </c>
      <c r="R82" s="5" t="str">
        <f>VLOOKUP(C82,'AUD MAY'!B:W,16,0)</f>
        <v xml:space="preserve">ccardenas@ciudaddelnino.cl
nneira@ciudaddelnino.cl 
</v>
      </c>
      <c r="S82" s="5">
        <f>VLOOKUP(C82,'AUD MAY'!B:W,17,0)</f>
        <v>0</v>
      </c>
      <c r="T82" s="5" t="str">
        <f>VLOOKUP(C82,'AUD MAY'!B:W,18,0)</f>
        <v>93401: Instituciones de Asistencia Social</v>
      </c>
      <c r="U82" s="5" t="str">
        <f>VLOOKUP(C82,'AUD MAY'!B:W,19,0)</f>
        <v xml:space="preserve">Se acompaña certificado de antecedentes financieros, correspondientes al año 2024  aprobado por el Subdepartamento de Supervisión Financiera Nacional.  </v>
      </c>
      <c r="V82" s="6">
        <f>VLOOKUP(C82,'AUD MAY'!B:W,20,0)</f>
        <v>2024</v>
      </c>
      <c r="W82" s="7">
        <f>VLOOKUP(C82,'AUD MAY'!B:W,21,0)</f>
        <v>37970</v>
      </c>
      <c r="X82" s="8">
        <v>19758816</v>
      </c>
      <c r="Y82" s="8">
        <v>94802400</v>
      </c>
      <c r="Z82" s="6">
        <v>45808</v>
      </c>
      <c r="AA82" s="5" t="s">
        <v>31</v>
      </c>
      <c r="AB82" s="5" t="s">
        <v>32</v>
      </c>
      <c r="AC82" s="5" t="s">
        <v>54</v>
      </c>
    </row>
    <row r="83" spans="2:29" x14ac:dyDescent="0.2">
      <c r="B83" s="26" t="s">
        <v>76</v>
      </c>
      <c r="C83" s="26">
        <v>716316009</v>
      </c>
      <c r="D83" s="5">
        <v>1132589</v>
      </c>
      <c r="E83" s="26">
        <v>13</v>
      </c>
      <c r="F83" s="5" t="str">
        <f>VLOOKUP(C83,'AUD MAY'!B:W,2,0)</f>
        <v>Fundación de Derecho Privado</v>
      </c>
      <c r="G83" s="5" t="str">
        <f>VLOOKUP(C83,'AUD MAY'!B:W,4,0)</f>
        <v>Otorgada por Decreto Supremo Nº 1314, de 28 de diciembre de 1987, del Ministerio de Justicia.</v>
      </c>
      <c r="H83" s="5" t="str">
        <f>VLOOKUP(C83,'AUD MAY'!B:W,5,0)</f>
        <v>Certificado de Vigencia, folio Nº 500624011546, emitido con fecha 15 de abril de 2025, por el Servicio de Registro Civil e Identificación</v>
      </c>
      <c r="I83" s="5" t="str">
        <f>VLOOKUP(C83,'AUD MAY'!B:W,7,0)</f>
        <v xml:space="preserve">Promover a través de la iniciativa privada, la defensa ecológica del menor de edad, principalmente en relación a los valores, conocimientos, aprendizaje, bienestar, seguridad, dignidad, justicia, equidad y espiritualidad. </v>
      </c>
      <c r="J83" s="5" t="str">
        <f>VLOOKUP(C83,'AUD MAY'!B:W,8,0)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83" s="5" t="str">
        <f>VLOOKUP(C83,'AUD MAY'!B:W,9,0)</f>
        <v>1 año.</v>
      </c>
      <c r="L83" s="5" t="str">
        <f>VLOOKUP(C83,'AUD MAY'!B:W,10,0)</f>
        <v>Desde 25 de junio de 2024 hasta 25 de junio de 2025</v>
      </c>
      <c r="M83" s="5" t="str">
        <f>VLOOKUP(C83,'AUD MAY'!B:W,11,0)</f>
        <v xml:space="preserve">MARIA CRISTINA CONCHA WAGENKNECHT 6.848.120-1 
</v>
      </c>
      <c r="N83" s="5" t="str">
        <f>VLOOKUP(C83,'AUD MAY'!B:W,12,0)</f>
        <v xml:space="preserve">Marina de Gaete Nº 755, comuna de Santiago, Región Metropolitana.
</v>
      </c>
      <c r="O83" s="5" t="str">
        <f>VLOOKUP(C83,'AUD MAY'!B:W,13,0)</f>
        <v>XIII</v>
      </c>
      <c r="P83" s="5" t="str">
        <f>VLOOKUP(C83,'AUD MAY'!B:W,14,0)</f>
        <v>Santiago</v>
      </c>
      <c r="Q83" s="5" t="str">
        <f>VLOOKUP(C83,'AUD MAY'!B:W,15,0)</f>
        <v>222150200 
+56971407762</v>
      </c>
      <c r="R83" s="5" t="str">
        <f>VLOOKUP(C83,'AUD MAY'!B:W,16,0)</f>
        <v>directorio@fundaciondem.cl
coordinacionejecutiva@fundaciondem.cl
administracioncentral@fundaciondem.cl</v>
      </c>
      <c r="S83" s="5">
        <f>VLOOKUP(C83,'AUD MAY'!B:W,17,0)</f>
        <v>0</v>
      </c>
      <c r="T83" s="5">
        <f>VLOOKUP(C83,'AUD MAY'!B:W,18,0)</f>
        <v>93401</v>
      </c>
      <c r="U83" s="5" t="str">
        <f>VLOOKUP(C83,'AUD MAY'!B:W,19,0)</f>
        <v>Se acompaña certificado financiero correspondiente al año 2024,  aprobado por el Subdepartamento de Supervisión Financiera.</v>
      </c>
      <c r="V83" s="6">
        <f>VLOOKUP(C83,'AUD MAY'!B:W,20,0)</f>
        <v>2024</v>
      </c>
      <c r="W83" s="7">
        <f>VLOOKUP(C83,'AUD MAY'!B:W,21,0)</f>
        <v>37970</v>
      </c>
      <c r="X83" s="8">
        <v>14497056</v>
      </c>
      <c r="Y83" s="8">
        <v>67411310</v>
      </c>
      <c r="Z83" s="6">
        <v>45808</v>
      </c>
      <c r="AA83" s="5" t="s">
        <v>31</v>
      </c>
      <c r="AB83" s="5" t="s">
        <v>32</v>
      </c>
      <c r="AC83" s="5" t="s">
        <v>43</v>
      </c>
    </row>
    <row r="84" spans="2:29" x14ac:dyDescent="0.2">
      <c r="B84" s="26" t="s">
        <v>77</v>
      </c>
      <c r="C84" s="26">
        <v>650450957</v>
      </c>
      <c r="D84" s="5">
        <v>1132598</v>
      </c>
      <c r="E84" s="26">
        <v>13</v>
      </c>
      <c r="F84" s="5" t="str">
        <f>VLOOKUP(C84,'AUD MAY'!B:W,2,0)</f>
        <v>Fundación de Derecho Privado, Sin Fines de Lucro</v>
      </c>
      <c r="G84" s="5" t="str">
        <f>VLOOKUP(C84,'AUD MAY'!B:W,4,0)</f>
        <v xml:space="preserve">Decreto Exento Nº 3715, de fecha 24 de agosto del 2011. </v>
      </c>
      <c r="H84" s="5" t="str">
        <f>VLOOKUP(C84,'AUD MAY'!B:W,5,0)</f>
        <v>Certificado de Vigencia folio N° 500625999171, de fecha 24 de abril de 2025, del Servicio de Registro Civil e Identificación.</v>
      </c>
      <c r="I84" s="5" t="str">
        <f>VLOOKUP(C84,'AUD MAY'!B:W,7,0)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4" s="5" t="str">
        <f>VLOOKUP(C84,'AUD MAY'!B:W,8,0)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4" s="5" t="str">
        <f>VLOOKUP(C84,'AUD MAY'!B:W,9,0)</f>
        <v>Tres años</v>
      </c>
      <c r="L84" s="5" t="str">
        <f>VLOOKUP(C84,'AUD MAY'!B:W,10,0)</f>
        <v xml:space="preserve">08-07-2022 a 08-07-2025
                                 </v>
      </c>
      <c r="M84" s="5" t="str">
        <f>VLOOKUP(C84,'AUD MAY'!B:W,11,0)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4" s="5" t="str">
        <f>VLOOKUP(C84,'AUD MAY'!B:W,12,0)</f>
        <v xml:space="preserve">Calle Andres de Fuenzalida N° 22, 
comuna de Providencia, Región Metropolitana.
</v>
      </c>
      <c r="O84" s="5" t="str">
        <f>VLOOKUP(C84,'AUD MAY'!B:W,13,0)</f>
        <v>XIII</v>
      </c>
      <c r="P84" s="5" t="str">
        <f>VLOOKUP(C84,'AUD MAY'!B:W,14,0)</f>
        <v>Providencia</v>
      </c>
      <c r="Q84" s="5">
        <f>VLOOKUP(C84,'AUD MAY'!B:W,15,0)</f>
        <v>98851643</v>
      </c>
      <c r="R84" s="5" t="str">
        <f>VLOOKUP(C84,'AUD MAY'!B:W,16,0)</f>
        <v xml:space="preserve">Correo electrónico: julio@proyectob.cl </v>
      </c>
      <c r="S84" s="5">
        <f>VLOOKUP(C84,'AUD MAY'!B:W,17,0)</f>
        <v>0</v>
      </c>
      <c r="T84" s="5" t="str">
        <f>VLOOKUP(C84,'AUD MAY'!B:W,18,0)</f>
        <v>93401: Institución de Asistencia Social</v>
      </c>
      <c r="U84" s="5" t="str">
        <f>VLOOKUP(C84,'AUD MAY'!B:W,19,0)</f>
        <v xml:space="preserve">
Se acompaña certificado financiero correspondiente al 2024, aprobado por el Subdepartamento de Supervisión Financiera.</v>
      </c>
      <c r="V84" s="6">
        <f>VLOOKUP(C84,'AUD MAY'!B:W,20,0)</f>
        <v>2024</v>
      </c>
      <c r="W84" s="7">
        <f>VLOOKUP(C84,'AUD MAY'!B:W,21,0)</f>
        <v>41411</v>
      </c>
      <c r="X84" s="8">
        <v>3302208</v>
      </c>
      <c r="Y84" s="8">
        <v>16765056</v>
      </c>
      <c r="Z84" s="6">
        <v>45808</v>
      </c>
      <c r="AA84" s="5" t="s">
        <v>31</v>
      </c>
      <c r="AB84" s="5" t="s">
        <v>32</v>
      </c>
      <c r="AC84" s="5" t="s">
        <v>78</v>
      </c>
    </row>
    <row r="85" spans="2:29" x14ac:dyDescent="0.2">
      <c r="B85" s="26" t="s">
        <v>77</v>
      </c>
      <c r="C85" s="26">
        <v>650450957</v>
      </c>
      <c r="D85" s="5">
        <v>1132599</v>
      </c>
      <c r="E85" s="26">
        <v>13</v>
      </c>
      <c r="F85" s="5" t="str">
        <f>VLOOKUP(C85,'AUD MAY'!B:W,2,0)</f>
        <v>Fundación de Derecho Privado, Sin Fines de Lucro</v>
      </c>
      <c r="G85" s="5" t="str">
        <f>VLOOKUP(C85,'AUD MAY'!B:W,4,0)</f>
        <v xml:space="preserve">Decreto Exento Nº 3715, de fecha 24 de agosto del 2011. </v>
      </c>
      <c r="H85" s="5" t="str">
        <f>VLOOKUP(C85,'AUD MAY'!B:W,5,0)</f>
        <v>Certificado de Vigencia folio N° 500625999171, de fecha 24 de abril de 2025, del Servicio de Registro Civil e Identificación.</v>
      </c>
      <c r="I85" s="5" t="str">
        <f>VLOOKUP(C85,'AUD MAY'!B:W,7,0)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85" s="5" t="str">
        <f>VLOOKUP(C85,'AUD MAY'!B:W,8,0)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85" s="5" t="str">
        <f>VLOOKUP(C85,'AUD MAY'!B:W,9,0)</f>
        <v>Tres años</v>
      </c>
      <c r="L85" s="5" t="str">
        <f>VLOOKUP(C85,'AUD MAY'!B:W,10,0)</f>
        <v xml:space="preserve">08-07-2022 a 08-07-2025
                                 </v>
      </c>
      <c r="M85" s="5" t="str">
        <f>VLOOKUP(C85,'AUD MAY'!B:W,11,0)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85" s="5" t="str">
        <f>VLOOKUP(C85,'AUD MAY'!B:W,12,0)</f>
        <v xml:space="preserve">Calle Andres de Fuenzalida N° 22, 
comuna de Providencia, Región Metropolitana.
</v>
      </c>
      <c r="O85" s="5" t="str">
        <f>VLOOKUP(C85,'AUD MAY'!B:W,13,0)</f>
        <v>XIII</v>
      </c>
      <c r="P85" s="5" t="str">
        <f>VLOOKUP(C85,'AUD MAY'!B:W,14,0)</f>
        <v>Providencia</v>
      </c>
      <c r="Q85" s="5">
        <f>VLOOKUP(C85,'AUD MAY'!B:W,15,0)</f>
        <v>98851643</v>
      </c>
      <c r="R85" s="5" t="str">
        <f>VLOOKUP(C85,'AUD MAY'!B:W,16,0)</f>
        <v xml:space="preserve">Correo electrónico: julio@proyectob.cl </v>
      </c>
      <c r="S85" s="5">
        <f>VLOOKUP(C85,'AUD MAY'!B:W,17,0)</f>
        <v>0</v>
      </c>
      <c r="T85" s="5" t="str">
        <f>VLOOKUP(C85,'AUD MAY'!B:W,18,0)</f>
        <v>93401: Institución de Asistencia Social</v>
      </c>
      <c r="U85" s="5" t="str">
        <f>VLOOKUP(C85,'AUD MAY'!B:W,19,0)</f>
        <v xml:space="preserve">
Se acompaña certificado financiero correspondiente al 2024, aprobado por el Subdepartamento de Supervisión Financiera.</v>
      </c>
      <c r="V85" s="6">
        <f>VLOOKUP(C85,'AUD MAY'!B:W,20,0)</f>
        <v>2024</v>
      </c>
      <c r="W85" s="7">
        <f>VLOOKUP(C85,'AUD MAY'!B:W,21,0)</f>
        <v>41411</v>
      </c>
      <c r="X85" s="8">
        <v>3708860</v>
      </c>
      <c r="Y85" s="8">
        <v>18383046</v>
      </c>
      <c r="Z85" s="6">
        <v>45808</v>
      </c>
      <c r="AA85" s="5" t="s">
        <v>31</v>
      </c>
      <c r="AB85" s="5" t="s">
        <v>32</v>
      </c>
      <c r="AC85" s="5" t="s">
        <v>78</v>
      </c>
    </row>
    <row r="86" spans="2:29" x14ac:dyDescent="0.2">
      <c r="B86" s="26" t="s">
        <v>79</v>
      </c>
      <c r="C86" s="26" t="s">
        <v>80</v>
      </c>
      <c r="D86" s="5">
        <v>1132600</v>
      </c>
      <c r="E86" s="26">
        <v>13</v>
      </c>
      <c r="F86" s="5" t="str">
        <f>VLOOKUP(C86,'AUD MAY'!B:W,2,0)</f>
        <v>Fundación de Derecho Privado</v>
      </c>
      <c r="G86" s="5" t="str">
        <f>VLOOKUP(C86,'AUD MAY'!B:W,4,0)</f>
        <v>Inscripción N°30734 de fecha 08 de Abril de 2013, del Registro de Personas Jurídicas, del Servicio de Registro Civil e Identificación.</v>
      </c>
      <c r="H86" s="5" t="str">
        <f>VLOOKUP(C86,'AUD MAY'!B:W,5,0)</f>
        <v xml:space="preserve">Certificado de Vigencia Folio Nº 500629816024, de fecha 15 de mayo de 2025, del Servicio de Registro Civil e Identificación </v>
      </c>
      <c r="I86" s="5" t="str">
        <f>VLOOKUP(C86,'AUD MAY'!B:W,7,0)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6" s="5" t="str">
        <f>VLOOKUP(C86,'AUD MAY'!B:W,8,0)</f>
        <v xml:space="preserve">DIRECTOR DARKO MICHEL LOUIT NEVISTIC 10.332.683-4
DIRECTOR MIGUEL ANDRES FLORES TORO 8.464.583-4
DIRECTOR FRANCISCO JAVIER AGUIRRE GRAPIN 6.083.527-6
DIRECTOR RODRIGO IZURIETA KAUSEL 13.241.909-4
DIRECTOR DANIEL ALBERTO ROJAS ORELLANA 10.993.233-7
</v>
      </c>
      <c r="K86" s="5" t="str">
        <f>VLOOKUP(C86,'AUD MAY'!B:W,9,0)</f>
        <v>De acuerdo al artículo 08 de sus Estatutos, el Directorio durará tres años en sus funciones, pudiendo sus integrantes ser reelegidos para el período siguiente.</v>
      </c>
      <c r="L86" s="5" t="str">
        <f>VLOOKUP(C86,'AUD MAY'!B:W,10,0)</f>
        <v>27 de septiembre de 2023 al 27 de septiembre de 2026. Según consta en Certificado de directorio de persona jurídica sin fines de lucro Folio Nº 500627568767, de fecha 05 de mayo de 2025, del Servicio de Registro Civil e Identificación.</v>
      </c>
      <c r="M86" s="5" t="str">
        <f>VLOOKUP(C86,'AUD MAY'!B:W,11,0)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6" s="5" t="str">
        <f>VLOOKUP(C86,'AUD MAY'!B:W,12,0)</f>
        <v>Calle Dos N°9417, comuna de Quilicura, región Metropolitana.</v>
      </c>
      <c r="O86" s="5" t="str">
        <f>VLOOKUP(C86,'AUD MAY'!B:W,13,0)</f>
        <v>XIII</v>
      </c>
      <c r="P86" s="5" t="str">
        <f>VLOOKUP(C86,'AUD MAY'!B:W,14,0)</f>
        <v>Quilicura</v>
      </c>
      <c r="Q86" s="5" t="str">
        <f>VLOOKUP(C86,'AUD MAY'!B:W,15,0)</f>
        <v xml:space="preserve"> (+562) 2 365 32 76 - (+562) 2 365 31 97 
</v>
      </c>
      <c r="R86" s="5" t="str">
        <f>VLOOKUP(C86,'AUD MAY'!B:W,16,0)</f>
        <v xml:space="preserve">Correos bernardo.vasquez@reinventarse.cl y jonathan.olivares@reinventarse.cl
</v>
      </c>
      <c r="S86" s="5">
        <f>VLOOKUP(C86,'AUD MAY'!B:W,17,0)</f>
        <v>0</v>
      </c>
      <c r="T86" s="5" t="str">
        <f>VLOOKUP(C86,'AUD MAY'!B:W,18,0)</f>
        <v>93401: Instituciones de Asistencia Social</v>
      </c>
      <c r="U86" s="5" t="str">
        <f>VLOOKUP(C86,'AUD MAY'!B:W,19,0)</f>
        <v>Se acompaña certificado financiero correspondiente al año 2024, aprobados por  Supervisión Financiera Nacional.</v>
      </c>
      <c r="V86" s="6">
        <f>VLOOKUP(C86,'AUD MAY'!B:W,20,0)</f>
        <v>2024</v>
      </c>
      <c r="W86" s="7">
        <f>VLOOKUP(C86,'AUD MAY'!B:W,21,0)</f>
        <v>41676</v>
      </c>
      <c r="X86" s="8">
        <v>3175200</v>
      </c>
      <c r="Y86" s="8">
        <v>14986944</v>
      </c>
      <c r="Z86" s="6">
        <v>45808</v>
      </c>
      <c r="AA86" s="5" t="s">
        <v>31</v>
      </c>
      <c r="AB86" s="5" t="s">
        <v>32</v>
      </c>
      <c r="AC86" s="5" t="s">
        <v>81</v>
      </c>
    </row>
    <row r="87" spans="2:29" x14ac:dyDescent="0.2">
      <c r="B87" s="26" t="s">
        <v>79</v>
      </c>
      <c r="C87" s="26" t="s">
        <v>80</v>
      </c>
      <c r="D87" s="5">
        <v>1132601</v>
      </c>
      <c r="E87" s="26">
        <v>13</v>
      </c>
      <c r="F87" s="5" t="str">
        <f>VLOOKUP(C87,'AUD MAY'!B:W,2,0)</f>
        <v>Fundación de Derecho Privado</v>
      </c>
      <c r="G87" s="5" t="str">
        <f>VLOOKUP(C87,'AUD MAY'!B:W,4,0)</f>
        <v>Inscripción N°30734 de fecha 08 de Abril de 2013, del Registro de Personas Jurídicas, del Servicio de Registro Civil e Identificación.</v>
      </c>
      <c r="H87" s="5" t="str">
        <f>VLOOKUP(C87,'AUD MAY'!B:W,5,0)</f>
        <v xml:space="preserve">Certificado de Vigencia Folio Nº 500629816024, de fecha 15 de mayo de 2025, del Servicio de Registro Civil e Identificación </v>
      </c>
      <c r="I87" s="5" t="str">
        <f>VLOOKUP(C87,'AUD MAY'!B:W,7,0)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87" s="5" t="str">
        <f>VLOOKUP(C87,'AUD MAY'!B:W,8,0)</f>
        <v xml:space="preserve">DIRECTOR DARKO MICHEL LOUIT NEVISTIC 10.332.683-4
DIRECTOR MIGUEL ANDRES FLORES TORO 8.464.583-4
DIRECTOR FRANCISCO JAVIER AGUIRRE GRAPIN 6.083.527-6
DIRECTOR RODRIGO IZURIETA KAUSEL 13.241.909-4
DIRECTOR DANIEL ALBERTO ROJAS ORELLANA 10.993.233-7
</v>
      </c>
      <c r="K87" s="5" t="str">
        <f>VLOOKUP(C87,'AUD MAY'!B:W,9,0)</f>
        <v>De acuerdo al artículo 08 de sus Estatutos, el Directorio durará tres años en sus funciones, pudiendo sus integrantes ser reelegidos para el período siguiente.</v>
      </c>
      <c r="L87" s="5" t="str">
        <f>VLOOKUP(C87,'AUD MAY'!B:W,10,0)</f>
        <v>27 de septiembre de 2023 al 27 de septiembre de 2026. Según consta en Certificado de directorio de persona jurídica sin fines de lucro Folio Nº 500627568767, de fecha 05 de mayo de 2025, del Servicio de Registro Civil e Identificación.</v>
      </c>
      <c r="M87" s="5" t="str">
        <f>VLOOKUP(C87,'AUD MAY'!B:W,11,0)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87" s="5" t="str">
        <f>VLOOKUP(C87,'AUD MAY'!B:W,12,0)</f>
        <v>Calle Dos N°9417, comuna de Quilicura, región Metropolitana.</v>
      </c>
      <c r="O87" s="5" t="str">
        <f>VLOOKUP(C87,'AUD MAY'!B:W,13,0)</f>
        <v>XIII</v>
      </c>
      <c r="P87" s="5" t="str">
        <f>VLOOKUP(C87,'AUD MAY'!B:W,14,0)</f>
        <v>Quilicura</v>
      </c>
      <c r="Q87" s="5" t="str">
        <f>VLOOKUP(C87,'AUD MAY'!B:W,15,0)</f>
        <v xml:space="preserve"> (+562) 2 365 32 76 - (+562) 2 365 31 97 
</v>
      </c>
      <c r="R87" s="5" t="str">
        <f>VLOOKUP(C87,'AUD MAY'!B:W,16,0)</f>
        <v xml:space="preserve">Correos bernardo.vasquez@reinventarse.cl y jonathan.olivares@reinventarse.cl
</v>
      </c>
      <c r="S87" s="5">
        <f>VLOOKUP(C87,'AUD MAY'!B:W,17,0)</f>
        <v>0</v>
      </c>
      <c r="T87" s="5" t="str">
        <f>VLOOKUP(C87,'AUD MAY'!B:W,18,0)</f>
        <v>93401: Instituciones de Asistencia Social</v>
      </c>
      <c r="U87" s="5" t="str">
        <f>VLOOKUP(C87,'AUD MAY'!B:W,19,0)</f>
        <v>Se acompaña certificado financiero correspondiente al año 2024, aprobados por  Supervisión Financiera Nacional.</v>
      </c>
      <c r="V87" s="6">
        <f>VLOOKUP(C87,'AUD MAY'!B:W,20,0)</f>
        <v>2024</v>
      </c>
      <c r="W87" s="7">
        <f>VLOOKUP(C87,'AUD MAY'!B:W,21,0)</f>
        <v>41676</v>
      </c>
      <c r="X87" s="8">
        <v>4031370</v>
      </c>
      <c r="Y87" s="8">
        <v>18705557</v>
      </c>
      <c r="Z87" s="6">
        <v>45808</v>
      </c>
      <c r="AA87" s="5" t="s">
        <v>31</v>
      </c>
      <c r="AB87" s="5" t="s">
        <v>32</v>
      </c>
      <c r="AC87" s="5" t="s">
        <v>81</v>
      </c>
    </row>
    <row r="88" spans="2:29" x14ac:dyDescent="0.2">
      <c r="B88" s="26" t="s">
        <v>82</v>
      </c>
      <c r="C88" s="26">
        <v>738689003</v>
      </c>
      <c r="D88" s="5">
        <v>1051374</v>
      </c>
      <c r="E88" s="26">
        <v>5</v>
      </c>
      <c r="F88" s="5" t="str">
        <f>VLOOKUP(C88,'AUD MAY'!B:W,2,0)</f>
        <v>Fundación de Derecho Privado.</v>
      </c>
      <c r="G88" s="5" t="str">
        <f>VLOOKUP(C88,'AUD MAY'!B:W,4,0)</f>
        <v>Otorgado por Decreto Supremo Nº 262, de fecha 2 de abril de 1997, por el Ministerio de Justicia. Publicado en el Diario Oficial con fecha 24 de abril de 1997.</v>
      </c>
      <c r="H88" s="5" t="str">
        <f>VLOOKUP(C88,'AUD MAY'!B:W,5,0)</f>
        <v>Certificado de Vigencia Folio N° 500574142885, emitido por el Servicio de Registro Civil e Identificación, de fecha 27 de junio de 2024.</v>
      </c>
      <c r="I88" s="5" t="str">
        <f>VLOOKUP(C88,'AUD MAY'!B:W,7,0)</f>
        <v xml:space="preserve">Ayudar a la infancia desvalida sin distinción de sexo, sin distinción racial, creencia religiosa o política.
</v>
      </c>
      <c r="J88" s="5" t="str">
        <f>VLOOKUP(C88,'AUD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8" s="5" t="str">
        <f>VLOOKUP(C88,'AUD MAY'!B:W,9,0)</f>
        <v>El Consejo durará tres años en sus cargos y se renovará tácita y sucesivamente cada tres años, salvo que la mayoría absoluta de los demás consejeros, resuelva su exclusión.</v>
      </c>
      <c r="L88" s="5" t="str">
        <f>VLOOKUP(C88,'AUD MAY'!B:W,10,0)</f>
        <v>Nombramiento 05 de diciembre de 2022 y cesación 05 de diciembre de 2025.</v>
      </c>
      <c r="M88" s="5" t="str">
        <f>VLOOKUP(C88,'AUD MAY'!B:W,11,0)</f>
        <v xml:space="preserve">Simona de la Barra Cruzat
Rafael Mella Gallegos.
Podrán actuar conjunta o separadamente.
</v>
      </c>
      <c r="N88" s="5" t="str">
        <f>VLOOKUP(C88,'AUD MAY'!B:W,12,0)</f>
        <v>Exeter Nº 540-D, Concepción.</v>
      </c>
      <c r="O88" s="5" t="str">
        <f>VLOOKUP(C88,'AUD MAY'!B:W,13,0)</f>
        <v>VIII</v>
      </c>
      <c r="P88" s="5" t="str">
        <f>VLOOKUP(C88,'AUD MAY'!B:W,14,0)</f>
        <v>Concepción</v>
      </c>
      <c r="Q88" s="5" t="str">
        <f>VLOOKUP(C88,'AUD MAY'!B:W,15,0)</f>
        <v xml:space="preserve"> 41- 2106850 – 
cel. 975484288 
</v>
      </c>
      <c r="R88" s="5" t="str">
        <f>VLOOKUP(C88,'AUD MAY'!B:W,16,0)</f>
        <v xml:space="preserve">contacto@tdesperanza.cl
pamela.torres@tdesperanza.cl 
</v>
      </c>
      <c r="S88" s="5">
        <f>VLOOKUP(C88,'AUD MAY'!B:W,17,0)</f>
        <v>0</v>
      </c>
      <c r="T88" s="5" t="str">
        <f>VLOOKUP(C88,'AUD MAY'!B:W,18,0)</f>
        <v>93401.</v>
      </c>
      <c r="U88" s="5" t="str">
        <f>VLOOKUP(C88,'AUD MAY'!B:W,19,0)</f>
        <v xml:space="preserve">Certificado de antecedentes financieros, correspondientes al año 2023, aprobados por el Subdepartamento de Supervisión Financiera Nacional. </v>
      </c>
      <c r="V88" s="6">
        <f>VLOOKUP(C88,'AUD MAY'!B:W,20,0)</f>
        <v>2023</v>
      </c>
      <c r="W88" s="7">
        <f>VLOOKUP(C88,'AUD MAY'!B:W,21,0)</f>
        <v>37970</v>
      </c>
      <c r="X88" s="8">
        <v>0</v>
      </c>
      <c r="Y88" s="8">
        <v>1143072</v>
      </c>
      <c r="Z88" s="6">
        <v>45808</v>
      </c>
      <c r="AA88" s="5" t="s">
        <v>31</v>
      </c>
      <c r="AB88" s="5" t="s">
        <v>32</v>
      </c>
      <c r="AC88" s="5" t="s">
        <v>83</v>
      </c>
    </row>
    <row r="89" spans="2:29" x14ac:dyDescent="0.2">
      <c r="B89" s="26" t="s">
        <v>82</v>
      </c>
      <c r="C89" s="26">
        <v>738689003</v>
      </c>
      <c r="D89" s="5">
        <v>1051375</v>
      </c>
      <c r="E89" s="26">
        <v>5</v>
      </c>
      <c r="F89" s="5" t="str">
        <f>VLOOKUP(C89,'AUD MAY'!B:W,2,0)</f>
        <v>Fundación de Derecho Privado.</v>
      </c>
      <c r="G89" s="5" t="str">
        <f>VLOOKUP(C89,'AUD MAY'!B:W,4,0)</f>
        <v>Otorgado por Decreto Supremo Nº 262, de fecha 2 de abril de 1997, por el Ministerio de Justicia. Publicado en el Diario Oficial con fecha 24 de abril de 1997.</v>
      </c>
      <c r="H89" s="5" t="str">
        <f>VLOOKUP(C89,'AUD MAY'!B:W,5,0)</f>
        <v>Certificado de Vigencia Folio N° 500574142885, emitido por el Servicio de Registro Civil e Identificación, de fecha 27 de junio de 2024.</v>
      </c>
      <c r="I89" s="5" t="str">
        <f>VLOOKUP(C89,'AUD MAY'!B:W,7,0)</f>
        <v xml:space="preserve">Ayudar a la infancia desvalida sin distinción de sexo, sin distinción racial, creencia religiosa o política.
</v>
      </c>
      <c r="J89" s="5" t="str">
        <f>VLOOKUP(C89,'AUD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89" s="5" t="str">
        <f>VLOOKUP(C89,'AUD MAY'!B:W,9,0)</f>
        <v>El Consejo durará tres años en sus cargos y se renovará tácita y sucesivamente cada tres años, salvo que la mayoría absoluta de los demás consejeros, resuelva su exclusión.</v>
      </c>
      <c r="L89" s="5" t="str">
        <f>VLOOKUP(C89,'AUD MAY'!B:W,10,0)</f>
        <v>Nombramiento 05 de diciembre de 2022 y cesación 05 de diciembre de 2025.</v>
      </c>
      <c r="M89" s="5" t="str">
        <f>VLOOKUP(C89,'AUD MAY'!B:W,11,0)</f>
        <v xml:space="preserve">Simona de la Barra Cruzat
Rafael Mella Gallegos.
Podrán actuar conjunta o separadamente.
</v>
      </c>
      <c r="N89" s="5" t="str">
        <f>VLOOKUP(C89,'AUD MAY'!B:W,12,0)</f>
        <v>Exeter Nº 540-D, Concepción.</v>
      </c>
      <c r="O89" s="5" t="str">
        <f>VLOOKUP(C89,'AUD MAY'!B:W,13,0)</f>
        <v>VIII</v>
      </c>
      <c r="P89" s="5" t="str">
        <f>VLOOKUP(C89,'AUD MAY'!B:W,14,0)</f>
        <v>Concepción</v>
      </c>
      <c r="Q89" s="5" t="str">
        <f>VLOOKUP(C89,'AUD MAY'!B:W,15,0)</f>
        <v xml:space="preserve"> 41- 2106850 – 
cel. 975484288 
</v>
      </c>
      <c r="R89" s="5" t="str">
        <f>VLOOKUP(C89,'AUD MAY'!B:W,16,0)</f>
        <v xml:space="preserve">contacto@tdesperanza.cl
pamela.torres@tdesperanza.cl 
</v>
      </c>
      <c r="S89" s="5">
        <f>VLOOKUP(C89,'AUD MAY'!B:W,17,0)</f>
        <v>0</v>
      </c>
      <c r="T89" s="5" t="str">
        <f>VLOOKUP(C89,'AUD MAY'!B:W,18,0)</f>
        <v>93401.</v>
      </c>
      <c r="U89" s="5" t="str">
        <f>VLOOKUP(C89,'AUD MAY'!B:W,19,0)</f>
        <v xml:space="preserve">Certificado de antecedentes financieros, correspondientes al año 2023, aprobados por el Subdepartamento de Supervisión Financiera Nacional. </v>
      </c>
      <c r="V89" s="6">
        <f>VLOOKUP(C89,'AUD MAY'!B:W,20,0)</f>
        <v>2023</v>
      </c>
      <c r="W89" s="7">
        <f>VLOOKUP(C89,'AUD MAY'!B:W,21,0)</f>
        <v>37970</v>
      </c>
      <c r="X89" s="8">
        <v>0</v>
      </c>
      <c r="Y89" s="8">
        <v>1773803</v>
      </c>
      <c r="Z89" s="6">
        <v>45808</v>
      </c>
      <c r="AA89" s="5" t="s">
        <v>31</v>
      </c>
      <c r="AB89" s="5" t="s">
        <v>32</v>
      </c>
      <c r="AC89" s="5" t="s">
        <v>83</v>
      </c>
    </row>
    <row r="90" spans="2:29" x14ac:dyDescent="0.2">
      <c r="B90" s="26" t="s">
        <v>82</v>
      </c>
      <c r="C90" s="26">
        <v>738689003</v>
      </c>
      <c r="D90" s="5">
        <v>1081209</v>
      </c>
      <c r="E90" s="26">
        <v>8</v>
      </c>
      <c r="F90" s="5" t="str">
        <f>VLOOKUP(C90,'AUD MAY'!B:W,2,0)</f>
        <v>Fundación de Derecho Privado.</v>
      </c>
      <c r="G90" s="5" t="str">
        <f>VLOOKUP(C90,'AUD MAY'!B:W,4,0)</f>
        <v>Otorgado por Decreto Supremo Nº 262, de fecha 2 de abril de 1997, por el Ministerio de Justicia. Publicado en el Diario Oficial con fecha 24 de abril de 1997.</v>
      </c>
      <c r="H90" s="5" t="str">
        <f>VLOOKUP(C90,'AUD MAY'!B:W,5,0)</f>
        <v>Certificado de Vigencia Folio N° 500574142885, emitido por el Servicio de Registro Civil e Identificación, de fecha 27 de junio de 2024.</v>
      </c>
      <c r="I90" s="5" t="str">
        <f>VLOOKUP(C90,'AUD MAY'!B:W,7,0)</f>
        <v xml:space="preserve">Ayudar a la infancia desvalida sin distinción de sexo, sin distinción racial, creencia religiosa o política.
</v>
      </c>
      <c r="J90" s="5" t="str">
        <f>VLOOKUP(C90,'AUD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0" s="5" t="str">
        <f>VLOOKUP(C90,'AUD MAY'!B:W,9,0)</f>
        <v>El Consejo durará tres años en sus cargos y se renovará tácita y sucesivamente cada tres años, salvo que la mayoría absoluta de los demás consejeros, resuelva su exclusión.</v>
      </c>
      <c r="L90" s="5" t="str">
        <f>VLOOKUP(C90,'AUD MAY'!B:W,10,0)</f>
        <v>Nombramiento 05 de diciembre de 2022 y cesación 05 de diciembre de 2025.</v>
      </c>
      <c r="M90" s="5" t="str">
        <f>VLOOKUP(C90,'AUD MAY'!B:W,11,0)</f>
        <v xml:space="preserve">Simona de la Barra Cruzat
Rafael Mella Gallegos.
Podrán actuar conjunta o separadamente.
</v>
      </c>
      <c r="N90" s="5" t="str">
        <f>VLOOKUP(C90,'AUD MAY'!B:W,12,0)</f>
        <v>Exeter Nº 540-D, Concepción.</v>
      </c>
      <c r="O90" s="5" t="str">
        <f>VLOOKUP(C90,'AUD MAY'!B:W,13,0)</f>
        <v>VIII</v>
      </c>
      <c r="P90" s="5" t="str">
        <f>VLOOKUP(C90,'AUD MAY'!B:W,14,0)</f>
        <v>Concepción</v>
      </c>
      <c r="Q90" s="5" t="str">
        <f>VLOOKUP(C90,'AUD MAY'!B:W,15,0)</f>
        <v xml:space="preserve"> 41- 2106850 – 
cel. 975484288 
</v>
      </c>
      <c r="R90" s="5" t="str">
        <f>VLOOKUP(C90,'AUD MAY'!B:W,16,0)</f>
        <v xml:space="preserve">contacto@tdesperanza.cl
pamela.torres@tdesperanza.cl 
</v>
      </c>
      <c r="S90" s="5">
        <f>VLOOKUP(C90,'AUD MAY'!B:W,17,0)</f>
        <v>0</v>
      </c>
      <c r="T90" s="5" t="str">
        <f>VLOOKUP(C90,'AUD MAY'!B:W,18,0)</f>
        <v>93401.</v>
      </c>
      <c r="U90" s="5" t="str">
        <f>VLOOKUP(C90,'AUD MAY'!B:W,19,0)</f>
        <v xml:space="preserve">Certificado de antecedentes financieros, correspondientes al año 2023, aprobados por el Subdepartamento de Supervisión Financiera Nacional. </v>
      </c>
      <c r="V90" s="6">
        <f>VLOOKUP(C90,'AUD MAY'!B:W,20,0)</f>
        <v>2023</v>
      </c>
      <c r="W90" s="7">
        <f>VLOOKUP(C90,'AUD MAY'!B:W,21,0)</f>
        <v>37970</v>
      </c>
      <c r="X90" s="8">
        <v>0</v>
      </c>
      <c r="Y90" s="8">
        <v>0</v>
      </c>
      <c r="Z90" s="6">
        <v>45808</v>
      </c>
      <c r="AA90" s="5" t="s">
        <v>31</v>
      </c>
      <c r="AB90" s="5" t="s">
        <v>32</v>
      </c>
      <c r="AC90" s="5" t="s">
        <v>84</v>
      </c>
    </row>
    <row r="91" spans="2:29" x14ac:dyDescent="0.2">
      <c r="B91" s="26" t="s">
        <v>82</v>
      </c>
      <c r="C91" s="26">
        <v>738689003</v>
      </c>
      <c r="D91" s="5">
        <v>1081221</v>
      </c>
      <c r="E91" s="26">
        <v>8</v>
      </c>
      <c r="F91" s="5" t="str">
        <f>VLOOKUP(C91,'AUD MAY'!B:W,2,0)</f>
        <v>Fundación de Derecho Privado.</v>
      </c>
      <c r="G91" s="5" t="str">
        <f>VLOOKUP(C91,'AUD MAY'!B:W,4,0)</f>
        <v>Otorgado por Decreto Supremo Nº 262, de fecha 2 de abril de 1997, por el Ministerio de Justicia. Publicado en el Diario Oficial con fecha 24 de abril de 1997.</v>
      </c>
      <c r="H91" s="5" t="str">
        <f>VLOOKUP(C91,'AUD MAY'!B:W,5,0)</f>
        <v>Certificado de Vigencia Folio N° 500574142885, emitido por el Servicio de Registro Civil e Identificación, de fecha 27 de junio de 2024.</v>
      </c>
      <c r="I91" s="5" t="str">
        <f>VLOOKUP(C91,'AUD MAY'!B:W,7,0)</f>
        <v xml:space="preserve">Ayudar a la infancia desvalida sin distinción de sexo, sin distinción racial, creencia religiosa o política.
</v>
      </c>
      <c r="J91" s="5" t="str">
        <f>VLOOKUP(C91,'AUD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1" s="5" t="str">
        <f>VLOOKUP(C91,'AUD MAY'!B:W,9,0)</f>
        <v>El Consejo durará tres años en sus cargos y se renovará tácita y sucesivamente cada tres años, salvo que la mayoría absoluta de los demás consejeros, resuelva su exclusión.</v>
      </c>
      <c r="L91" s="5" t="str">
        <f>VLOOKUP(C91,'AUD MAY'!B:W,10,0)</f>
        <v>Nombramiento 05 de diciembre de 2022 y cesación 05 de diciembre de 2025.</v>
      </c>
      <c r="M91" s="5" t="str">
        <f>VLOOKUP(C91,'AUD MAY'!B:W,11,0)</f>
        <v xml:space="preserve">Simona de la Barra Cruzat
Rafael Mella Gallegos.
Podrán actuar conjunta o separadamente.
</v>
      </c>
      <c r="N91" s="5" t="str">
        <f>VLOOKUP(C91,'AUD MAY'!B:W,12,0)</f>
        <v>Exeter Nº 540-D, Concepción.</v>
      </c>
      <c r="O91" s="5" t="str">
        <f>VLOOKUP(C91,'AUD MAY'!B:W,13,0)</f>
        <v>VIII</v>
      </c>
      <c r="P91" s="5" t="str">
        <f>VLOOKUP(C91,'AUD MAY'!B:W,14,0)</f>
        <v>Concepción</v>
      </c>
      <c r="Q91" s="5" t="str">
        <f>VLOOKUP(C91,'AUD MAY'!B:W,15,0)</f>
        <v xml:space="preserve"> 41- 2106850 – 
cel. 975484288 
</v>
      </c>
      <c r="R91" s="5" t="str">
        <f>VLOOKUP(C91,'AUD MAY'!B:W,16,0)</f>
        <v xml:space="preserve">contacto@tdesperanza.cl
pamela.torres@tdesperanza.cl 
</v>
      </c>
      <c r="S91" s="5">
        <f>VLOOKUP(C91,'AUD MAY'!B:W,17,0)</f>
        <v>0</v>
      </c>
      <c r="T91" s="5" t="str">
        <f>VLOOKUP(C91,'AUD MAY'!B:W,18,0)</f>
        <v>93401.</v>
      </c>
      <c r="U91" s="5" t="str">
        <f>VLOOKUP(C91,'AUD MAY'!B:W,19,0)</f>
        <v xml:space="preserve">Certificado de antecedentes financieros, correspondientes al año 2023, aprobados por el Subdepartamento de Supervisión Financiera Nacional. </v>
      </c>
      <c r="V91" s="6">
        <f>VLOOKUP(C91,'AUD MAY'!B:W,20,0)</f>
        <v>2023</v>
      </c>
      <c r="W91" s="7">
        <f>VLOOKUP(C91,'AUD MAY'!B:W,21,0)</f>
        <v>37970</v>
      </c>
      <c r="X91" s="8">
        <v>0</v>
      </c>
      <c r="Y91" s="8">
        <v>9296237</v>
      </c>
      <c r="Z91" s="6">
        <v>45808</v>
      </c>
      <c r="AA91" s="5" t="s">
        <v>31</v>
      </c>
      <c r="AB91" s="5" t="s">
        <v>32</v>
      </c>
      <c r="AC91" s="5" t="s">
        <v>84</v>
      </c>
    </row>
    <row r="92" spans="2:29" x14ac:dyDescent="0.2">
      <c r="B92" s="26" t="s">
        <v>82</v>
      </c>
      <c r="C92" s="26">
        <v>738689003</v>
      </c>
      <c r="D92" s="5">
        <v>1081222</v>
      </c>
      <c r="E92" s="26">
        <v>8</v>
      </c>
      <c r="F92" s="5" t="str">
        <f>VLOOKUP(C92,'AUD MAY'!B:W,2,0)</f>
        <v>Fundación de Derecho Privado.</v>
      </c>
      <c r="G92" s="5" t="str">
        <f>VLOOKUP(C92,'AUD MAY'!B:W,4,0)</f>
        <v>Otorgado por Decreto Supremo Nº 262, de fecha 2 de abril de 1997, por el Ministerio de Justicia. Publicado en el Diario Oficial con fecha 24 de abril de 1997.</v>
      </c>
      <c r="H92" s="5" t="str">
        <f>VLOOKUP(C92,'AUD MAY'!B:W,5,0)</f>
        <v>Certificado de Vigencia Folio N° 500574142885, emitido por el Servicio de Registro Civil e Identificación, de fecha 27 de junio de 2024.</v>
      </c>
      <c r="I92" s="5" t="str">
        <f>VLOOKUP(C92,'AUD MAY'!B:W,7,0)</f>
        <v xml:space="preserve">Ayudar a la infancia desvalida sin distinción de sexo, sin distinción racial, creencia religiosa o política.
</v>
      </c>
      <c r="J92" s="5" t="str">
        <f>VLOOKUP(C92,'AUD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2" s="5" t="str">
        <f>VLOOKUP(C92,'AUD MAY'!B:W,9,0)</f>
        <v>El Consejo durará tres años en sus cargos y se renovará tácita y sucesivamente cada tres años, salvo que la mayoría absoluta de los demás consejeros, resuelva su exclusión.</v>
      </c>
      <c r="L92" s="5" t="str">
        <f>VLOOKUP(C92,'AUD MAY'!B:W,10,0)</f>
        <v>Nombramiento 05 de diciembre de 2022 y cesación 05 de diciembre de 2025.</v>
      </c>
      <c r="M92" s="5" t="str">
        <f>VLOOKUP(C92,'AUD MAY'!B:W,11,0)</f>
        <v xml:space="preserve">Simona de la Barra Cruzat
Rafael Mella Gallegos.
Podrán actuar conjunta o separadamente.
</v>
      </c>
      <c r="N92" s="5" t="str">
        <f>VLOOKUP(C92,'AUD MAY'!B:W,12,0)</f>
        <v>Exeter Nº 540-D, Concepción.</v>
      </c>
      <c r="O92" s="5" t="str">
        <f>VLOOKUP(C92,'AUD MAY'!B:W,13,0)</f>
        <v>VIII</v>
      </c>
      <c r="P92" s="5" t="str">
        <f>VLOOKUP(C92,'AUD MAY'!B:W,14,0)</f>
        <v>Concepción</v>
      </c>
      <c r="Q92" s="5" t="str">
        <f>VLOOKUP(C92,'AUD MAY'!B:W,15,0)</f>
        <v xml:space="preserve"> 41- 2106850 – 
cel. 975484288 
</v>
      </c>
      <c r="R92" s="5" t="str">
        <f>VLOOKUP(C92,'AUD MAY'!B:W,16,0)</f>
        <v xml:space="preserve">contacto@tdesperanza.cl
pamela.torres@tdesperanza.cl 
</v>
      </c>
      <c r="S92" s="5">
        <f>VLOOKUP(C92,'AUD MAY'!B:W,17,0)</f>
        <v>0</v>
      </c>
      <c r="T92" s="5" t="str">
        <f>VLOOKUP(C92,'AUD MAY'!B:W,18,0)</f>
        <v>93401.</v>
      </c>
      <c r="U92" s="5" t="str">
        <f>VLOOKUP(C92,'AUD MAY'!B:W,19,0)</f>
        <v xml:space="preserve">Certificado de antecedentes financieros, correspondientes al año 2023, aprobados por el Subdepartamento de Supervisión Financiera Nacional. </v>
      </c>
      <c r="V92" s="6">
        <f>VLOOKUP(C92,'AUD MAY'!B:W,20,0)</f>
        <v>2023</v>
      </c>
      <c r="W92" s="7">
        <f>VLOOKUP(C92,'AUD MAY'!B:W,21,0)</f>
        <v>37970</v>
      </c>
      <c r="X92" s="8">
        <v>0</v>
      </c>
      <c r="Y92" s="8">
        <v>6404075</v>
      </c>
      <c r="Z92" s="6">
        <v>45808</v>
      </c>
      <c r="AA92" s="5" t="s">
        <v>31</v>
      </c>
      <c r="AB92" s="5" t="s">
        <v>32</v>
      </c>
      <c r="AC92" s="5" t="s">
        <v>85</v>
      </c>
    </row>
    <row r="93" spans="2:29" x14ac:dyDescent="0.2">
      <c r="B93" s="26" t="s">
        <v>82</v>
      </c>
      <c r="C93" s="26">
        <v>738689003</v>
      </c>
      <c r="D93" s="5">
        <v>1090666</v>
      </c>
      <c r="E93" s="26">
        <v>9</v>
      </c>
      <c r="F93" s="5" t="str">
        <f>VLOOKUP(C93,'AUD MAY'!B:W,2,0)</f>
        <v>Fundación de Derecho Privado.</v>
      </c>
      <c r="G93" s="5" t="str">
        <f>VLOOKUP(C93,'AUD MAY'!B:W,4,0)</f>
        <v>Otorgado por Decreto Supremo Nº 262, de fecha 2 de abril de 1997, por el Ministerio de Justicia. Publicado en el Diario Oficial con fecha 24 de abril de 1997.</v>
      </c>
      <c r="H93" s="5" t="str">
        <f>VLOOKUP(C93,'AUD MAY'!B:W,5,0)</f>
        <v>Certificado de Vigencia Folio N° 500574142885, emitido por el Servicio de Registro Civil e Identificación, de fecha 27 de junio de 2024.</v>
      </c>
      <c r="I93" s="5" t="str">
        <f>VLOOKUP(C93,'AUD MAY'!B:W,7,0)</f>
        <v xml:space="preserve">Ayudar a la infancia desvalida sin distinción de sexo, sin distinción racial, creencia religiosa o política.
</v>
      </c>
      <c r="J93" s="5" t="str">
        <f>VLOOKUP(C93,'AUD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3" s="5" t="str">
        <f>VLOOKUP(C93,'AUD MAY'!B:W,9,0)</f>
        <v>El Consejo durará tres años en sus cargos y se renovará tácita y sucesivamente cada tres años, salvo que la mayoría absoluta de los demás consejeros, resuelva su exclusión.</v>
      </c>
      <c r="L93" s="5" t="str">
        <f>VLOOKUP(C93,'AUD MAY'!B:W,10,0)</f>
        <v>Nombramiento 05 de diciembre de 2022 y cesación 05 de diciembre de 2025.</v>
      </c>
      <c r="M93" s="5" t="str">
        <f>VLOOKUP(C93,'AUD MAY'!B:W,11,0)</f>
        <v xml:space="preserve">Simona de la Barra Cruzat
Rafael Mella Gallegos.
Podrán actuar conjunta o separadamente.
</v>
      </c>
      <c r="N93" s="5" t="str">
        <f>VLOOKUP(C93,'AUD MAY'!B:W,12,0)</f>
        <v>Exeter Nº 540-D, Concepción.</v>
      </c>
      <c r="O93" s="5" t="str">
        <f>VLOOKUP(C93,'AUD MAY'!B:W,13,0)</f>
        <v>VIII</v>
      </c>
      <c r="P93" s="5" t="str">
        <f>VLOOKUP(C93,'AUD MAY'!B:W,14,0)</f>
        <v>Concepción</v>
      </c>
      <c r="Q93" s="5" t="str">
        <f>VLOOKUP(C93,'AUD MAY'!B:W,15,0)</f>
        <v xml:space="preserve"> 41- 2106850 – 
cel. 975484288 
</v>
      </c>
      <c r="R93" s="5" t="str">
        <f>VLOOKUP(C93,'AUD MAY'!B:W,16,0)</f>
        <v xml:space="preserve">contacto@tdesperanza.cl
pamela.torres@tdesperanza.cl 
</v>
      </c>
      <c r="S93" s="5">
        <f>VLOOKUP(C93,'AUD MAY'!B:W,17,0)</f>
        <v>0</v>
      </c>
      <c r="T93" s="5" t="str">
        <f>VLOOKUP(C93,'AUD MAY'!B:W,18,0)</f>
        <v>93401.</v>
      </c>
      <c r="U93" s="5" t="str">
        <f>VLOOKUP(C93,'AUD MAY'!B:W,19,0)</f>
        <v xml:space="preserve">Certificado de antecedentes financieros, correspondientes al año 2023, aprobados por el Subdepartamento de Supervisión Financiera Nacional. </v>
      </c>
      <c r="V93" s="6">
        <f>VLOOKUP(C93,'AUD MAY'!B:W,20,0)</f>
        <v>2023</v>
      </c>
      <c r="W93" s="7">
        <f>VLOOKUP(C93,'AUD MAY'!B:W,21,0)</f>
        <v>37970</v>
      </c>
      <c r="X93" s="8">
        <v>0</v>
      </c>
      <c r="Y93" s="8">
        <v>5993569</v>
      </c>
      <c r="Z93" s="6">
        <v>45808</v>
      </c>
      <c r="AA93" s="5" t="s">
        <v>31</v>
      </c>
      <c r="AB93" s="5" t="s">
        <v>32</v>
      </c>
      <c r="AC93" s="5" t="s">
        <v>40</v>
      </c>
    </row>
    <row r="94" spans="2:29" x14ac:dyDescent="0.2">
      <c r="B94" s="26" t="s">
        <v>82</v>
      </c>
      <c r="C94" s="26">
        <v>738689003</v>
      </c>
      <c r="D94" s="5">
        <v>1132586</v>
      </c>
      <c r="E94" s="26">
        <v>13</v>
      </c>
      <c r="F94" s="5" t="str">
        <f>VLOOKUP(C94,'AUD MAY'!B:W,2,0)</f>
        <v>Fundación de Derecho Privado.</v>
      </c>
      <c r="G94" s="5" t="str">
        <f>VLOOKUP(C94,'AUD MAY'!B:W,4,0)</f>
        <v>Otorgado por Decreto Supremo Nº 262, de fecha 2 de abril de 1997, por el Ministerio de Justicia. Publicado en el Diario Oficial con fecha 24 de abril de 1997.</v>
      </c>
      <c r="H94" s="5" t="str">
        <f>VLOOKUP(C94,'AUD MAY'!B:W,5,0)</f>
        <v>Certificado de Vigencia Folio N° 500574142885, emitido por el Servicio de Registro Civil e Identificación, de fecha 27 de junio de 2024.</v>
      </c>
      <c r="I94" s="5" t="str">
        <f>VLOOKUP(C94,'AUD MAY'!B:W,7,0)</f>
        <v xml:space="preserve">Ayudar a la infancia desvalida sin distinción de sexo, sin distinción racial, creencia religiosa o política.
</v>
      </c>
      <c r="J94" s="5" t="str">
        <f>VLOOKUP(C94,'AUD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4" s="5" t="str">
        <f>VLOOKUP(C94,'AUD MAY'!B:W,9,0)</f>
        <v>El Consejo durará tres años en sus cargos y se renovará tácita y sucesivamente cada tres años, salvo que la mayoría absoluta de los demás consejeros, resuelva su exclusión.</v>
      </c>
      <c r="L94" s="5" t="str">
        <f>VLOOKUP(C94,'AUD MAY'!B:W,10,0)</f>
        <v>Nombramiento 05 de diciembre de 2022 y cesación 05 de diciembre de 2025.</v>
      </c>
      <c r="M94" s="5" t="str">
        <f>VLOOKUP(C94,'AUD MAY'!B:W,11,0)</f>
        <v xml:space="preserve">Simona de la Barra Cruzat
Rafael Mella Gallegos.
Podrán actuar conjunta o separadamente.
</v>
      </c>
      <c r="N94" s="5" t="str">
        <f>VLOOKUP(C94,'AUD MAY'!B:W,12,0)</f>
        <v>Exeter Nº 540-D, Concepción.</v>
      </c>
      <c r="O94" s="5" t="str">
        <f>VLOOKUP(C94,'AUD MAY'!B:W,13,0)</f>
        <v>VIII</v>
      </c>
      <c r="P94" s="5" t="str">
        <f>VLOOKUP(C94,'AUD MAY'!B:W,14,0)</f>
        <v>Concepción</v>
      </c>
      <c r="Q94" s="5" t="str">
        <f>VLOOKUP(C94,'AUD MAY'!B:W,15,0)</f>
        <v xml:space="preserve"> 41- 2106850 – 
cel. 975484288 
</v>
      </c>
      <c r="R94" s="5" t="str">
        <f>VLOOKUP(C94,'AUD MAY'!B:W,16,0)</f>
        <v xml:space="preserve">contacto@tdesperanza.cl
pamela.torres@tdesperanza.cl 
</v>
      </c>
      <c r="S94" s="5">
        <f>VLOOKUP(C94,'AUD MAY'!B:W,17,0)</f>
        <v>0</v>
      </c>
      <c r="T94" s="5" t="str">
        <f>VLOOKUP(C94,'AUD MAY'!B:W,18,0)</f>
        <v>93401.</v>
      </c>
      <c r="U94" s="5" t="str">
        <f>VLOOKUP(C94,'AUD MAY'!B:W,19,0)</f>
        <v xml:space="preserve">Certificado de antecedentes financieros, correspondientes al año 2023, aprobados por el Subdepartamento de Supervisión Financiera Nacional. </v>
      </c>
      <c r="V94" s="6">
        <f>VLOOKUP(C94,'AUD MAY'!B:W,20,0)</f>
        <v>2023</v>
      </c>
      <c r="W94" s="7">
        <f>VLOOKUP(C94,'AUD MAY'!B:W,21,0)</f>
        <v>37970</v>
      </c>
      <c r="X94" s="8">
        <v>0</v>
      </c>
      <c r="Y94" s="8">
        <v>66142818</v>
      </c>
      <c r="Z94" s="6">
        <v>45808</v>
      </c>
      <c r="AA94" s="5" t="s">
        <v>31</v>
      </c>
      <c r="AB94" s="5" t="s">
        <v>32</v>
      </c>
      <c r="AC94" s="5" t="s">
        <v>47</v>
      </c>
    </row>
    <row r="95" spans="2:29" x14ac:dyDescent="0.2">
      <c r="B95" s="26" t="s">
        <v>82</v>
      </c>
      <c r="C95" s="26">
        <v>738689003</v>
      </c>
      <c r="D95" s="5">
        <v>1132591</v>
      </c>
      <c r="E95" s="26">
        <v>13</v>
      </c>
      <c r="F95" s="5" t="str">
        <f>VLOOKUP(C95,'AUD MAY'!B:W,2,0)</f>
        <v>Fundación de Derecho Privado.</v>
      </c>
      <c r="G95" s="5" t="str">
        <f>VLOOKUP(C95,'AUD MAY'!B:W,4,0)</f>
        <v>Otorgado por Decreto Supremo Nº 262, de fecha 2 de abril de 1997, por el Ministerio de Justicia. Publicado en el Diario Oficial con fecha 24 de abril de 1997.</v>
      </c>
      <c r="H95" s="5" t="str">
        <f>VLOOKUP(C95,'AUD MAY'!B:W,5,0)</f>
        <v>Certificado de Vigencia Folio N° 500574142885, emitido por el Servicio de Registro Civil e Identificación, de fecha 27 de junio de 2024.</v>
      </c>
      <c r="I95" s="5" t="str">
        <f>VLOOKUP(C95,'AUD MAY'!B:W,7,0)</f>
        <v xml:space="preserve">Ayudar a la infancia desvalida sin distinción de sexo, sin distinción racial, creencia religiosa o política.
</v>
      </c>
      <c r="J95" s="5" t="str">
        <f>VLOOKUP(C95,'AUD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5" s="5" t="str">
        <f>VLOOKUP(C95,'AUD MAY'!B:W,9,0)</f>
        <v>El Consejo durará tres años en sus cargos y se renovará tácita y sucesivamente cada tres años, salvo que la mayoría absoluta de los demás consejeros, resuelva su exclusión.</v>
      </c>
      <c r="L95" s="5" t="str">
        <f>VLOOKUP(C95,'AUD MAY'!B:W,10,0)</f>
        <v>Nombramiento 05 de diciembre de 2022 y cesación 05 de diciembre de 2025.</v>
      </c>
      <c r="M95" s="5" t="str">
        <f>VLOOKUP(C95,'AUD MAY'!B:W,11,0)</f>
        <v xml:space="preserve">Simona de la Barra Cruzat
Rafael Mella Gallegos.
Podrán actuar conjunta o separadamente.
</v>
      </c>
      <c r="N95" s="5" t="str">
        <f>VLOOKUP(C95,'AUD MAY'!B:W,12,0)</f>
        <v>Exeter Nº 540-D, Concepción.</v>
      </c>
      <c r="O95" s="5" t="str">
        <f>VLOOKUP(C95,'AUD MAY'!B:W,13,0)</f>
        <v>VIII</v>
      </c>
      <c r="P95" s="5" t="str">
        <f>VLOOKUP(C95,'AUD MAY'!B:W,14,0)</f>
        <v>Concepción</v>
      </c>
      <c r="Q95" s="5" t="str">
        <f>VLOOKUP(C95,'AUD MAY'!B:W,15,0)</f>
        <v xml:space="preserve"> 41- 2106850 – 
cel. 975484288 
</v>
      </c>
      <c r="R95" s="5" t="str">
        <f>VLOOKUP(C95,'AUD MAY'!B:W,16,0)</f>
        <v xml:space="preserve">contacto@tdesperanza.cl
pamela.torres@tdesperanza.cl 
</v>
      </c>
      <c r="S95" s="5">
        <f>VLOOKUP(C95,'AUD MAY'!B:W,17,0)</f>
        <v>0</v>
      </c>
      <c r="T95" s="5" t="str">
        <f>VLOOKUP(C95,'AUD MAY'!B:W,18,0)</f>
        <v>93401.</v>
      </c>
      <c r="U95" s="5" t="str">
        <f>VLOOKUP(C95,'AUD MAY'!B:W,19,0)</f>
        <v xml:space="preserve">Certificado de antecedentes financieros, correspondientes al año 2023, aprobados por el Subdepartamento de Supervisión Financiera Nacional. </v>
      </c>
      <c r="V95" s="6">
        <f>VLOOKUP(C95,'AUD MAY'!B:W,20,0)</f>
        <v>2023</v>
      </c>
      <c r="W95" s="7">
        <f>VLOOKUP(C95,'AUD MAY'!B:W,21,0)</f>
        <v>37970</v>
      </c>
      <c r="X95" s="8">
        <v>0</v>
      </c>
      <c r="Y95" s="8">
        <v>72666493</v>
      </c>
      <c r="Z95" s="6">
        <v>45808</v>
      </c>
      <c r="AA95" s="5" t="s">
        <v>31</v>
      </c>
      <c r="AB95" s="5" t="s">
        <v>32</v>
      </c>
      <c r="AC95" s="5" t="s">
        <v>86</v>
      </c>
    </row>
    <row r="96" spans="2:29" x14ac:dyDescent="0.2">
      <c r="B96" s="26" t="s">
        <v>82</v>
      </c>
      <c r="C96" s="26">
        <v>738689003</v>
      </c>
      <c r="D96" s="5">
        <v>1140221</v>
      </c>
      <c r="E96" s="26">
        <v>14</v>
      </c>
      <c r="F96" s="5" t="str">
        <f>VLOOKUP(C96,'AUD MAY'!B:W,2,0)</f>
        <v>Fundación de Derecho Privado.</v>
      </c>
      <c r="G96" s="5" t="str">
        <f>VLOOKUP(C96,'AUD MAY'!B:W,4,0)</f>
        <v>Otorgado por Decreto Supremo Nº 262, de fecha 2 de abril de 1997, por el Ministerio de Justicia. Publicado en el Diario Oficial con fecha 24 de abril de 1997.</v>
      </c>
      <c r="H96" s="5" t="str">
        <f>VLOOKUP(C96,'AUD MAY'!B:W,5,0)</f>
        <v>Certificado de Vigencia Folio N° 500574142885, emitido por el Servicio de Registro Civil e Identificación, de fecha 27 de junio de 2024.</v>
      </c>
      <c r="I96" s="5" t="str">
        <f>VLOOKUP(C96,'AUD MAY'!B:W,7,0)</f>
        <v xml:space="preserve">Ayudar a la infancia desvalida sin distinción de sexo, sin distinción racial, creencia religiosa o política.
</v>
      </c>
      <c r="J96" s="5" t="str">
        <f>VLOOKUP(C96,'AUD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6" s="5" t="str">
        <f>VLOOKUP(C96,'AUD MAY'!B:W,9,0)</f>
        <v>El Consejo durará tres años en sus cargos y se renovará tácita y sucesivamente cada tres años, salvo que la mayoría absoluta de los demás consejeros, resuelva su exclusión.</v>
      </c>
      <c r="L96" s="5" t="str">
        <f>VLOOKUP(C96,'AUD MAY'!B:W,10,0)</f>
        <v>Nombramiento 05 de diciembre de 2022 y cesación 05 de diciembre de 2025.</v>
      </c>
      <c r="M96" s="5" t="str">
        <f>VLOOKUP(C96,'AUD MAY'!B:W,11,0)</f>
        <v xml:space="preserve">Simona de la Barra Cruzat
Rafael Mella Gallegos.
Podrán actuar conjunta o separadamente.
</v>
      </c>
      <c r="N96" s="5" t="str">
        <f>VLOOKUP(C96,'AUD MAY'!B:W,12,0)</f>
        <v>Exeter Nº 540-D, Concepción.</v>
      </c>
      <c r="O96" s="5" t="str">
        <f>VLOOKUP(C96,'AUD MAY'!B:W,13,0)</f>
        <v>VIII</v>
      </c>
      <c r="P96" s="5" t="str">
        <f>VLOOKUP(C96,'AUD MAY'!B:W,14,0)</f>
        <v>Concepción</v>
      </c>
      <c r="Q96" s="5" t="str">
        <f>VLOOKUP(C96,'AUD MAY'!B:W,15,0)</f>
        <v xml:space="preserve"> 41- 2106850 – 
cel. 975484288 
</v>
      </c>
      <c r="R96" s="5" t="str">
        <f>VLOOKUP(C96,'AUD MAY'!B:W,16,0)</f>
        <v xml:space="preserve">contacto@tdesperanza.cl
pamela.torres@tdesperanza.cl 
</v>
      </c>
      <c r="S96" s="5">
        <f>VLOOKUP(C96,'AUD MAY'!B:W,17,0)</f>
        <v>0</v>
      </c>
      <c r="T96" s="5" t="str">
        <f>VLOOKUP(C96,'AUD MAY'!B:W,18,0)</f>
        <v>93401.</v>
      </c>
      <c r="U96" s="5" t="str">
        <f>VLOOKUP(C96,'AUD MAY'!B:W,19,0)</f>
        <v xml:space="preserve">Certificado de antecedentes financieros, correspondientes al año 2023, aprobados por el Subdepartamento de Supervisión Financiera Nacional. </v>
      </c>
      <c r="V96" s="6">
        <f>VLOOKUP(C96,'AUD MAY'!B:W,20,0)</f>
        <v>2023</v>
      </c>
      <c r="W96" s="7">
        <f>VLOOKUP(C96,'AUD MAY'!B:W,21,0)</f>
        <v>37970</v>
      </c>
      <c r="X96" s="8">
        <v>0</v>
      </c>
      <c r="Y96" s="8">
        <v>9502820</v>
      </c>
      <c r="Z96" s="6">
        <v>45808</v>
      </c>
      <c r="AA96" s="5" t="s">
        <v>31</v>
      </c>
      <c r="AB96" s="5" t="s">
        <v>32</v>
      </c>
      <c r="AC96" s="5" t="s">
        <v>75</v>
      </c>
    </row>
    <row r="97" spans="2:29" x14ac:dyDescent="0.2">
      <c r="B97" s="26" t="s">
        <v>82</v>
      </c>
      <c r="C97" s="26">
        <v>738689003</v>
      </c>
      <c r="D97" s="5">
        <v>1090688</v>
      </c>
      <c r="E97" s="26">
        <v>9</v>
      </c>
      <c r="F97" s="5" t="str">
        <f>VLOOKUP(C97,'AUD MAY'!B:W,2,0)</f>
        <v>Fundación de Derecho Privado.</v>
      </c>
      <c r="G97" s="5" t="str">
        <f>VLOOKUP(C97,'AUD MAY'!B:W,4,0)</f>
        <v>Otorgado por Decreto Supremo Nº 262, de fecha 2 de abril de 1997, por el Ministerio de Justicia. Publicado en el Diario Oficial con fecha 24 de abril de 1997.</v>
      </c>
      <c r="H97" s="5" t="str">
        <f>VLOOKUP(C97,'AUD MAY'!B:W,5,0)</f>
        <v>Certificado de Vigencia Folio N° 500574142885, emitido por el Servicio de Registro Civil e Identificación, de fecha 27 de junio de 2024.</v>
      </c>
      <c r="I97" s="5" t="str">
        <f>VLOOKUP(C97,'AUD MAY'!B:W,7,0)</f>
        <v xml:space="preserve">Ayudar a la infancia desvalida sin distinción de sexo, sin distinción racial, creencia religiosa o política.
</v>
      </c>
      <c r="J97" s="5" t="str">
        <f>VLOOKUP(C97,'AUD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7" s="5" t="str">
        <f>VLOOKUP(C97,'AUD MAY'!B:W,9,0)</f>
        <v>El Consejo durará tres años en sus cargos y se renovará tácita y sucesivamente cada tres años, salvo que la mayoría absoluta de los demás consejeros, resuelva su exclusión.</v>
      </c>
      <c r="L97" s="5" t="str">
        <f>VLOOKUP(C97,'AUD MAY'!B:W,10,0)</f>
        <v>Nombramiento 05 de diciembre de 2022 y cesación 05 de diciembre de 2025.</v>
      </c>
      <c r="M97" s="5" t="str">
        <f>VLOOKUP(C97,'AUD MAY'!B:W,11,0)</f>
        <v xml:space="preserve">Simona de la Barra Cruzat
Rafael Mella Gallegos.
Podrán actuar conjunta o separadamente.
</v>
      </c>
      <c r="N97" s="5" t="str">
        <f>VLOOKUP(C97,'AUD MAY'!B:W,12,0)</f>
        <v>Exeter Nº 540-D, Concepción.</v>
      </c>
      <c r="O97" s="5" t="str">
        <f>VLOOKUP(C97,'AUD MAY'!B:W,13,0)</f>
        <v>VIII</v>
      </c>
      <c r="P97" s="5" t="str">
        <f>VLOOKUP(C97,'AUD MAY'!B:W,14,0)</f>
        <v>Concepción</v>
      </c>
      <c r="Q97" s="5" t="str">
        <f>VLOOKUP(C97,'AUD MAY'!B:W,15,0)</f>
        <v xml:space="preserve"> 41- 2106850 – 
cel. 975484288 
</v>
      </c>
      <c r="R97" s="5" t="str">
        <f>VLOOKUP(C97,'AUD MAY'!B:W,16,0)</f>
        <v xml:space="preserve">contacto@tdesperanza.cl
pamela.torres@tdesperanza.cl 
</v>
      </c>
      <c r="S97" s="5">
        <f>VLOOKUP(C97,'AUD MAY'!B:W,17,0)</f>
        <v>0</v>
      </c>
      <c r="T97" s="5" t="str">
        <f>VLOOKUP(C97,'AUD MAY'!B:W,18,0)</f>
        <v>93401.</v>
      </c>
      <c r="U97" s="5" t="str">
        <f>VLOOKUP(C97,'AUD MAY'!B:W,19,0)</f>
        <v xml:space="preserve">Certificado de antecedentes financieros, correspondientes al año 2023, aprobados por el Subdepartamento de Supervisión Financiera Nacional. </v>
      </c>
      <c r="V97" s="6">
        <f>VLOOKUP(C97,'AUD MAY'!B:W,20,0)</f>
        <v>2023</v>
      </c>
      <c r="W97" s="7">
        <f>VLOOKUP(C97,'AUD MAY'!B:W,21,0)</f>
        <v>37970</v>
      </c>
      <c r="X97" s="8">
        <v>0</v>
      </c>
      <c r="Y97" s="8">
        <v>26473455</v>
      </c>
      <c r="Z97" s="6">
        <v>45808</v>
      </c>
      <c r="AA97" s="5" t="s">
        <v>31</v>
      </c>
      <c r="AB97" s="5" t="s">
        <v>32</v>
      </c>
      <c r="AC97" s="5" t="s">
        <v>40</v>
      </c>
    </row>
    <row r="98" spans="2:29" x14ac:dyDescent="0.2">
      <c r="B98" s="26" t="s">
        <v>82</v>
      </c>
      <c r="C98" s="26">
        <v>738689003</v>
      </c>
      <c r="D98" s="5">
        <v>1132697</v>
      </c>
      <c r="E98" s="26">
        <v>13</v>
      </c>
      <c r="F98" s="5" t="str">
        <f>VLOOKUP(C98,'AUD MAY'!B:W,2,0)</f>
        <v>Fundación de Derecho Privado.</v>
      </c>
      <c r="G98" s="5" t="str">
        <f>VLOOKUP(C98,'AUD MAY'!B:W,4,0)</f>
        <v>Otorgado por Decreto Supremo Nº 262, de fecha 2 de abril de 1997, por el Ministerio de Justicia. Publicado en el Diario Oficial con fecha 24 de abril de 1997.</v>
      </c>
      <c r="H98" s="5" t="str">
        <f>VLOOKUP(C98,'AUD MAY'!B:W,5,0)</f>
        <v>Certificado de Vigencia Folio N° 500574142885, emitido por el Servicio de Registro Civil e Identificación, de fecha 27 de junio de 2024.</v>
      </c>
      <c r="I98" s="5" t="str">
        <f>VLOOKUP(C98,'AUD MAY'!B:W,7,0)</f>
        <v xml:space="preserve">Ayudar a la infancia desvalida sin distinción de sexo, sin distinción racial, creencia religiosa o política.
</v>
      </c>
      <c r="J98" s="5" t="str">
        <f>VLOOKUP(C98,'AUD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8" s="5" t="str">
        <f>VLOOKUP(C98,'AUD MAY'!B:W,9,0)</f>
        <v>El Consejo durará tres años en sus cargos y se renovará tácita y sucesivamente cada tres años, salvo que la mayoría absoluta de los demás consejeros, resuelva su exclusión.</v>
      </c>
      <c r="L98" s="5" t="str">
        <f>VLOOKUP(C98,'AUD MAY'!B:W,10,0)</f>
        <v>Nombramiento 05 de diciembre de 2022 y cesación 05 de diciembre de 2025.</v>
      </c>
      <c r="M98" s="5" t="str">
        <f>VLOOKUP(C98,'AUD MAY'!B:W,11,0)</f>
        <v xml:space="preserve">Simona de la Barra Cruzat
Rafael Mella Gallegos.
Podrán actuar conjunta o separadamente.
</v>
      </c>
      <c r="N98" s="5" t="str">
        <f>VLOOKUP(C98,'AUD MAY'!B:W,12,0)</f>
        <v>Exeter Nº 540-D, Concepción.</v>
      </c>
      <c r="O98" s="5" t="str">
        <f>VLOOKUP(C98,'AUD MAY'!B:W,13,0)</f>
        <v>VIII</v>
      </c>
      <c r="P98" s="5" t="str">
        <f>VLOOKUP(C98,'AUD MAY'!B:W,14,0)</f>
        <v>Concepción</v>
      </c>
      <c r="Q98" s="5" t="str">
        <f>VLOOKUP(C98,'AUD MAY'!B:W,15,0)</f>
        <v xml:space="preserve"> 41- 2106850 – 
cel. 975484288 
</v>
      </c>
      <c r="R98" s="5" t="str">
        <f>VLOOKUP(C98,'AUD MAY'!B:W,16,0)</f>
        <v xml:space="preserve">contacto@tdesperanza.cl
pamela.torres@tdesperanza.cl 
</v>
      </c>
      <c r="S98" s="5">
        <f>VLOOKUP(C98,'AUD MAY'!B:W,17,0)</f>
        <v>0</v>
      </c>
      <c r="T98" s="5" t="str">
        <f>VLOOKUP(C98,'AUD MAY'!B:W,18,0)</f>
        <v>93401.</v>
      </c>
      <c r="U98" s="5" t="str">
        <f>VLOOKUP(C98,'AUD MAY'!B:W,19,0)</f>
        <v xml:space="preserve">Certificado de antecedentes financieros, correspondientes al año 2023, aprobados por el Subdepartamento de Supervisión Financiera Nacional. </v>
      </c>
      <c r="V98" s="6">
        <f>VLOOKUP(C98,'AUD MAY'!B:W,20,0)</f>
        <v>2023</v>
      </c>
      <c r="W98" s="7">
        <f>VLOOKUP(C98,'AUD MAY'!B:W,21,0)</f>
        <v>37970</v>
      </c>
      <c r="X98" s="8">
        <v>0</v>
      </c>
      <c r="Y98" s="8">
        <v>113991494</v>
      </c>
      <c r="Z98" s="6">
        <v>45808</v>
      </c>
      <c r="AA98" s="5" t="s">
        <v>31</v>
      </c>
      <c r="AB98" s="5" t="s">
        <v>32</v>
      </c>
      <c r="AC98" s="5" t="s">
        <v>78</v>
      </c>
    </row>
    <row r="99" spans="2:29" x14ac:dyDescent="0.2">
      <c r="B99" s="26" t="s">
        <v>82</v>
      </c>
      <c r="C99" s="26">
        <v>738689003</v>
      </c>
      <c r="D99" s="5">
        <v>1132652</v>
      </c>
      <c r="E99" s="26">
        <v>13</v>
      </c>
      <c r="F99" s="5" t="str">
        <f>VLOOKUP(C99,'AUD MAY'!B:W,2,0)</f>
        <v>Fundación de Derecho Privado.</v>
      </c>
      <c r="G99" s="5" t="str">
        <f>VLOOKUP(C99,'AUD MAY'!B:W,4,0)</f>
        <v>Otorgado por Decreto Supremo Nº 262, de fecha 2 de abril de 1997, por el Ministerio de Justicia. Publicado en el Diario Oficial con fecha 24 de abril de 1997.</v>
      </c>
      <c r="H99" s="5" t="str">
        <f>VLOOKUP(C99,'AUD MAY'!B:W,5,0)</f>
        <v>Certificado de Vigencia Folio N° 500574142885, emitido por el Servicio de Registro Civil e Identificación, de fecha 27 de junio de 2024.</v>
      </c>
      <c r="I99" s="5" t="str">
        <f>VLOOKUP(C99,'AUD MAY'!B:W,7,0)</f>
        <v xml:space="preserve">Ayudar a la infancia desvalida sin distinción de sexo, sin distinción racial, creencia religiosa o política.
</v>
      </c>
      <c r="J99" s="5" t="str">
        <f>VLOOKUP(C99,'AUD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99" s="5" t="str">
        <f>VLOOKUP(C99,'AUD MAY'!B:W,9,0)</f>
        <v>El Consejo durará tres años en sus cargos y se renovará tácita y sucesivamente cada tres años, salvo que la mayoría absoluta de los demás consejeros, resuelva su exclusión.</v>
      </c>
      <c r="L99" s="5" t="str">
        <f>VLOOKUP(C99,'AUD MAY'!B:W,10,0)</f>
        <v>Nombramiento 05 de diciembre de 2022 y cesación 05 de diciembre de 2025.</v>
      </c>
      <c r="M99" s="5" t="str">
        <f>VLOOKUP(C99,'AUD MAY'!B:W,11,0)</f>
        <v xml:space="preserve">Simona de la Barra Cruzat
Rafael Mella Gallegos.
Podrán actuar conjunta o separadamente.
</v>
      </c>
      <c r="N99" s="5" t="str">
        <f>VLOOKUP(C99,'AUD MAY'!B:W,12,0)</f>
        <v>Exeter Nº 540-D, Concepción.</v>
      </c>
      <c r="O99" s="5" t="str">
        <f>VLOOKUP(C99,'AUD MAY'!B:W,13,0)</f>
        <v>VIII</v>
      </c>
      <c r="P99" s="5" t="str">
        <f>VLOOKUP(C99,'AUD MAY'!B:W,14,0)</f>
        <v>Concepción</v>
      </c>
      <c r="Q99" s="5" t="str">
        <f>VLOOKUP(C99,'AUD MAY'!B:W,15,0)</f>
        <v xml:space="preserve"> 41- 2106850 – 
cel. 975484288 
</v>
      </c>
      <c r="R99" s="5" t="str">
        <f>VLOOKUP(C99,'AUD MAY'!B:W,16,0)</f>
        <v xml:space="preserve">contacto@tdesperanza.cl
pamela.torres@tdesperanza.cl 
</v>
      </c>
      <c r="S99" s="5">
        <f>VLOOKUP(C99,'AUD MAY'!B:W,17,0)</f>
        <v>0</v>
      </c>
      <c r="T99" s="5" t="str">
        <f>VLOOKUP(C99,'AUD MAY'!B:W,18,0)</f>
        <v>93401.</v>
      </c>
      <c r="U99" s="5" t="str">
        <f>VLOOKUP(C99,'AUD MAY'!B:W,19,0)</f>
        <v xml:space="preserve">Certificado de antecedentes financieros, correspondientes al año 2023, aprobados por el Subdepartamento de Supervisión Financiera Nacional. </v>
      </c>
      <c r="V99" s="6">
        <f>VLOOKUP(C99,'AUD MAY'!B:W,20,0)</f>
        <v>2023</v>
      </c>
      <c r="W99" s="7">
        <f>VLOOKUP(C99,'AUD MAY'!B:W,21,0)</f>
        <v>37970</v>
      </c>
      <c r="X99" s="8">
        <v>0</v>
      </c>
      <c r="Y99" s="8">
        <v>53688096</v>
      </c>
      <c r="Z99" s="6">
        <v>45808</v>
      </c>
      <c r="AA99" s="5" t="s">
        <v>31</v>
      </c>
      <c r="AB99" s="5" t="s">
        <v>32</v>
      </c>
      <c r="AC99" s="5" t="s">
        <v>87</v>
      </c>
    </row>
    <row r="100" spans="2:29" x14ac:dyDescent="0.2">
      <c r="B100" s="26" t="s">
        <v>82</v>
      </c>
      <c r="C100" s="26">
        <v>738689003</v>
      </c>
      <c r="D100" s="5">
        <v>1051386</v>
      </c>
      <c r="E100" s="26">
        <v>5</v>
      </c>
      <c r="F100" s="5" t="str">
        <f>VLOOKUP(C100,'AUD MAY'!B:W,2,0)</f>
        <v>Fundación de Derecho Privado.</v>
      </c>
      <c r="G100" s="5" t="str">
        <f>VLOOKUP(C100,'AUD MAY'!B:W,4,0)</f>
        <v>Otorgado por Decreto Supremo Nº 262, de fecha 2 de abril de 1997, por el Ministerio de Justicia. Publicado en el Diario Oficial con fecha 24 de abril de 1997.</v>
      </c>
      <c r="H100" s="5" t="str">
        <f>VLOOKUP(C100,'AUD MAY'!B:W,5,0)</f>
        <v>Certificado de Vigencia Folio N° 500574142885, emitido por el Servicio de Registro Civil e Identificación, de fecha 27 de junio de 2024.</v>
      </c>
      <c r="I100" s="5" t="str">
        <f>VLOOKUP(C100,'AUD MAY'!B:W,7,0)</f>
        <v xml:space="preserve">Ayudar a la infancia desvalida sin distinción de sexo, sin distinción racial, creencia religiosa o política.
</v>
      </c>
      <c r="J100" s="5" t="str">
        <f>VLOOKUP(C100,'AUD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0" s="5" t="str">
        <f>VLOOKUP(C100,'AUD MAY'!B:W,9,0)</f>
        <v>El Consejo durará tres años en sus cargos y se renovará tácita y sucesivamente cada tres años, salvo que la mayoría absoluta de los demás consejeros, resuelva su exclusión.</v>
      </c>
      <c r="L100" s="5" t="str">
        <f>VLOOKUP(C100,'AUD MAY'!B:W,10,0)</f>
        <v>Nombramiento 05 de diciembre de 2022 y cesación 05 de diciembre de 2025.</v>
      </c>
      <c r="M100" s="5" t="str">
        <f>VLOOKUP(C100,'AUD MAY'!B:W,11,0)</f>
        <v xml:space="preserve">Simona de la Barra Cruzat
Rafael Mella Gallegos.
Podrán actuar conjunta o separadamente.
</v>
      </c>
      <c r="N100" s="5" t="str">
        <f>VLOOKUP(C100,'AUD MAY'!B:W,12,0)</f>
        <v>Exeter Nº 540-D, Concepción.</v>
      </c>
      <c r="O100" s="5" t="str">
        <f>VLOOKUP(C100,'AUD MAY'!B:W,13,0)</f>
        <v>VIII</v>
      </c>
      <c r="P100" s="5" t="str">
        <f>VLOOKUP(C100,'AUD MAY'!B:W,14,0)</f>
        <v>Concepción</v>
      </c>
      <c r="Q100" s="5" t="str">
        <f>VLOOKUP(C100,'AUD MAY'!B:W,15,0)</f>
        <v xml:space="preserve"> 41- 2106850 – 
cel. 975484288 
</v>
      </c>
      <c r="R100" s="5" t="str">
        <f>VLOOKUP(C100,'AUD MAY'!B:W,16,0)</f>
        <v xml:space="preserve">contacto@tdesperanza.cl
pamela.torres@tdesperanza.cl 
</v>
      </c>
      <c r="S100" s="5">
        <f>VLOOKUP(C100,'AUD MAY'!B:W,17,0)</f>
        <v>0</v>
      </c>
      <c r="T100" s="5" t="str">
        <f>VLOOKUP(C100,'AUD MAY'!B:W,18,0)</f>
        <v>93401.</v>
      </c>
      <c r="U100" s="5" t="str">
        <f>VLOOKUP(C100,'AUD MAY'!B:W,19,0)</f>
        <v xml:space="preserve">Certificado de antecedentes financieros, correspondientes al año 2023, aprobados por el Subdepartamento de Supervisión Financiera Nacional. </v>
      </c>
      <c r="V100" s="6">
        <f>VLOOKUP(C100,'AUD MAY'!B:W,20,0)</f>
        <v>2023</v>
      </c>
      <c r="W100" s="7">
        <f>VLOOKUP(C100,'AUD MAY'!B:W,21,0)</f>
        <v>37970</v>
      </c>
      <c r="X100" s="8">
        <v>0</v>
      </c>
      <c r="Y100" s="8">
        <v>3261838</v>
      </c>
      <c r="Z100" s="6">
        <v>45808</v>
      </c>
      <c r="AA100" s="5" t="s">
        <v>31</v>
      </c>
      <c r="AB100" s="5" t="s">
        <v>32</v>
      </c>
      <c r="AC100" s="5" t="s">
        <v>34</v>
      </c>
    </row>
    <row r="101" spans="2:29" x14ac:dyDescent="0.2">
      <c r="B101" s="26" t="s">
        <v>82</v>
      </c>
      <c r="C101" s="26">
        <v>738689003</v>
      </c>
      <c r="D101" s="5">
        <v>1081243</v>
      </c>
      <c r="E101" s="26">
        <v>8</v>
      </c>
      <c r="F101" s="5" t="str">
        <f>VLOOKUP(C101,'AUD MAY'!B:W,2,0)</f>
        <v>Fundación de Derecho Privado.</v>
      </c>
      <c r="G101" s="5" t="str">
        <f>VLOOKUP(C101,'AUD MAY'!B:W,4,0)</f>
        <v>Otorgado por Decreto Supremo Nº 262, de fecha 2 de abril de 1997, por el Ministerio de Justicia. Publicado en el Diario Oficial con fecha 24 de abril de 1997.</v>
      </c>
      <c r="H101" s="5" t="str">
        <f>VLOOKUP(C101,'AUD MAY'!B:W,5,0)</f>
        <v>Certificado de Vigencia Folio N° 500574142885, emitido por el Servicio de Registro Civil e Identificación, de fecha 27 de junio de 2024.</v>
      </c>
      <c r="I101" s="5" t="str">
        <f>VLOOKUP(C101,'AUD MAY'!B:W,7,0)</f>
        <v xml:space="preserve">Ayudar a la infancia desvalida sin distinción de sexo, sin distinción racial, creencia religiosa o política.
</v>
      </c>
      <c r="J101" s="5" t="str">
        <f>VLOOKUP(C101,'AUD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1" s="5" t="str">
        <f>VLOOKUP(C101,'AUD MAY'!B:W,9,0)</f>
        <v>El Consejo durará tres años en sus cargos y se renovará tácita y sucesivamente cada tres años, salvo que la mayoría absoluta de los demás consejeros, resuelva su exclusión.</v>
      </c>
      <c r="L101" s="5" t="str">
        <f>VLOOKUP(C101,'AUD MAY'!B:W,10,0)</f>
        <v>Nombramiento 05 de diciembre de 2022 y cesación 05 de diciembre de 2025.</v>
      </c>
      <c r="M101" s="5" t="str">
        <f>VLOOKUP(C101,'AUD MAY'!B:W,11,0)</f>
        <v xml:space="preserve">Simona de la Barra Cruzat
Rafael Mella Gallegos.
Podrán actuar conjunta o separadamente.
</v>
      </c>
      <c r="N101" s="5" t="str">
        <f>VLOOKUP(C101,'AUD MAY'!B:W,12,0)</f>
        <v>Exeter Nº 540-D, Concepción.</v>
      </c>
      <c r="O101" s="5" t="str">
        <f>VLOOKUP(C101,'AUD MAY'!B:W,13,0)</f>
        <v>VIII</v>
      </c>
      <c r="P101" s="5" t="str">
        <f>VLOOKUP(C101,'AUD MAY'!B:W,14,0)</f>
        <v>Concepción</v>
      </c>
      <c r="Q101" s="5" t="str">
        <f>VLOOKUP(C101,'AUD MAY'!B:W,15,0)</f>
        <v xml:space="preserve"> 41- 2106850 – 
cel. 975484288 
</v>
      </c>
      <c r="R101" s="5" t="str">
        <f>VLOOKUP(C101,'AUD MAY'!B:W,16,0)</f>
        <v xml:space="preserve">contacto@tdesperanza.cl
pamela.torres@tdesperanza.cl 
</v>
      </c>
      <c r="S101" s="5">
        <f>VLOOKUP(C101,'AUD MAY'!B:W,17,0)</f>
        <v>0</v>
      </c>
      <c r="T101" s="5" t="str">
        <f>VLOOKUP(C101,'AUD MAY'!B:W,18,0)</f>
        <v>93401.</v>
      </c>
      <c r="U101" s="5" t="str">
        <f>VLOOKUP(C101,'AUD MAY'!B:W,19,0)</f>
        <v xml:space="preserve">Certificado de antecedentes financieros, correspondientes al año 2023, aprobados por el Subdepartamento de Supervisión Financiera Nacional. </v>
      </c>
      <c r="V101" s="6">
        <f>VLOOKUP(C101,'AUD MAY'!B:W,20,0)</f>
        <v>2023</v>
      </c>
      <c r="W101" s="7">
        <f>VLOOKUP(C101,'AUD MAY'!B:W,21,0)</f>
        <v>37970</v>
      </c>
      <c r="X101" s="8">
        <v>0</v>
      </c>
      <c r="Y101" s="8">
        <v>32213244</v>
      </c>
      <c r="Z101" s="6">
        <v>45808</v>
      </c>
      <c r="AA101" s="5" t="s">
        <v>31</v>
      </c>
      <c r="AB101" s="5" t="s">
        <v>32</v>
      </c>
      <c r="AC101" s="5" t="s">
        <v>88</v>
      </c>
    </row>
    <row r="102" spans="2:29" x14ac:dyDescent="0.2">
      <c r="B102" s="26" t="s">
        <v>82</v>
      </c>
      <c r="C102" s="26">
        <v>738689003</v>
      </c>
      <c r="D102" s="5">
        <v>1090694</v>
      </c>
      <c r="E102" s="26">
        <v>9</v>
      </c>
      <c r="F102" s="5" t="str">
        <f>VLOOKUP(C102,'AUD MAY'!B:W,2,0)</f>
        <v>Fundación de Derecho Privado.</v>
      </c>
      <c r="G102" s="5" t="str">
        <f>VLOOKUP(C102,'AUD MAY'!B:W,4,0)</f>
        <v>Otorgado por Decreto Supremo Nº 262, de fecha 2 de abril de 1997, por el Ministerio de Justicia. Publicado en el Diario Oficial con fecha 24 de abril de 1997.</v>
      </c>
      <c r="H102" s="5" t="str">
        <f>VLOOKUP(C102,'AUD MAY'!B:W,5,0)</f>
        <v>Certificado de Vigencia Folio N° 500574142885, emitido por el Servicio de Registro Civil e Identificación, de fecha 27 de junio de 2024.</v>
      </c>
      <c r="I102" s="5" t="str">
        <f>VLOOKUP(C102,'AUD MAY'!B:W,7,0)</f>
        <v xml:space="preserve">Ayudar a la infancia desvalida sin distinción de sexo, sin distinción racial, creencia religiosa o política.
</v>
      </c>
      <c r="J102" s="5" t="str">
        <f>VLOOKUP(C102,'AUD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2" s="5" t="str">
        <f>VLOOKUP(C102,'AUD MAY'!B:W,9,0)</f>
        <v>El Consejo durará tres años en sus cargos y se renovará tácita y sucesivamente cada tres años, salvo que la mayoría absoluta de los demás consejeros, resuelva su exclusión.</v>
      </c>
      <c r="L102" s="5" t="str">
        <f>VLOOKUP(C102,'AUD MAY'!B:W,10,0)</f>
        <v>Nombramiento 05 de diciembre de 2022 y cesación 05 de diciembre de 2025.</v>
      </c>
      <c r="M102" s="5" t="str">
        <f>VLOOKUP(C102,'AUD MAY'!B:W,11,0)</f>
        <v xml:space="preserve">Simona de la Barra Cruzat
Rafael Mella Gallegos.
Podrán actuar conjunta o separadamente.
</v>
      </c>
      <c r="N102" s="5" t="str">
        <f>VLOOKUP(C102,'AUD MAY'!B:W,12,0)</f>
        <v>Exeter Nº 540-D, Concepción.</v>
      </c>
      <c r="O102" s="5" t="str">
        <f>VLOOKUP(C102,'AUD MAY'!B:W,13,0)</f>
        <v>VIII</v>
      </c>
      <c r="P102" s="5" t="str">
        <f>VLOOKUP(C102,'AUD MAY'!B:W,14,0)</f>
        <v>Concepción</v>
      </c>
      <c r="Q102" s="5" t="str">
        <f>VLOOKUP(C102,'AUD MAY'!B:W,15,0)</f>
        <v xml:space="preserve"> 41- 2106850 – 
cel. 975484288 
</v>
      </c>
      <c r="R102" s="5" t="str">
        <f>VLOOKUP(C102,'AUD MAY'!B:W,16,0)</f>
        <v xml:space="preserve">contacto@tdesperanza.cl
pamela.torres@tdesperanza.cl 
</v>
      </c>
      <c r="S102" s="5">
        <f>VLOOKUP(C102,'AUD MAY'!B:W,17,0)</f>
        <v>0</v>
      </c>
      <c r="T102" s="5" t="str">
        <f>VLOOKUP(C102,'AUD MAY'!B:W,18,0)</f>
        <v>93401.</v>
      </c>
      <c r="U102" s="5" t="str">
        <f>VLOOKUP(C102,'AUD MAY'!B:W,19,0)</f>
        <v xml:space="preserve">Certificado de antecedentes financieros, correspondientes al año 2023, aprobados por el Subdepartamento de Supervisión Financiera Nacional. </v>
      </c>
      <c r="V102" s="6">
        <f>VLOOKUP(C102,'AUD MAY'!B:W,20,0)</f>
        <v>2023</v>
      </c>
      <c r="W102" s="7">
        <f>VLOOKUP(C102,'AUD MAY'!B:W,21,0)</f>
        <v>37970</v>
      </c>
      <c r="X102" s="8">
        <v>0</v>
      </c>
      <c r="Y102" s="8">
        <v>10948902</v>
      </c>
      <c r="Z102" s="6">
        <v>45808</v>
      </c>
      <c r="AA102" s="5" t="s">
        <v>31</v>
      </c>
      <c r="AB102" s="5" t="s">
        <v>32</v>
      </c>
      <c r="AC102" s="5" t="s">
        <v>40</v>
      </c>
    </row>
    <row r="103" spans="2:29" x14ac:dyDescent="0.2">
      <c r="B103" s="26" t="s">
        <v>82</v>
      </c>
      <c r="C103" s="26">
        <v>738689003</v>
      </c>
      <c r="D103" s="5">
        <v>1100793</v>
      </c>
      <c r="E103" s="26">
        <v>10</v>
      </c>
      <c r="F103" s="5" t="str">
        <f>VLOOKUP(C103,'AUD MAY'!B:W,2,0)</f>
        <v>Fundación de Derecho Privado.</v>
      </c>
      <c r="G103" s="5" t="str">
        <f>VLOOKUP(C103,'AUD MAY'!B:W,4,0)</f>
        <v>Otorgado por Decreto Supremo Nº 262, de fecha 2 de abril de 1997, por el Ministerio de Justicia. Publicado en el Diario Oficial con fecha 24 de abril de 1997.</v>
      </c>
      <c r="H103" s="5" t="str">
        <f>VLOOKUP(C103,'AUD MAY'!B:W,5,0)</f>
        <v>Certificado de Vigencia Folio N° 500574142885, emitido por el Servicio de Registro Civil e Identificación, de fecha 27 de junio de 2024.</v>
      </c>
      <c r="I103" s="5" t="str">
        <f>VLOOKUP(C103,'AUD MAY'!B:W,7,0)</f>
        <v xml:space="preserve">Ayudar a la infancia desvalida sin distinción de sexo, sin distinción racial, creencia religiosa o política.
</v>
      </c>
      <c r="J103" s="5" t="str">
        <f>VLOOKUP(C103,'AUD MAY'!B:W,8,0)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03" s="5" t="str">
        <f>VLOOKUP(C103,'AUD MAY'!B:W,9,0)</f>
        <v>El Consejo durará tres años en sus cargos y se renovará tácita y sucesivamente cada tres años, salvo que la mayoría absoluta de los demás consejeros, resuelva su exclusión.</v>
      </c>
      <c r="L103" s="5" t="str">
        <f>VLOOKUP(C103,'AUD MAY'!B:W,10,0)</f>
        <v>Nombramiento 05 de diciembre de 2022 y cesación 05 de diciembre de 2025.</v>
      </c>
      <c r="M103" s="5" t="str">
        <f>VLOOKUP(C103,'AUD MAY'!B:W,11,0)</f>
        <v xml:space="preserve">Simona de la Barra Cruzat
Rafael Mella Gallegos.
Podrán actuar conjunta o separadamente.
</v>
      </c>
      <c r="N103" s="5" t="str">
        <f>VLOOKUP(C103,'AUD MAY'!B:W,12,0)</f>
        <v>Exeter Nº 540-D, Concepción.</v>
      </c>
      <c r="O103" s="5" t="str">
        <f>VLOOKUP(C103,'AUD MAY'!B:W,13,0)</f>
        <v>VIII</v>
      </c>
      <c r="P103" s="5" t="str">
        <f>VLOOKUP(C103,'AUD MAY'!B:W,14,0)</f>
        <v>Concepción</v>
      </c>
      <c r="Q103" s="5" t="str">
        <f>VLOOKUP(C103,'AUD MAY'!B:W,15,0)</f>
        <v xml:space="preserve"> 41- 2106850 – 
cel. 975484288 
</v>
      </c>
      <c r="R103" s="5" t="str">
        <f>VLOOKUP(C103,'AUD MAY'!B:W,16,0)</f>
        <v xml:space="preserve">contacto@tdesperanza.cl
pamela.torres@tdesperanza.cl 
</v>
      </c>
      <c r="S103" s="5">
        <f>VLOOKUP(C103,'AUD MAY'!B:W,17,0)</f>
        <v>0</v>
      </c>
      <c r="T103" s="5" t="str">
        <f>VLOOKUP(C103,'AUD MAY'!B:W,18,0)</f>
        <v>93401.</v>
      </c>
      <c r="U103" s="5" t="str">
        <f>VLOOKUP(C103,'AUD MAY'!B:W,19,0)</f>
        <v xml:space="preserve">Certificado de antecedentes financieros, correspondientes al año 2023, aprobados por el Subdepartamento de Supervisión Financiera Nacional. </v>
      </c>
      <c r="V103" s="6">
        <f>VLOOKUP(C103,'AUD MAY'!B:W,20,0)</f>
        <v>2023</v>
      </c>
      <c r="W103" s="7">
        <f>VLOOKUP(C103,'AUD MAY'!B:W,21,0)</f>
        <v>37970</v>
      </c>
      <c r="X103" s="8">
        <v>0</v>
      </c>
      <c r="Y103" s="8">
        <v>8676488</v>
      </c>
      <c r="Z103" s="6">
        <v>45808</v>
      </c>
      <c r="AA103" s="5" t="s">
        <v>31</v>
      </c>
      <c r="AB103" s="5" t="s">
        <v>32</v>
      </c>
      <c r="AC103" s="5" t="s">
        <v>74</v>
      </c>
    </row>
    <row r="104" spans="2:29" x14ac:dyDescent="0.2">
      <c r="B104" s="26" t="s">
        <v>89</v>
      </c>
      <c r="C104" s="26">
        <v>713189006</v>
      </c>
      <c r="D104" s="5">
        <v>1081090</v>
      </c>
      <c r="E104" s="26">
        <v>8</v>
      </c>
      <c r="F104" s="5" t="str">
        <f>VLOOKUP(C104,'AUD MAY'!B:W,2,0)</f>
        <v>Corporación de Derecho Público</v>
      </c>
      <c r="G104" s="5" t="str">
        <f>VLOOKUP(C104,'AUD MAY'!B:W,4,0)</f>
        <v>Otorgado por Decreto Supremo Nº 1965, del  17 de marzo de 1960, del Ministerio de Justicia.</v>
      </c>
      <c r="H104" s="5" t="str">
        <f>VLOOKUP(C104,'AUD MAY'!B:W,5,0)</f>
        <v>indefinida</v>
      </c>
      <c r="I104" s="5" t="str">
        <f>VLOOKUP(C104,'AUD MAY'!B:W,7,0)</f>
        <v>Actividad Religiosa</v>
      </c>
      <c r="J104" s="5" t="str">
        <f>VLOOKUP(C104,'AUD MAY'!B:W,8,0)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4" s="5" t="str">
        <f>VLOOKUP(C104,'AUD MAY'!B:W,9,0)</f>
        <v xml:space="preserve">Durarán tres años en sus cargos, pudiendo ser reelegidos de forma indefinida.
</v>
      </c>
      <c r="L104" s="5" t="str">
        <f>VLOOKUP(C104,'AUD MAY'!B:W,10,0)</f>
        <v>Directorio prorrogado por 3 años, a contar del 27 de febrero de 2022 hasta el 27 de febrero de 2025.</v>
      </c>
      <c r="M104" s="5" t="str">
        <f>VLOOKUP(C104,'AUD MAY'!B:W,11,0)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4" s="5" t="str">
        <f>VLOOKUP(C104,'AUD MAY'!B:W,12,0)</f>
        <v xml:space="preserve">Cousiño N°137, comuna de Coronel, Región del Biobío
</v>
      </c>
      <c r="O104" s="5" t="str">
        <f>VLOOKUP(C104,'AUD MAY'!B:W,13,0)</f>
        <v>VIII</v>
      </c>
      <c r="P104" s="5" t="str">
        <f>VLOOKUP(C104,'AUD MAY'!B:W,14,0)</f>
        <v>Coronel</v>
      </c>
      <c r="Q104" s="5" t="str">
        <f>VLOOKUP(C104,'AUD MAY'!B:W,15,0)</f>
        <v>Teléfonos:  41 2876235 – 41 2871238</v>
      </c>
      <c r="R104" s="5" t="str">
        <f>VLOOKUP(C104,'AUD MAY'!B:W,16,0)</f>
        <v>director.mesp@gmail.com</v>
      </c>
      <c r="S104" s="5">
        <f>VLOOKUP(C104,'AUD MAY'!B:W,17,0)</f>
        <v>0</v>
      </c>
      <c r="T104" s="5">
        <f>VLOOKUP(C104,'AUD MAY'!B:W,18,0)</f>
        <v>93910</v>
      </c>
      <c r="U104" s="5" t="str">
        <f>VLOOKUP(C104,'AUD MAY'!B:W,19,0)</f>
        <v xml:space="preserve">ANTECEDENTES CORRESPONDIENTES AL AÑO 2023, aprobado por el SUB DEPARTAMENTO DE SUPERVISIÓN FINANCIERA </v>
      </c>
      <c r="V104" s="6">
        <f>VLOOKUP(C104,'AUD MAY'!B:W,20,0)</f>
        <v>2023</v>
      </c>
      <c r="W104" s="7">
        <f>VLOOKUP(C104,'AUD MAY'!B:W,21,0)</f>
        <v>37970</v>
      </c>
      <c r="X104" s="8">
        <v>0</v>
      </c>
      <c r="Y104" s="8">
        <v>2895782</v>
      </c>
      <c r="Z104" s="6">
        <v>45808</v>
      </c>
      <c r="AA104" s="5" t="s">
        <v>31</v>
      </c>
      <c r="AB104" s="5" t="s">
        <v>32</v>
      </c>
      <c r="AC104" s="5" t="s">
        <v>90</v>
      </c>
    </row>
    <row r="105" spans="2:29" x14ac:dyDescent="0.2">
      <c r="B105" s="26" t="s">
        <v>89</v>
      </c>
      <c r="C105" s="26">
        <v>713189006</v>
      </c>
      <c r="D105" s="5">
        <v>1081091</v>
      </c>
      <c r="E105" s="26">
        <v>8</v>
      </c>
      <c r="F105" s="5" t="str">
        <f>VLOOKUP(C105,'AUD MAY'!B:W,2,0)</f>
        <v>Corporación de Derecho Público</v>
      </c>
      <c r="G105" s="5" t="str">
        <f>VLOOKUP(C105,'AUD MAY'!B:W,4,0)</f>
        <v>Otorgado por Decreto Supremo Nº 1965, del  17 de marzo de 1960, del Ministerio de Justicia.</v>
      </c>
      <c r="H105" s="5" t="str">
        <f>VLOOKUP(C105,'AUD MAY'!B:W,5,0)</f>
        <v>indefinida</v>
      </c>
      <c r="I105" s="5" t="str">
        <f>VLOOKUP(C105,'AUD MAY'!B:W,7,0)</f>
        <v>Actividad Religiosa</v>
      </c>
      <c r="J105" s="5" t="str">
        <f>VLOOKUP(C105,'AUD MAY'!B:W,8,0)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5" s="5" t="str">
        <f>VLOOKUP(C105,'AUD MAY'!B:W,9,0)</f>
        <v xml:space="preserve">Durarán tres años en sus cargos, pudiendo ser reelegidos de forma indefinida.
</v>
      </c>
      <c r="L105" s="5" t="str">
        <f>VLOOKUP(C105,'AUD MAY'!B:W,10,0)</f>
        <v>Directorio prorrogado por 3 años, a contar del 27 de febrero de 2022 hasta el 27 de febrero de 2025.</v>
      </c>
      <c r="M105" s="5" t="str">
        <f>VLOOKUP(C105,'AUD MAY'!B:W,11,0)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5" s="5" t="str">
        <f>VLOOKUP(C105,'AUD MAY'!B:W,12,0)</f>
        <v xml:space="preserve">Cousiño N°137, comuna de Coronel, Región del Biobío
</v>
      </c>
      <c r="O105" s="5" t="str">
        <f>VLOOKUP(C105,'AUD MAY'!B:W,13,0)</f>
        <v>VIII</v>
      </c>
      <c r="P105" s="5" t="str">
        <f>VLOOKUP(C105,'AUD MAY'!B:W,14,0)</f>
        <v>Coronel</v>
      </c>
      <c r="Q105" s="5" t="str">
        <f>VLOOKUP(C105,'AUD MAY'!B:W,15,0)</f>
        <v>Teléfonos:  41 2876235 – 41 2871238</v>
      </c>
      <c r="R105" s="5" t="str">
        <f>VLOOKUP(C105,'AUD MAY'!B:W,16,0)</f>
        <v>director.mesp@gmail.com</v>
      </c>
      <c r="S105" s="5">
        <f>VLOOKUP(C105,'AUD MAY'!B:W,17,0)</f>
        <v>0</v>
      </c>
      <c r="T105" s="5">
        <f>VLOOKUP(C105,'AUD MAY'!B:W,18,0)</f>
        <v>93910</v>
      </c>
      <c r="U105" s="5" t="str">
        <f>VLOOKUP(C105,'AUD MAY'!B:W,19,0)</f>
        <v xml:space="preserve">ANTECEDENTES CORRESPONDIENTES AL AÑO 2023, aprobado por el SUB DEPARTAMENTO DE SUPERVISIÓN FINANCIERA </v>
      </c>
      <c r="V105" s="6">
        <f>VLOOKUP(C105,'AUD MAY'!B:W,20,0)</f>
        <v>2023</v>
      </c>
      <c r="W105" s="7">
        <f>VLOOKUP(C105,'AUD MAY'!B:W,21,0)</f>
        <v>37970</v>
      </c>
      <c r="X105" s="8">
        <v>0</v>
      </c>
      <c r="Y105" s="8">
        <v>3492779</v>
      </c>
      <c r="Z105" s="6">
        <v>45808</v>
      </c>
      <c r="AA105" s="5" t="s">
        <v>31</v>
      </c>
      <c r="AB105" s="5" t="s">
        <v>32</v>
      </c>
      <c r="AC105" s="5" t="s">
        <v>90</v>
      </c>
    </row>
    <row r="106" spans="2:29" x14ac:dyDescent="0.2">
      <c r="B106" s="26" t="s">
        <v>89</v>
      </c>
      <c r="C106" s="26">
        <v>713189006</v>
      </c>
      <c r="D106" s="5">
        <v>1081223</v>
      </c>
      <c r="E106" s="26">
        <v>8</v>
      </c>
      <c r="F106" s="5" t="str">
        <f>VLOOKUP(C106,'AUD MAY'!B:W,2,0)</f>
        <v>Corporación de Derecho Público</v>
      </c>
      <c r="G106" s="5" t="str">
        <f>VLOOKUP(C106,'AUD MAY'!B:W,4,0)</f>
        <v>Otorgado por Decreto Supremo Nº 1965, del  17 de marzo de 1960, del Ministerio de Justicia.</v>
      </c>
      <c r="H106" s="5" t="str">
        <f>VLOOKUP(C106,'AUD MAY'!B:W,5,0)</f>
        <v>indefinida</v>
      </c>
      <c r="I106" s="5" t="str">
        <f>VLOOKUP(C106,'AUD MAY'!B:W,7,0)</f>
        <v>Actividad Religiosa</v>
      </c>
      <c r="J106" s="5" t="str">
        <f>VLOOKUP(C106,'AUD MAY'!B:W,8,0)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6" s="5" t="str">
        <f>VLOOKUP(C106,'AUD MAY'!B:W,9,0)</f>
        <v xml:space="preserve">Durarán tres años en sus cargos, pudiendo ser reelegidos de forma indefinida.
</v>
      </c>
      <c r="L106" s="5" t="str">
        <f>VLOOKUP(C106,'AUD MAY'!B:W,10,0)</f>
        <v>Directorio prorrogado por 3 años, a contar del 27 de febrero de 2022 hasta el 27 de febrero de 2025.</v>
      </c>
      <c r="M106" s="5" t="str">
        <f>VLOOKUP(C106,'AUD MAY'!B:W,11,0)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6" s="5" t="str">
        <f>VLOOKUP(C106,'AUD MAY'!B:W,12,0)</f>
        <v xml:space="preserve">Cousiño N°137, comuna de Coronel, Región del Biobío
</v>
      </c>
      <c r="O106" s="5" t="str">
        <f>VLOOKUP(C106,'AUD MAY'!B:W,13,0)</f>
        <v>VIII</v>
      </c>
      <c r="P106" s="5" t="str">
        <f>VLOOKUP(C106,'AUD MAY'!B:W,14,0)</f>
        <v>Coronel</v>
      </c>
      <c r="Q106" s="5" t="str">
        <f>VLOOKUP(C106,'AUD MAY'!B:W,15,0)</f>
        <v>Teléfonos:  41 2876235 – 41 2871238</v>
      </c>
      <c r="R106" s="5" t="str">
        <f>VLOOKUP(C106,'AUD MAY'!B:W,16,0)</f>
        <v>director.mesp@gmail.com</v>
      </c>
      <c r="S106" s="5">
        <f>VLOOKUP(C106,'AUD MAY'!B:W,17,0)</f>
        <v>0</v>
      </c>
      <c r="T106" s="5">
        <f>VLOOKUP(C106,'AUD MAY'!B:W,18,0)</f>
        <v>93910</v>
      </c>
      <c r="U106" s="5" t="str">
        <f>VLOOKUP(C106,'AUD MAY'!B:W,19,0)</f>
        <v xml:space="preserve">ANTECEDENTES CORRESPONDIENTES AL AÑO 2023, aprobado por el SUB DEPARTAMENTO DE SUPERVISIÓN FINANCIERA </v>
      </c>
      <c r="V106" s="6">
        <f>VLOOKUP(C106,'AUD MAY'!B:W,20,0)</f>
        <v>2023</v>
      </c>
      <c r="W106" s="7">
        <f>VLOOKUP(C106,'AUD MAY'!B:W,21,0)</f>
        <v>37970</v>
      </c>
      <c r="X106" s="8">
        <v>0</v>
      </c>
      <c r="Y106" s="8">
        <v>5990909</v>
      </c>
      <c r="Z106" s="6">
        <v>45808</v>
      </c>
      <c r="AA106" s="5" t="s">
        <v>31</v>
      </c>
      <c r="AB106" s="5" t="s">
        <v>32</v>
      </c>
      <c r="AC106" s="5" t="s">
        <v>91</v>
      </c>
    </row>
    <row r="107" spans="2:29" x14ac:dyDescent="0.2">
      <c r="B107" s="26" t="s">
        <v>89</v>
      </c>
      <c r="C107" s="26">
        <v>713189006</v>
      </c>
      <c r="D107" s="5">
        <v>1081224</v>
      </c>
      <c r="E107" s="26">
        <v>8</v>
      </c>
      <c r="F107" s="5" t="str">
        <f>VLOOKUP(C107,'AUD MAY'!B:W,2,0)</f>
        <v>Corporación de Derecho Público</v>
      </c>
      <c r="G107" s="5" t="str">
        <f>VLOOKUP(C107,'AUD MAY'!B:W,4,0)</f>
        <v>Otorgado por Decreto Supremo Nº 1965, del  17 de marzo de 1960, del Ministerio de Justicia.</v>
      </c>
      <c r="H107" s="5" t="str">
        <f>VLOOKUP(C107,'AUD MAY'!B:W,5,0)</f>
        <v>indefinida</v>
      </c>
      <c r="I107" s="5" t="str">
        <f>VLOOKUP(C107,'AUD MAY'!B:W,7,0)</f>
        <v>Actividad Religiosa</v>
      </c>
      <c r="J107" s="5" t="str">
        <f>VLOOKUP(C107,'AUD MAY'!B:W,8,0)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7" s="5" t="str">
        <f>VLOOKUP(C107,'AUD MAY'!B:W,9,0)</f>
        <v xml:space="preserve">Durarán tres años en sus cargos, pudiendo ser reelegidos de forma indefinida.
</v>
      </c>
      <c r="L107" s="5" t="str">
        <f>VLOOKUP(C107,'AUD MAY'!B:W,10,0)</f>
        <v>Directorio prorrogado por 3 años, a contar del 27 de febrero de 2022 hasta el 27 de febrero de 2025.</v>
      </c>
      <c r="M107" s="5" t="str">
        <f>VLOOKUP(C107,'AUD MAY'!B:W,11,0)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7" s="5" t="str">
        <f>VLOOKUP(C107,'AUD MAY'!B:W,12,0)</f>
        <v xml:space="preserve">Cousiño N°137, comuna de Coronel, Región del Biobío
</v>
      </c>
      <c r="O107" s="5" t="str">
        <f>VLOOKUP(C107,'AUD MAY'!B:W,13,0)</f>
        <v>VIII</v>
      </c>
      <c r="P107" s="5" t="str">
        <f>VLOOKUP(C107,'AUD MAY'!B:W,14,0)</f>
        <v>Coronel</v>
      </c>
      <c r="Q107" s="5" t="str">
        <f>VLOOKUP(C107,'AUD MAY'!B:W,15,0)</f>
        <v>Teléfonos:  41 2876235 – 41 2871238</v>
      </c>
      <c r="R107" s="5" t="str">
        <f>VLOOKUP(C107,'AUD MAY'!B:W,16,0)</f>
        <v>director.mesp@gmail.com</v>
      </c>
      <c r="S107" s="5">
        <f>VLOOKUP(C107,'AUD MAY'!B:W,17,0)</f>
        <v>0</v>
      </c>
      <c r="T107" s="5">
        <f>VLOOKUP(C107,'AUD MAY'!B:W,18,0)</f>
        <v>93910</v>
      </c>
      <c r="U107" s="5" t="str">
        <f>VLOOKUP(C107,'AUD MAY'!B:W,19,0)</f>
        <v xml:space="preserve">ANTECEDENTES CORRESPONDIENTES AL AÑO 2023, aprobado por el SUB DEPARTAMENTO DE SUPERVISIÓN FINANCIERA </v>
      </c>
      <c r="V107" s="6">
        <f>VLOOKUP(C107,'AUD MAY'!B:W,20,0)</f>
        <v>2023</v>
      </c>
      <c r="W107" s="7">
        <f>VLOOKUP(C107,'AUD MAY'!B:W,21,0)</f>
        <v>37970</v>
      </c>
      <c r="X107" s="8">
        <v>0</v>
      </c>
      <c r="Y107" s="8">
        <v>21739719</v>
      </c>
      <c r="Z107" s="6">
        <v>45808</v>
      </c>
      <c r="AA107" s="5" t="s">
        <v>31</v>
      </c>
      <c r="AB107" s="5" t="s">
        <v>32</v>
      </c>
      <c r="AC107" s="5" t="s">
        <v>91</v>
      </c>
    </row>
    <row r="108" spans="2:29" x14ac:dyDescent="0.2">
      <c r="B108" s="26" t="s">
        <v>89</v>
      </c>
      <c r="C108" s="26">
        <v>713189006</v>
      </c>
      <c r="D108" s="5">
        <v>1081230</v>
      </c>
      <c r="E108" s="26">
        <v>8</v>
      </c>
      <c r="F108" s="5" t="str">
        <f>VLOOKUP(C108,'AUD MAY'!B:W,2,0)</f>
        <v>Corporación de Derecho Público</v>
      </c>
      <c r="G108" s="5" t="str">
        <f>VLOOKUP(C108,'AUD MAY'!B:W,4,0)</f>
        <v>Otorgado por Decreto Supremo Nº 1965, del  17 de marzo de 1960, del Ministerio de Justicia.</v>
      </c>
      <c r="H108" s="5" t="str">
        <f>VLOOKUP(C108,'AUD MAY'!B:W,5,0)</f>
        <v>indefinida</v>
      </c>
      <c r="I108" s="5" t="str">
        <f>VLOOKUP(C108,'AUD MAY'!B:W,7,0)</f>
        <v>Actividad Religiosa</v>
      </c>
      <c r="J108" s="5" t="str">
        <f>VLOOKUP(C108,'AUD MAY'!B:W,8,0)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8" s="5" t="str">
        <f>VLOOKUP(C108,'AUD MAY'!B:W,9,0)</f>
        <v xml:space="preserve">Durarán tres años en sus cargos, pudiendo ser reelegidos de forma indefinida.
</v>
      </c>
      <c r="L108" s="5" t="str">
        <f>VLOOKUP(C108,'AUD MAY'!B:W,10,0)</f>
        <v>Directorio prorrogado por 3 años, a contar del 27 de febrero de 2022 hasta el 27 de febrero de 2025.</v>
      </c>
      <c r="M108" s="5" t="str">
        <f>VLOOKUP(C108,'AUD MAY'!B:W,11,0)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8" s="5" t="str">
        <f>VLOOKUP(C108,'AUD MAY'!B:W,12,0)</f>
        <v xml:space="preserve">Cousiño N°137, comuna de Coronel, Región del Biobío
</v>
      </c>
      <c r="O108" s="5" t="str">
        <f>VLOOKUP(C108,'AUD MAY'!B:W,13,0)</f>
        <v>VIII</v>
      </c>
      <c r="P108" s="5" t="str">
        <f>VLOOKUP(C108,'AUD MAY'!B:W,14,0)</f>
        <v>Coronel</v>
      </c>
      <c r="Q108" s="5" t="str">
        <f>VLOOKUP(C108,'AUD MAY'!B:W,15,0)</f>
        <v>Teléfonos:  41 2876235 – 41 2871238</v>
      </c>
      <c r="R108" s="5" t="str">
        <f>VLOOKUP(C108,'AUD MAY'!B:W,16,0)</f>
        <v>director.mesp@gmail.com</v>
      </c>
      <c r="S108" s="5">
        <f>VLOOKUP(C108,'AUD MAY'!B:W,17,0)</f>
        <v>0</v>
      </c>
      <c r="T108" s="5">
        <f>VLOOKUP(C108,'AUD MAY'!B:W,18,0)</f>
        <v>93910</v>
      </c>
      <c r="U108" s="5" t="str">
        <f>VLOOKUP(C108,'AUD MAY'!B:W,19,0)</f>
        <v xml:space="preserve">ANTECEDENTES CORRESPONDIENTES AL AÑO 2023, aprobado por el SUB DEPARTAMENTO DE SUPERVISIÓN FINANCIERA </v>
      </c>
      <c r="V108" s="6">
        <f>VLOOKUP(C108,'AUD MAY'!B:W,20,0)</f>
        <v>2023</v>
      </c>
      <c r="W108" s="7">
        <f>VLOOKUP(C108,'AUD MAY'!B:W,21,0)</f>
        <v>37970</v>
      </c>
      <c r="X108" s="8">
        <v>0</v>
      </c>
      <c r="Y108" s="8">
        <v>31523326</v>
      </c>
      <c r="Z108" s="6">
        <v>45808</v>
      </c>
      <c r="AA108" s="5" t="s">
        <v>31</v>
      </c>
      <c r="AB108" s="5" t="s">
        <v>32</v>
      </c>
      <c r="AC108" s="5" t="s">
        <v>85</v>
      </c>
    </row>
    <row r="109" spans="2:29" x14ac:dyDescent="0.2">
      <c r="B109" s="26" t="s">
        <v>89</v>
      </c>
      <c r="C109" s="26">
        <v>713189006</v>
      </c>
      <c r="D109" s="5">
        <v>1081236</v>
      </c>
      <c r="E109" s="26">
        <v>8</v>
      </c>
      <c r="F109" s="5" t="str">
        <f>VLOOKUP(C109,'AUD MAY'!B:W,2,0)</f>
        <v>Corporación de Derecho Público</v>
      </c>
      <c r="G109" s="5" t="str">
        <f>VLOOKUP(C109,'AUD MAY'!B:W,4,0)</f>
        <v>Otorgado por Decreto Supremo Nº 1965, del  17 de marzo de 1960, del Ministerio de Justicia.</v>
      </c>
      <c r="H109" s="5" t="str">
        <f>VLOOKUP(C109,'AUD MAY'!B:W,5,0)</f>
        <v>indefinida</v>
      </c>
      <c r="I109" s="5" t="str">
        <f>VLOOKUP(C109,'AUD MAY'!B:W,7,0)</f>
        <v>Actividad Religiosa</v>
      </c>
      <c r="J109" s="5" t="str">
        <f>VLOOKUP(C109,'AUD MAY'!B:W,8,0)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09" s="5" t="str">
        <f>VLOOKUP(C109,'AUD MAY'!B:W,9,0)</f>
        <v xml:space="preserve">Durarán tres años en sus cargos, pudiendo ser reelegidos de forma indefinida.
</v>
      </c>
      <c r="L109" s="5" t="str">
        <f>VLOOKUP(C109,'AUD MAY'!B:W,10,0)</f>
        <v>Directorio prorrogado por 3 años, a contar del 27 de febrero de 2022 hasta el 27 de febrero de 2025.</v>
      </c>
      <c r="M109" s="5" t="str">
        <f>VLOOKUP(C109,'AUD MAY'!B:W,11,0)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09" s="5" t="str">
        <f>VLOOKUP(C109,'AUD MAY'!B:W,12,0)</f>
        <v xml:space="preserve">Cousiño N°137, comuna de Coronel, Región del Biobío
</v>
      </c>
      <c r="O109" s="5" t="str">
        <f>VLOOKUP(C109,'AUD MAY'!B:W,13,0)</f>
        <v>VIII</v>
      </c>
      <c r="P109" s="5" t="str">
        <f>VLOOKUP(C109,'AUD MAY'!B:W,14,0)</f>
        <v>Coronel</v>
      </c>
      <c r="Q109" s="5" t="str">
        <f>VLOOKUP(C109,'AUD MAY'!B:W,15,0)</f>
        <v>Teléfonos:  41 2876235 – 41 2871238</v>
      </c>
      <c r="R109" s="5" t="str">
        <f>VLOOKUP(C109,'AUD MAY'!B:W,16,0)</f>
        <v>director.mesp@gmail.com</v>
      </c>
      <c r="S109" s="5">
        <f>VLOOKUP(C109,'AUD MAY'!B:W,17,0)</f>
        <v>0</v>
      </c>
      <c r="T109" s="5">
        <f>VLOOKUP(C109,'AUD MAY'!B:W,18,0)</f>
        <v>93910</v>
      </c>
      <c r="U109" s="5" t="str">
        <f>VLOOKUP(C109,'AUD MAY'!B:W,19,0)</f>
        <v xml:space="preserve">ANTECEDENTES CORRESPONDIENTES AL AÑO 2023, aprobado por el SUB DEPARTAMENTO DE SUPERVISIÓN FINANCIERA </v>
      </c>
      <c r="V109" s="6">
        <f>VLOOKUP(C109,'AUD MAY'!B:W,20,0)</f>
        <v>2023</v>
      </c>
      <c r="W109" s="7">
        <f>VLOOKUP(C109,'AUD MAY'!B:W,21,0)</f>
        <v>37970</v>
      </c>
      <c r="X109" s="8">
        <v>0</v>
      </c>
      <c r="Y109" s="8">
        <v>26187481</v>
      </c>
      <c r="Z109" s="6">
        <v>45808</v>
      </c>
      <c r="AA109" s="5" t="s">
        <v>31</v>
      </c>
      <c r="AB109" s="5" t="s">
        <v>32</v>
      </c>
      <c r="AC109" s="5" t="s">
        <v>90</v>
      </c>
    </row>
    <row r="110" spans="2:29" x14ac:dyDescent="0.2">
      <c r="B110" s="26" t="s">
        <v>92</v>
      </c>
      <c r="C110" s="26">
        <v>728623004</v>
      </c>
      <c r="D110" s="5">
        <v>1051360</v>
      </c>
      <c r="E110" s="26">
        <v>5</v>
      </c>
      <c r="F110" s="5" t="str">
        <f>VLOOKUP(C110,'AUD MAY'!B:W,2,0)</f>
        <v>Organización Comunitaria Funcional.</v>
      </c>
      <c r="G110" s="5" t="str">
        <f>VLOOKUP(C110,'AUD MAY'!B:W,4,0)</f>
        <v>Regida por la Ley 19.418, registrada en el Folio 180 Libro 02 del Registro O.C.F.T. de la I. Municipalidad de San Antonio, con fecha 16  de marzo de 1995.</v>
      </c>
      <c r="H110" s="5" t="str">
        <f>VLOOKUP(C110,'AUD MAY'!B:W,5,0)</f>
        <v>Certificado de vigencia N° 500632615284, de 26 de mayo de 2025, del SRC</v>
      </c>
      <c r="I110" s="5" t="str">
        <f>VLOOKUP(C110,'AUD MAY'!B:W,7,0)</f>
        <v xml:space="preserve">1. La elevación y perfeccionamiento intelectual de sus asociados.
2. La satisfacción y realización artística, cultural y educacional en sus distintas manifestaciones.
</v>
      </c>
      <c r="J110" s="5" t="str">
        <f>VLOOKUP(C110,'AUD MAY'!B:W,8,0)</f>
        <v xml:space="preserve">PresiPresidente: 
Araceli Carrasco Henríquez RUT: 13.547.361-8
Secretaria: 
Jeanette Mariela Muga Álvarez RUT: 10.262.560-9
Tesorera: 
Teresa Del Carmen Gonzalez Caceres 13.195.670-3
</v>
      </c>
      <c r="K110" s="5" t="str">
        <f>VLOOKUP(C110,'AUD MAY'!B:W,9,0)</f>
        <v>Durarán tres años en sus cargos.</v>
      </c>
      <c r="L110" s="5" t="str">
        <f>VLOOKUP(C110,'AUD MAY'!B:W,10,0)</f>
        <v>09-09-22 al 09-09-25</v>
      </c>
      <c r="M110" s="5" t="str">
        <f>VLOOKUP(C110,'AUD MAY'!B:W,11,0)</f>
        <v xml:space="preserve">Miguel Huerta Ortiz                                             
</v>
      </c>
      <c r="N110" s="5" t="str">
        <f>VLOOKUP(C110,'AUD MAY'!B:W,12,0)</f>
        <v xml:space="preserve">Calle Sanfuentes Nº 2271, San Antonio. Región de Valparaíso
</v>
      </c>
      <c r="O110" s="5" t="str">
        <f>VLOOKUP(C110,'AUD MAY'!B:W,13,0)</f>
        <v>V</v>
      </c>
      <c r="P110" s="5" t="str">
        <f>VLOOKUP(C110,'AUD MAY'!B:W,14,0)</f>
        <v>San Antonio</v>
      </c>
      <c r="Q110" s="5" t="str">
        <f>VLOOKUP(C110,'AUD MAY'!B:W,15,0)</f>
        <v xml:space="preserve">F: 35-2285651
</v>
      </c>
      <c r="R110" s="5" t="str">
        <f>VLOOKUP(C110,'AUD MAY'!B:W,16,0)</f>
        <v>centralizado.arcadia@gmail.com</v>
      </c>
      <c r="S110" s="5">
        <f>VLOOKUP(C110,'AUD MAY'!B:W,17,0)</f>
        <v>0</v>
      </c>
      <c r="T110" s="5" t="str">
        <f>VLOOKUP(C110,'AUD MAY'!B:W,18,0)</f>
        <v>93401: Institución de Asistencia Social</v>
      </c>
      <c r="U110" s="5" t="str">
        <f>VLOOKUP(C110,'AUD MAY'!B:W,19,0)</f>
        <v>Certificado de Antecedentes Financieros del año 2024, aprobados por Subdepartamento de Supervisión Nacional.</v>
      </c>
      <c r="V110" s="6">
        <f>VLOOKUP(C110,'AUD MAY'!B:W,20,0)</f>
        <v>2024</v>
      </c>
      <c r="W110" s="7">
        <f>VLOOKUP(C110,'AUD MAY'!B:W,21,0)</f>
        <v>37970</v>
      </c>
      <c r="X110" s="8">
        <v>0</v>
      </c>
      <c r="Y110" s="8">
        <v>13037826</v>
      </c>
      <c r="Z110" s="6">
        <v>45808</v>
      </c>
      <c r="AA110" s="5" t="s">
        <v>31</v>
      </c>
      <c r="AB110" s="5" t="s">
        <v>32</v>
      </c>
      <c r="AC110" s="5" t="s">
        <v>93</v>
      </c>
    </row>
    <row r="111" spans="2:29" x14ac:dyDescent="0.2">
      <c r="B111" s="26" t="s">
        <v>92</v>
      </c>
      <c r="C111" s="26">
        <v>728623004</v>
      </c>
      <c r="D111" s="5">
        <v>1051361</v>
      </c>
      <c r="E111" s="26">
        <v>5</v>
      </c>
      <c r="F111" s="5" t="str">
        <f>VLOOKUP(C111,'AUD MAY'!B:W,2,0)</f>
        <v>Organización Comunitaria Funcional.</v>
      </c>
      <c r="G111" s="5" t="str">
        <f>VLOOKUP(C111,'AUD MAY'!B:W,4,0)</f>
        <v>Regida por la Ley 19.418, registrada en el Folio 180 Libro 02 del Registro O.C.F.T. de la I. Municipalidad de San Antonio, con fecha 16  de marzo de 1995.</v>
      </c>
      <c r="H111" s="5" t="str">
        <f>VLOOKUP(C111,'AUD MAY'!B:W,5,0)</f>
        <v>Certificado de vigencia N° 500632615284, de 26 de mayo de 2025, del SRC</v>
      </c>
      <c r="I111" s="5" t="str">
        <f>VLOOKUP(C111,'AUD MAY'!B:W,7,0)</f>
        <v xml:space="preserve">1. La elevación y perfeccionamiento intelectual de sus asociados.
2. La satisfacción y realización artística, cultural y educacional en sus distintas manifestaciones.
</v>
      </c>
      <c r="J111" s="5" t="str">
        <f>VLOOKUP(C111,'AUD MAY'!B:W,8,0)</f>
        <v xml:space="preserve">PresiPresidente: 
Araceli Carrasco Henríquez RUT: 13.547.361-8
Secretaria: 
Jeanette Mariela Muga Álvarez RUT: 10.262.560-9
Tesorera: 
Teresa Del Carmen Gonzalez Caceres 13.195.670-3
</v>
      </c>
      <c r="K111" s="5" t="str">
        <f>VLOOKUP(C111,'AUD MAY'!B:W,9,0)</f>
        <v>Durarán tres años en sus cargos.</v>
      </c>
      <c r="L111" s="5" t="str">
        <f>VLOOKUP(C111,'AUD MAY'!B:W,10,0)</f>
        <v>09-09-22 al 09-09-25</v>
      </c>
      <c r="M111" s="5" t="str">
        <f>VLOOKUP(C111,'AUD MAY'!B:W,11,0)</f>
        <v xml:space="preserve">Miguel Huerta Ortiz                                             
</v>
      </c>
      <c r="N111" s="5" t="str">
        <f>VLOOKUP(C111,'AUD MAY'!B:W,12,0)</f>
        <v xml:space="preserve">Calle Sanfuentes Nº 2271, San Antonio. Región de Valparaíso
</v>
      </c>
      <c r="O111" s="5" t="str">
        <f>VLOOKUP(C111,'AUD MAY'!B:W,13,0)</f>
        <v>V</v>
      </c>
      <c r="P111" s="5" t="str">
        <f>VLOOKUP(C111,'AUD MAY'!B:W,14,0)</f>
        <v>San Antonio</v>
      </c>
      <c r="Q111" s="5" t="str">
        <f>VLOOKUP(C111,'AUD MAY'!B:W,15,0)</f>
        <v xml:space="preserve">F: 35-2285651
</v>
      </c>
      <c r="R111" s="5" t="str">
        <f>VLOOKUP(C111,'AUD MAY'!B:W,16,0)</f>
        <v>centralizado.arcadia@gmail.com</v>
      </c>
      <c r="S111" s="5">
        <f>VLOOKUP(C111,'AUD MAY'!B:W,17,0)</f>
        <v>0</v>
      </c>
      <c r="T111" s="5" t="str">
        <f>VLOOKUP(C111,'AUD MAY'!B:W,18,0)</f>
        <v>93401: Institución de Asistencia Social</v>
      </c>
      <c r="U111" s="5" t="str">
        <f>VLOOKUP(C111,'AUD MAY'!B:W,19,0)</f>
        <v>Certificado de Antecedentes Financieros del año 2024, aprobados por Subdepartamento de Supervisión Nacional.</v>
      </c>
      <c r="V111" s="6">
        <f>VLOOKUP(C111,'AUD MAY'!B:W,20,0)</f>
        <v>2024</v>
      </c>
      <c r="W111" s="7">
        <f>VLOOKUP(C111,'AUD MAY'!B:W,21,0)</f>
        <v>37970</v>
      </c>
      <c r="X111" s="8">
        <v>0</v>
      </c>
      <c r="Y111" s="8">
        <v>8430156</v>
      </c>
      <c r="Z111" s="6">
        <v>45808</v>
      </c>
      <c r="AA111" s="5" t="s">
        <v>31</v>
      </c>
      <c r="AB111" s="5" t="s">
        <v>32</v>
      </c>
      <c r="AC111" s="5" t="s">
        <v>93</v>
      </c>
    </row>
    <row r="112" spans="2:29" x14ac:dyDescent="0.2">
      <c r="B112" s="26" t="s">
        <v>92</v>
      </c>
      <c r="C112" s="26">
        <v>728623004</v>
      </c>
      <c r="D112" s="5">
        <v>1051391</v>
      </c>
      <c r="E112" s="26">
        <v>5</v>
      </c>
      <c r="F112" s="5" t="str">
        <f>VLOOKUP(C112,'AUD MAY'!B:W,2,0)</f>
        <v>Organización Comunitaria Funcional.</v>
      </c>
      <c r="G112" s="5" t="str">
        <f>VLOOKUP(C112,'AUD MAY'!B:W,4,0)</f>
        <v>Regida por la Ley 19.418, registrada en el Folio 180 Libro 02 del Registro O.C.F.T. de la I. Municipalidad de San Antonio, con fecha 16  de marzo de 1995.</v>
      </c>
      <c r="H112" s="5" t="str">
        <f>VLOOKUP(C112,'AUD MAY'!B:W,5,0)</f>
        <v>Certificado de vigencia N° 500632615284, de 26 de mayo de 2025, del SRC</v>
      </c>
      <c r="I112" s="5" t="str">
        <f>VLOOKUP(C112,'AUD MAY'!B:W,7,0)</f>
        <v xml:space="preserve">1. La elevación y perfeccionamiento intelectual de sus asociados.
2. La satisfacción y realización artística, cultural y educacional en sus distintas manifestaciones.
</v>
      </c>
      <c r="J112" s="5" t="str">
        <f>VLOOKUP(C112,'AUD MAY'!B:W,8,0)</f>
        <v xml:space="preserve">PresiPresidente: 
Araceli Carrasco Henríquez RUT: 13.547.361-8
Secretaria: 
Jeanette Mariela Muga Álvarez RUT: 10.262.560-9
Tesorera: 
Teresa Del Carmen Gonzalez Caceres 13.195.670-3
</v>
      </c>
      <c r="K112" s="5" t="str">
        <f>VLOOKUP(C112,'AUD MAY'!B:W,9,0)</f>
        <v>Durarán tres años en sus cargos.</v>
      </c>
      <c r="L112" s="5" t="str">
        <f>VLOOKUP(C112,'AUD MAY'!B:W,10,0)</f>
        <v>09-09-22 al 09-09-25</v>
      </c>
      <c r="M112" s="5" t="str">
        <f>VLOOKUP(C112,'AUD MAY'!B:W,11,0)</f>
        <v xml:space="preserve">Miguel Huerta Ortiz                                             
</v>
      </c>
      <c r="N112" s="5" t="str">
        <f>VLOOKUP(C112,'AUD MAY'!B:W,12,0)</f>
        <v xml:space="preserve">Calle Sanfuentes Nº 2271, San Antonio. Región de Valparaíso
</v>
      </c>
      <c r="O112" s="5" t="str">
        <f>VLOOKUP(C112,'AUD MAY'!B:W,13,0)</f>
        <v>V</v>
      </c>
      <c r="P112" s="5" t="str">
        <f>VLOOKUP(C112,'AUD MAY'!B:W,14,0)</f>
        <v>San Antonio</v>
      </c>
      <c r="Q112" s="5" t="str">
        <f>VLOOKUP(C112,'AUD MAY'!B:W,15,0)</f>
        <v xml:space="preserve">F: 35-2285651
</v>
      </c>
      <c r="R112" s="5" t="str">
        <f>VLOOKUP(C112,'AUD MAY'!B:W,16,0)</f>
        <v>centralizado.arcadia@gmail.com</v>
      </c>
      <c r="S112" s="5">
        <f>VLOOKUP(C112,'AUD MAY'!B:W,17,0)</f>
        <v>0</v>
      </c>
      <c r="T112" s="5" t="str">
        <f>VLOOKUP(C112,'AUD MAY'!B:W,18,0)</f>
        <v>93401: Institución de Asistencia Social</v>
      </c>
      <c r="U112" s="5" t="str">
        <f>VLOOKUP(C112,'AUD MAY'!B:W,19,0)</f>
        <v>Certificado de Antecedentes Financieros del año 2024, aprobados por Subdepartamento de Supervisión Nacional.</v>
      </c>
      <c r="V112" s="6">
        <f>VLOOKUP(C112,'AUD MAY'!B:W,20,0)</f>
        <v>2024</v>
      </c>
      <c r="W112" s="7">
        <f>VLOOKUP(C112,'AUD MAY'!B:W,21,0)</f>
        <v>37970</v>
      </c>
      <c r="X112" s="8">
        <v>0</v>
      </c>
      <c r="Y112" s="8">
        <v>54171635</v>
      </c>
      <c r="Z112" s="6">
        <v>45808</v>
      </c>
      <c r="AA112" s="5" t="s">
        <v>31</v>
      </c>
      <c r="AB112" s="5" t="s">
        <v>32</v>
      </c>
      <c r="AC112" s="5" t="s">
        <v>93</v>
      </c>
    </row>
    <row r="113" spans="2:29" x14ac:dyDescent="0.2">
      <c r="B113" s="26" t="s">
        <v>94</v>
      </c>
      <c r="C113" s="26">
        <v>716316009</v>
      </c>
      <c r="D113" s="5">
        <v>1132608</v>
      </c>
      <c r="E113" s="26">
        <v>13</v>
      </c>
      <c r="F113" s="5" t="str">
        <f>VLOOKUP(C113,'AUD MAY'!B:W,2,0)</f>
        <v>Fundación de Derecho Privado</v>
      </c>
      <c r="G113" s="5" t="str">
        <f>VLOOKUP(C113,'AUD MAY'!B:W,4,0)</f>
        <v>Otorgada por Decreto Supremo Nº 1314, de 28 de diciembre de 1987, del Ministerio de Justicia.</v>
      </c>
      <c r="H113" s="5" t="str">
        <f>VLOOKUP(C113,'AUD MAY'!B:W,5,0)</f>
        <v>Certificado de Vigencia, folio Nº 500624011546, emitido con fecha 15 de abril de 2025, por el Servicio de Registro Civil e Identificación</v>
      </c>
      <c r="I113" s="5" t="str">
        <f>VLOOKUP(C113,'AUD MAY'!B:W,7,0)</f>
        <v xml:space="preserve">Promover a través de la iniciativa privada, la defensa ecológica del menor de edad, principalmente en relación a los valores, conocimientos, aprendizaje, bienestar, seguridad, dignidad, justicia, equidad y espiritualidad. </v>
      </c>
      <c r="J113" s="5" t="str">
        <f>VLOOKUP(C113,'AUD MAY'!B:W,8,0)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3" s="5" t="str">
        <f>VLOOKUP(C113,'AUD MAY'!B:W,9,0)</f>
        <v>1 año.</v>
      </c>
      <c r="L113" s="5" t="str">
        <f>VLOOKUP(C113,'AUD MAY'!B:W,10,0)</f>
        <v>Desde 25 de junio de 2024 hasta 25 de junio de 2025</v>
      </c>
      <c r="M113" s="5" t="str">
        <f>VLOOKUP(C113,'AUD MAY'!B:W,11,0)</f>
        <v xml:space="preserve">MARIA CRISTINA CONCHA WAGENKNECHT 6.848.120-1 
</v>
      </c>
      <c r="N113" s="5" t="str">
        <f>VLOOKUP(C113,'AUD MAY'!B:W,12,0)</f>
        <v xml:space="preserve">Marina de Gaete Nº 755, comuna de Santiago, Región Metropolitana.
</v>
      </c>
      <c r="O113" s="5" t="str">
        <f>VLOOKUP(C113,'AUD MAY'!B:W,13,0)</f>
        <v>XIII</v>
      </c>
      <c r="P113" s="5" t="str">
        <f>VLOOKUP(C113,'AUD MAY'!B:W,14,0)</f>
        <v>Santiago</v>
      </c>
      <c r="Q113" s="5" t="str">
        <f>VLOOKUP(C113,'AUD MAY'!B:W,15,0)</f>
        <v>222150200 
+56971407762</v>
      </c>
      <c r="R113" s="5" t="str">
        <f>VLOOKUP(C113,'AUD MAY'!B:W,16,0)</f>
        <v>directorio@fundaciondem.cl
coordinacionejecutiva@fundaciondem.cl
administracioncentral@fundaciondem.cl</v>
      </c>
      <c r="S113" s="5">
        <f>VLOOKUP(C113,'AUD MAY'!B:W,17,0)</f>
        <v>0</v>
      </c>
      <c r="T113" s="5">
        <f>VLOOKUP(C113,'AUD MAY'!B:W,18,0)</f>
        <v>93401</v>
      </c>
      <c r="U113" s="5" t="str">
        <f>VLOOKUP(C113,'AUD MAY'!B:W,19,0)</f>
        <v>Se acompaña certificado financiero correspondiente al año 2024,  aprobado por el Subdepartamento de Supervisión Financiera.</v>
      </c>
      <c r="V113" s="6">
        <f>VLOOKUP(C113,'AUD MAY'!B:W,20,0)</f>
        <v>2024</v>
      </c>
      <c r="W113" s="7">
        <f>VLOOKUP(C113,'AUD MAY'!B:W,21,0)</f>
        <v>37970</v>
      </c>
      <c r="X113" s="8">
        <v>18162144</v>
      </c>
      <c r="Y113" s="8">
        <v>95800320</v>
      </c>
      <c r="Z113" s="6">
        <v>45808</v>
      </c>
      <c r="AA113" s="5" t="s">
        <v>31</v>
      </c>
      <c r="AB113" s="5" t="s">
        <v>32</v>
      </c>
      <c r="AC113" s="5" t="s">
        <v>81</v>
      </c>
    </row>
    <row r="114" spans="2:29" x14ac:dyDescent="0.2">
      <c r="B114" s="26" t="s">
        <v>94</v>
      </c>
      <c r="C114" s="26">
        <v>716316009</v>
      </c>
      <c r="D114" s="5">
        <v>1132692</v>
      </c>
      <c r="E114" s="26">
        <v>13</v>
      </c>
      <c r="F114" s="5" t="str">
        <f>VLOOKUP(C114,'AUD MAY'!B:W,2,0)</f>
        <v>Fundación de Derecho Privado</v>
      </c>
      <c r="G114" s="5" t="str">
        <f>VLOOKUP(C114,'AUD MAY'!B:W,4,0)</f>
        <v>Otorgada por Decreto Supremo Nº 1314, de 28 de diciembre de 1987, del Ministerio de Justicia.</v>
      </c>
      <c r="H114" s="5" t="str">
        <f>VLOOKUP(C114,'AUD MAY'!B:W,5,0)</f>
        <v>Certificado de Vigencia, folio Nº 500624011546, emitido con fecha 15 de abril de 2025, por el Servicio de Registro Civil e Identificación</v>
      </c>
      <c r="I114" s="5" t="str">
        <f>VLOOKUP(C114,'AUD MAY'!B:W,7,0)</f>
        <v xml:space="preserve">Promover a través de la iniciativa privada, la defensa ecológica del menor de edad, principalmente en relación a los valores, conocimientos, aprendizaje, bienestar, seguridad, dignidad, justicia, equidad y espiritualidad. </v>
      </c>
      <c r="J114" s="5" t="str">
        <f>VLOOKUP(C114,'AUD MAY'!B:W,8,0)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4" s="5" t="str">
        <f>VLOOKUP(C114,'AUD MAY'!B:W,9,0)</f>
        <v>1 año.</v>
      </c>
      <c r="L114" s="5" t="str">
        <f>VLOOKUP(C114,'AUD MAY'!B:W,10,0)</f>
        <v>Desde 25 de junio de 2024 hasta 25 de junio de 2025</v>
      </c>
      <c r="M114" s="5" t="str">
        <f>VLOOKUP(C114,'AUD MAY'!B:W,11,0)</f>
        <v xml:space="preserve">MARIA CRISTINA CONCHA WAGENKNECHT 6.848.120-1 
</v>
      </c>
      <c r="N114" s="5" t="str">
        <f>VLOOKUP(C114,'AUD MAY'!B:W,12,0)</f>
        <v xml:space="preserve">Marina de Gaete Nº 755, comuna de Santiago, Región Metropolitana.
</v>
      </c>
      <c r="O114" s="5" t="str">
        <f>VLOOKUP(C114,'AUD MAY'!B:W,13,0)</f>
        <v>XIII</v>
      </c>
      <c r="P114" s="5" t="str">
        <f>VLOOKUP(C114,'AUD MAY'!B:W,14,0)</f>
        <v>Santiago</v>
      </c>
      <c r="Q114" s="5" t="str">
        <f>VLOOKUP(C114,'AUD MAY'!B:W,15,0)</f>
        <v>222150200 
+56971407762</v>
      </c>
      <c r="R114" s="5" t="str">
        <f>VLOOKUP(C114,'AUD MAY'!B:W,16,0)</f>
        <v>directorio@fundaciondem.cl
coordinacionejecutiva@fundaciondem.cl
administracioncentral@fundaciondem.cl</v>
      </c>
      <c r="S114" s="5">
        <f>VLOOKUP(C114,'AUD MAY'!B:W,17,0)</f>
        <v>0</v>
      </c>
      <c r="T114" s="5">
        <f>VLOOKUP(C114,'AUD MAY'!B:W,18,0)</f>
        <v>93401</v>
      </c>
      <c r="U114" s="5" t="str">
        <f>VLOOKUP(C114,'AUD MAY'!B:W,19,0)</f>
        <v>Se acompaña certificado financiero correspondiente al año 2024,  aprobado por el Subdepartamento de Supervisión Financiera.</v>
      </c>
      <c r="V114" s="6">
        <f>VLOOKUP(C114,'AUD MAY'!B:W,20,0)</f>
        <v>2024</v>
      </c>
      <c r="W114" s="7">
        <f>VLOOKUP(C114,'AUD MAY'!B:W,21,0)</f>
        <v>37970</v>
      </c>
      <c r="X114" s="8">
        <v>21309221</v>
      </c>
      <c r="Y114" s="8">
        <v>100641140</v>
      </c>
      <c r="Z114" s="6">
        <v>45808</v>
      </c>
      <c r="AA114" s="5" t="s">
        <v>31</v>
      </c>
      <c r="AB114" s="5" t="s">
        <v>32</v>
      </c>
      <c r="AC114" s="5" t="s">
        <v>81</v>
      </c>
    </row>
    <row r="115" spans="2:29" x14ac:dyDescent="0.2">
      <c r="B115" s="26" t="s">
        <v>94</v>
      </c>
      <c r="C115" s="26">
        <v>716316009</v>
      </c>
      <c r="D115" s="5">
        <v>1132695</v>
      </c>
      <c r="E115" s="26">
        <v>13</v>
      </c>
      <c r="F115" s="5" t="str">
        <f>VLOOKUP(C115,'AUD MAY'!B:W,2,0)</f>
        <v>Fundación de Derecho Privado</v>
      </c>
      <c r="G115" s="5" t="str">
        <f>VLOOKUP(C115,'AUD MAY'!B:W,4,0)</f>
        <v>Otorgada por Decreto Supremo Nº 1314, de 28 de diciembre de 1987, del Ministerio de Justicia.</v>
      </c>
      <c r="H115" s="5" t="str">
        <f>VLOOKUP(C115,'AUD MAY'!B:W,5,0)</f>
        <v>Certificado de Vigencia, folio Nº 500624011546, emitido con fecha 15 de abril de 2025, por el Servicio de Registro Civil e Identificación</v>
      </c>
      <c r="I115" s="5" t="str">
        <f>VLOOKUP(C115,'AUD MAY'!B:W,7,0)</f>
        <v xml:space="preserve">Promover a través de la iniciativa privada, la defensa ecológica del menor de edad, principalmente en relación a los valores, conocimientos, aprendizaje, bienestar, seguridad, dignidad, justicia, equidad y espiritualidad. </v>
      </c>
      <c r="J115" s="5" t="str">
        <f>VLOOKUP(C115,'AUD MAY'!B:W,8,0)</f>
        <v xml:space="preserve">PRESIDENTE 
María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v>
      </c>
      <c r="K115" s="5" t="str">
        <f>VLOOKUP(C115,'AUD MAY'!B:W,9,0)</f>
        <v>1 año.</v>
      </c>
      <c r="L115" s="5" t="str">
        <f>VLOOKUP(C115,'AUD MAY'!B:W,10,0)</f>
        <v>Desde 25 de junio de 2024 hasta 25 de junio de 2025</v>
      </c>
      <c r="M115" s="5" t="str">
        <f>VLOOKUP(C115,'AUD MAY'!B:W,11,0)</f>
        <v xml:space="preserve">MARIA CRISTINA CONCHA WAGENKNECHT 6.848.120-1 
</v>
      </c>
      <c r="N115" s="5" t="str">
        <f>VLOOKUP(C115,'AUD MAY'!B:W,12,0)</f>
        <v xml:space="preserve">Marina de Gaete Nº 755, comuna de Santiago, Región Metropolitana.
</v>
      </c>
      <c r="O115" s="5" t="str">
        <f>VLOOKUP(C115,'AUD MAY'!B:W,13,0)</f>
        <v>XIII</v>
      </c>
      <c r="P115" s="5" t="str">
        <f>VLOOKUP(C115,'AUD MAY'!B:W,14,0)</f>
        <v>Santiago</v>
      </c>
      <c r="Q115" s="5" t="str">
        <f>VLOOKUP(C115,'AUD MAY'!B:W,15,0)</f>
        <v>222150200 
+56971407762</v>
      </c>
      <c r="R115" s="5" t="str">
        <f>VLOOKUP(C115,'AUD MAY'!B:W,16,0)</f>
        <v>directorio@fundaciondem.cl
coordinacionejecutiva@fundaciondem.cl
administracioncentral@fundaciondem.cl</v>
      </c>
      <c r="S115" s="5">
        <f>VLOOKUP(C115,'AUD MAY'!B:W,17,0)</f>
        <v>0</v>
      </c>
      <c r="T115" s="5">
        <f>VLOOKUP(C115,'AUD MAY'!B:W,18,0)</f>
        <v>93401</v>
      </c>
      <c r="U115" s="5" t="str">
        <f>VLOOKUP(C115,'AUD MAY'!B:W,19,0)</f>
        <v>Se acompaña certificado financiero correspondiente al año 2024,  aprobado por el Subdepartamento de Supervisión Financiera.</v>
      </c>
      <c r="V115" s="6">
        <f>VLOOKUP(C115,'AUD MAY'!B:W,20,0)</f>
        <v>2024</v>
      </c>
      <c r="W115" s="7">
        <f>VLOOKUP(C115,'AUD MAY'!B:W,21,0)</f>
        <v>37970</v>
      </c>
      <c r="X115" s="8">
        <v>23106384</v>
      </c>
      <c r="Y115" s="8">
        <v>115275183</v>
      </c>
      <c r="Z115" s="6">
        <v>45808</v>
      </c>
      <c r="AA115" s="5" t="s">
        <v>31</v>
      </c>
      <c r="AB115" s="5" t="s">
        <v>32</v>
      </c>
      <c r="AC115" s="5" t="s">
        <v>43</v>
      </c>
    </row>
    <row r="116" spans="2:29" x14ac:dyDescent="0.2">
      <c r="B116" s="26" t="s">
        <v>95</v>
      </c>
      <c r="C116" s="26">
        <v>741504006</v>
      </c>
      <c r="D116" s="5">
        <v>1100780</v>
      </c>
      <c r="E116" s="26">
        <v>10</v>
      </c>
      <c r="F116" s="5" t="str">
        <f>VLOOKUP(C116,'AUD MAY'!B:W,2,0)</f>
        <v>Corporación de Derecho Privado.</v>
      </c>
      <c r="G116" s="5" t="str">
        <f>VLOOKUP(C116,'AUD MAY'!B:W,4,0)</f>
        <v>Otorgado por Decreto Supremo Nº 241, de fecha 31 de marzo de 1997, del Ministerio de Justicia.</v>
      </c>
      <c r="H116" s="5" t="str">
        <f>VLOOKUP(C116,'AUD MAY'!B:W,5,0)</f>
        <v>Certificado de Vigencia de personas jurídicas sin fines de lucro folio Nº 500572806212, del 18 de junio de 2024, emitido por SRCeI.</v>
      </c>
      <c r="I116" s="5" t="str">
        <f>VLOOKUP(C116,'AUD MAY'!B:W,7,0)</f>
        <v>93401: Institución de Asistencia Social</v>
      </c>
      <c r="J116" s="5" t="str">
        <f>VLOOKUP(C116,'AUD MAY'!B:W,8,0)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16" s="5" t="str">
        <f>VLOOKUP(C116,'AUD MAY'!B:W,9,0)</f>
        <v xml:space="preserve">Durarán dos años en sus cargos.
</v>
      </c>
      <c r="L116" s="5" t="str">
        <f>VLOOKUP(C116,'AUD MAY'!B:W,10,0)</f>
        <v>De 27 de abril de 2024 al 27 de abril de 2026</v>
      </c>
      <c r="M116" s="5" t="str">
        <f>VLOOKUP(C116,'AUD MAY'!B:W,11,0)</f>
        <v xml:space="preserve">Presidenta:  Magdalena Toro Montecino RUT 8.152.833-0
Representante de la Presidenta y el Directorio: María Alejandra Paulina Ríos Toro, RUT Nº 14.535.650-4 (Coordinadora Institucional)
</v>
      </c>
      <c r="N116" s="5" t="str">
        <f>VLOOKUP(C116,'AUD MAY'!B:W,12,0)</f>
        <v xml:space="preserve">Puren Nº 541, comuna de Angol, IX Región de La Araucanía.
</v>
      </c>
      <c r="O116" s="5" t="str">
        <f>VLOOKUP(C116,'AUD MAY'!B:W,13,0)</f>
        <v>IX</v>
      </c>
      <c r="P116" s="5" t="str">
        <f>VLOOKUP(C116,'AUD MAY'!B:W,14,0)</f>
        <v>Angol</v>
      </c>
      <c r="Q116" s="5" t="str">
        <f>VLOOKUP(C116,'AUD MAY'!B:W,15,0)</f>
        <v xml:space="preserve">452714374  
962079493
</v>
      </c>
      <c r="R116" s="5" t="str">
        <f>VLOOKUP(C116,'AUD MAY'!B:W,16,0)</f>
        <v xml:space="preserve"> ongproyecta@yahoo.es</v>
      </c>
      <c r="S116" s="5">
        <f>VLOOKUP(C116,'AUD MAY'!B:W,17,0)</f>
        <v>0</v>
      </c>
      <c r="T116" s="5" t="str">
        <f>VLOOKUP(C116,'AUD MAY'!B:W,18,0)</f>
        <v>93401: Institución de Asistencia Social</v>
      </c>
      <c r="U116" s="5" t="str">
        <f>VLOOKUP(C116,'AUD MAY'!B:W,19,0)</f>
        <v>Recepción de antecedentes financieros del año 2023, aprobados por el Subdepartamento de Supervisión Financiera Nacional.</v>
      </c>
      <c r="V116" s="6">
        <f>VLOOKUP(C116,'AUD MAY'!B:W,20,0)</f>
        <v>2023</v>
      </c>
      <c r="W116" s="7">
        <f>VLOOKUP(C116,'AUD MAY'!B:W,21,0)</f>
        <v>37970</v>
      </c>
      <c r="X116" s="8">
        <v>0</v>
      </c>
      <c r="Y116" s="8">
        <v>19703962</v>
      </c>
      <c r="Z116" s="6">
        <v>45808</v>
      </c>
      <c r="AA116" s="5" t="s">
        <v>31</v>
      </c>
      <c r="AB116" s="5" t="s">
        <v>32</v>
      </c>
      <c r="AC116" s="5" t="s">
        <v>96</v>
      </c>
    </row>
    <row r="117" spans="2:29" x14ac:dyDescent="0.2">
      <c r="B117" s="26" t="s">
        <v>97</v>
      </c>
      <c r="C117" s="26">
        <v>690803003</v>
      </c>
      <c r="D117" s="5">
        <v>1060449</v>
      </c>
      <c r="E117" s="26">
        <v>6</v>
      </c>
      <c r="F117" s="5" t="str">
        <f>VLOOKUP(C117,'AUD MAY'!B:W,2,0)</f>
        <v>Municipalidad</v>
      </c>
      <c r="G117" s="5" t="str">
        <f>VLOOKUP(C117,'AUD MAY'!B:W,4,0)</f>
        <v>Constitución Política de la República, art. 107.</v>
      </c>
      <c r="H117" s="5" t="str">
        <f>VLOOKUP(C117,'AUD MAY'!B:W,5,0)</f>
        <v>Indefinida.</v>
      </c>
      <c r="I117" s="5" t="str">
        <f>VLOOKUP(C117,'AUD MAY'!B:W,7,0)</f>
        <v>Según Ley Orgánica Nº 18.695, arts. 1º al 4º.</v>
      </c>
      <c r="J117" s="5" t="str">
        <f>VLOOKUP(C117,'AUD MAY'!B:W,8,0)</f>
        <v>no tiene</v>
      </c>
      <c r="K117" s="5">
        <f>VLOOKUP(C117,'AUD MAY'!B:W,9,0)</f>
        <v>0</v>
      </c>
      <c r="L117" s="5">
        <f>VLOOKUP(C117,'AUD MAY'!B:W,10,0)</f>
        <v>0</v>
      </c>
      <c r="M117" s="5" t="str">
        <f>VLOOKUP(C117,'AUD MAY'!B:W,11,0)</f>
        <v xml:space="preserve">Claudio Rafael Segovia Cofré </v>
      </c>
      <c r="N117" s="5" t="str">
        <f>VLOOKUP(C117,'AUD MAY'!B:W,12,0)</f>
        <v>Plaza de Armas S/Nº, Graneros, Sexta Región.</v>
      </c>
      <c r="O117" s="5" t="str">
        <f>VLOOKUP(C117,'AUD MAY'!B:W,13,0)</f>
        <v>VI</v>
      </c>
      <c r="P117" s="5" t="str">
        <f>VLOOKUP(C117,'AUD MAY'!B:W,14,0)</f>
        <v>Graneros</v>
      </c>
      <c r="Q117" s="5">
        <f>VLOOKUP(C117,'AUD MAY'!B:W,15,0)</f>
        <v>0</v>
      </c>
      <c r="R117" s="5">
        <f>VLOOKUP(C117,'AUD MAY'!B:W,16,0)</f>
        <v>0</v>
      </c>
      <c r="S117" s="5">
        <f>VLOOKUP(C117,'AUD MAY'!B:W,17,0)</f>
        <v>0</v>
      </c>
      <c r="T117" s="5">
        <f>VLOOKUP(C117,'AUD MAY'!B:W,18,0)</f>
        <v>91001</v>
      </c>
      <c r="U117" s="5" t="str">
        <f>VLOOKUP(C117,'AUD MAY'!B:W,19,0)</f>
        <v xml:space="preserve">No se acompañan. Aplica Informe Jurídico Nº 09, de fecha 14 de marzo de 2011 del Departamento Jurídico y Dictamen Nº 070791, de 2009, de la Contraloría General de la República.  
</v>
      </c>
      <c r="V117" s="6" t="str">
        <f>VLOOKUP(C117,'AUD MAY'!B:W,20,0)</f>
        <v>N/C</v>
      </c>
      <c r="W117" s="7">
        <f>VLOOKUP(C117,'AUD MAY'!B:W,21,0)</f>
        <v>37970</v>
      </c>
      <c r="X117" s="8">
        <v>3624264</v>
      </c>
      <c r="Y117" s="8">
        <v>14497056</v>
      </c>
      <c r="Z117" s="6">
        <v>45808</v>
      </c>
      <c r="AA117" s="5" t="s">
        <v>31</v>
      </c>
      <c r="AB117" s="5" t="s">
        <v>32</v>
      </c>
      <c r="AC117" s="5" t="s">
        <v>98</v>
      </c>
    </row>
    <row r="118" spans="2:29" x14ac:dyDescent="0.2">
      <c r="B118" s="26" t="s">
        <v>99</v>
      </c>
      <c r="C118" s="26">
        <v>609210001</v>
      </c>
      <c r="D118" s="5">
        <v>1051399</v>
      </c>
      <c r="E118" s="26">
        <v>6</v>
      </c>
      <c r="F118" s="5" t="str">
        <f>VLOOKUP(C118,'AUD MAY'!B:W,2,0)</f>
        <v>Institución de Estudios Superiores de Derecho Público.</v>
      </c>
      <c r="G118" s="5" t="str">
        <f>VLOOKUP(C118,'AUD MAY'!B:W,4,0)</f>
        <v xml:space="preserve">Otorgado por Decreto con Fuerza de Ley Nº 6, de 1981, del Ministerio de Educación. </v>
      </c>
      <c r="H118" s="5" t="str">
        <f>VLOOKUP(C118,'AUD MAY'!B:W,5,0)</f>
        <v>Indefinida.</v>
      </c>
      <c r="I118" s="5" t="str">
        <f>VLOOKUP(C118,'AUD MAY'!B:W,7,0)</f>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
      <c r="J118" s="5" t="str">
        <f>VLOOKUP(C118,'AUD MAY'!B:W,8,0)</f>
        <v>no tiene</v>
      </c>
      <c r="K118" s="5">
        <f>VLOOKUP(C118,'AUD MAY'!B:W,9,0)</f>
        <v>0</v>
      </c>
      <c r="L118" s="5">
        <f>VLOOKUP(C118,'AUD MAY'!B:W,10,0)</f>
        <v>0</v>
      </c>
      <c r="M118" s="5" t="str">
        <f>VLOOKUP(C118,'AUD MAY'!B:W,11,0)</f>
        <v xml:space="preserve">Rector:Óscar Enrique Corrales Jorquera         </v>
      </c>
      <c r="N118" s="5" t="str">
        <f>VLOOKUP(C118,'AUD MAY'!B:W,12,0)</f>
        <v xml:space="preserve">Blanco N°1829, Valparaíso, Quinta Región
Casilla 123-V
</v>
      </c>
      <c r="O118" s="5" t="str">
        <f>VLOOKUP(C118,'AUD MAY'!B:W,13,0)</f>
        <v>V</v>
      </c>
      <c r="P118" s="5" t="str">
        <f>VLOOKUP(C118,'AUD MAY'!B:W,14,0)</f>
        <v>Valparaíso</v>
      </c>
      <c r="Q118" s="5" t="str">
        <f>VLOOKUP(C118,'AUD MAY'!B:W,15,0)</f>
        <v>Fono: 32- 2507000</v>
      </c>
      <c r="R118" s="5" t="str">
        <f>VLOOKUP(C118,'AUD MAY'!B:W,16,0)</f>
        <v>secretaria.rector@uv.cl, jazmin.reyes@uv.cl, mariana.rodriguez@uv.cl</v>
      </c>
      <c r="S118" s="5">
        <f>VLOOKUP(C118,'AUD MAY'!B:W,17,0)</f>
        <v>0</v>
      </c>
      <c r="T118" s="5">
        <f>VLOOKUP(C118,'AUD MAY'!B:W,18,0)</f>
        <v>93105</v>
      </c>
      <c r="U118" s="5" t="str">
        <f>VLOOKUP(C118,'AUD MAY'!B:W,19,0)</f>
        <v xml:space="preserve">Se acompañan antecedentes financieros correspondientes al año 2023, aprobados por el Subdepartamento de Supervisión Nacional. </v>
      </c>
      <c r="V118" s="6">
        <f>VLOOKUP(C118,'AUD MAY'!B:W,20,0)</f>
        <v>2023</v>
      </c>
      <c r="W118" s="7">
        <f>VLOOKUP(C118,'AUD MAY'!B:W,21,0)</f>
        <v>39401</v>
      </c>
      <c r="X118" s="8">
        <v>0</v>
      </c>
      <c r="Y118" s="8">
        <v>5000000</v>
      </c>
      <c r="Z118" s="6">
        <v>45808</v>
      </c>
      <c r="AA118" s="5" t="s">
        <v>31</v>
      </c>
      <c r="AB118" s="5" t="s">
        <v>32</v>
      </c>
      <c r="AC118" s="5" t="s">
        <v>34</v>
      </c>
    </row>
  </sheetData>
  <autoFilter ref="A7:AC117"/>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2"/>
  <sheetViews>
    <sheetView workbookViewId="0">
      <selection activeCell="B893" sqref="B893"/>
    </sheetView>
  </sheetViews>
  <sheetFormatPr baseColWidth="10" defaultColWidth="23.7109375" defaultRowHeight="45" customHeight="1" x14ac:dyDescent="0.2"/>
  <cols>
    <col min="2" max="2" width="23.7109375" style="133"/>
  </cols>
  <sheetData>
    <row r="1" spans="1:35" ht="45" customHeight="1" x14ac:dyDescent="0.2">
      <c r="A1" s="207" t="s">
        <v>3</v>
      </c>
      <c r="B1" s="208" t="s">
        <v>100</v>
      </c>
      <c r="C1" s="207" t="s">
        <v>7</v>
      </c>
      <c r="D1" s="207" t="s">
        <v>101</v>
      </c>
      <c r="E1" s="208" t="s">
        <v>8</v>
      </c>
      <c r="F1" s="208" t="s">
        <v>9</v>
      </c>
      <c r="G1" s="208" t="s">
        <v>102</v>
      </c>
      <c r="H1" s="208" t="s">
        <v>10</v>
      </c>
      <c r="I1" s="208" t="s">
        <v>11</v>
      </c>
      <c r="J1" s="208" t="s">
        <v>12</v>
      </c>
      <c r="K1" s="208" t="s">
        <v>103</v>
      </c>
      <c r="L1" s="208" t="s">
        <v>14</v>
      </c>
      <c r="M1" s="208" t="s">
        <v>15</v>
      </c>
      <c r="N1" s="208" t="s">
        <v>16</v>
      </c>
      <c r="O1" s="208" t="s">
        <v>17</v>
      </c>
      <c r="P1" s="208" t="s">
        <v>18</v>
      </c>
      <c r="Q1" s="209" t="s">
        <v>19</v>
      </c>
      <c r="R1" s="209" t="s">
        <v>20</v>
      </c>
      <c r="S1" s="208" t="s">
        <v>21</v>
      </c>
      <c r="T1" s="208" t="s">
        <v>22</v>
      </c>
      <c r="U1" s="208" t="s">
        <v>104</v>
      </c>
      <c r="V1" s="208" t="s">
        <v>23</v>
      </c>
      <c r="W1" s="208" t="s">
        <v>24</v>
      </c>
      <c r="X1" s="210" t="s">
        <v>105</v>
      </c>
      <c r="Y1" s="210" t="s">
        <v>26</v>
      </c>
      <c r="Z1" s="211" t="s">
        <v>27</v>
      </c>
      <c r="AA1" s="210" t="s">
        <v>28</v>
      </c>
      <c r="AB1" s="210" t="s">
        <v>106</v>
      </c>
      <c r="AC1" s="212" t="s">
        <v>107</v>
      </c>
      <c r="AD1" s="210" t="s">
        <v>105</v>
      </c>
      <c r="AE1" s="210" t="s">
        <v>26</v>
      </c>
      <c r="AF1" s="211" t="s">
        <v>27</v>
      </c>
      <c r="AG1" s="210" t="s">
        <v>28</v>
      </c>
      <c r="AH1" s="210" t="s">
        <v>106</v>
      </c>
      <c r="AI1" s="212" t="s">
        <v>108</v>
      </c>
    </row>
    <row r="2" spans="1:35" ht="45" customHeight="1" x14ac:dyDescent="0.2">
      <c r="A2" s="149" t="s">
        <v>109</v>
      </c>
      <c r="B2" s="150">
        <v>650548949</v>
      </c>
      <c r="C2" s="150" t="s">
        <v>110</v>
      </c>
      <c r="D2" s="151" t="s">
        <v>111</v>
      </c>
      <c r="E2" s="152" t="s">
        <v>112</v>
      </c>
      <c r="F2" s="150" t="s">
        <v>113</v>
      </c>
      <c r="G2" s="150"/>
      <c r="H2" s="152" t="s">
        <v>114</v>
      </c>
      <c r="I2" s="152" t="s">
        <v>115</v>
      </c>
      <c r="J2" s="150" t="s">
        <v>115</v>
      </c>
      <c r="K2" s="150" t="s">
        <v>115</v>
      </c>
      <c r="L2" s="150" t="s">
        <v>116</v>
      </c>
      <c r="M2" s="150" t="s">
        <v>117</v>
      </c>
      <c r="N2" s="153" t="s">
        <v>118</v>
      </c>
      <c r="O2" s="154" t="s">
        <v>119</v>
      </c>
      <c r="P2" s="154" t="s">
        <v>120</v>
      </c>
      <c r="Q2" s="155" t="s">
        <v>121</v>
      </c>
      <c r="R2" s="154"/>
      <c r="S2" s="155">
        <v>93401</v>
      </c>
      <c r="T2" s="155" t="s">
        <v>122</v>
      </c>
      <c r="U2" s="155">
        <v>2020</v>
      </c>
      <c r="V2" s="156">
        <v>42772</v>
      </c>
      <c r="W2" s="154">
        <v>7627</v>
      </c>
      <c r="X2" s="213"/>
      <c r="Y2" s="214"/>
      <c r="Z2" s="213"/>
      <c r="AA2" s="213"/>
      <c r="AB2" s="213"/>
      <c r="AC2" s="215"/>
      <c r="AD2" s="40"/>
      <c r="AE2" s="40"/>
      <c r="AF2" s="40"/>
      <c r="AG2" s="40"/>
      <c r="AH2" s="40"/>
      <c r="AI2" s="40"/>
    </row>
    <row r="3" spans="1:35" ht="45" customHeight="1" x14ac:dyDescent="0.2">
      <c r="A3" s="149" t="s">
        <v>123</v>
      </c>
      <c r="B3" s="150">
        <v>651677822</v>
      </c>
      <c r="C3" s="150"/>
      <c r="D3" s="151" t="s">
        <v>124</v>
      </c>
      <c r="E3" s="152" t="s">
        <v>125</v>
      </c>
      <c r="F3" s="150" t="s">
        <v>126</v>
      </c>
      <c r="G3" s="150"/>
      <c r="H3" s="152" t="s">
        <v>127</v>
      </c>
      <c r="I3" s="152" t="s">
        <v>128</v>
      </c>
      <c r="J3" s="150" t="s">
        <v>129</v>
      </c>
      <c r="K3" s="150" t="s">
        <v>130</v>
      </c>
      <c r="L3" s="150" t="s">
        <v>131</v>
      </c>
      <c r="M3" s="150" t="s">
        <v>132</v>
      </c>
      <c r="N3" s="150" t="s">
        <v>133</v>
      </c>
      <c r="O3" s="155" t="s">
        <v>134</v>
      </c>
      <c r="P3" s="155" t="s">
        <v>135</v>
      </c>
      <c r="Q3" s="157" t="s">
        <v>136</v>
      </c>
      <c r="R3" s="155"/>
      <c r="S3" s="155">
        <v>93401</v>
      </c>
      <c r="T3" s="155" t="s">
        <v>137</v>
      </c>
      <c r="U3" s="155">
        <v>2020</v>
      </c>
      <c r="V3" s="158">
        <v>44271</v>
      </c>
      <c r="W3" s="155">
        <v>7727</v>
      </c>
      <c r="X3" s="216"/>
      <c r="Y3" s="217"/>
      <c r="Z3" s="216"/>
      <c r="AA3" s="216"/>
      <c r="AB3" s="216"/>
      <c r="AC3" s="217"/>
      <c r="AD3" s="40"/>
      <c r="AE3" s="40"/>
      <c r="AF3" s="40"/>
      <c r="AG3" s="40"/>
      <c r="AH3" s="40"/>
      <c r="AI3" s="40"/>
    </row>
    <row r="4" spans="1:35" ht="45" customHeight="1" x14ac:dyDescent="0.2">
      <c r="A4" s="149" t="s">
        <v>138</v>
      </c>
      <c r="B4" s="150">
        <v>754310006</v>
      </c>
      <c r="C4" s="150" t="s">
        <v>139</v>
      </c>
      <c r="D4" s="151" t="s">
        <v>140</v>
      </c>
      <c r="E4" s="150" t="s">
        <v>141</v>
      </c>
      <c r="F4" s="152" t="s">
        <v>142</v>
      </c>
      <c r="G4" s="152"/>
      <c r="H4" s="152" t="s">
        <v>143</v>
      </c>
      <c r="I4" s="152" t="s">
        <v>144</v>
      </c>
      <c r="J4" s="150" t="s">
        <v>145</v>
      </c>
      <c r="K4" s="150" t="s">
        <v>146</v>
      </c>
      <c r="L4" s="150" t="s">
        <v>147</v>
      </c>
      <c r="M4" s="150" t="s">
        <v>148</v>
      </c>
      <c r="N4" s="153" t="s">
        <v>149</v>
      </c>
      <c r="O4" s="154" t="s">
        <v>150</v>
      </c>
      <c r="P4" s="155" t="s">
        <v>151</v>
      </c>
      <c r="Q4" s="155" t="s">
        <v>152</v>
      </c>
      <c r="R4" s="154"/>
      <c r="S4" s="155" t="s">
        <v>153</v>
      </c>
      <c r="T4" s="155" t="s">
        <v>154</v>
      </c>
      <c r="U4" s="155">
        <v>2010</v>
      </c>
      <c r="V4" s="156">
        <v>39701</v>
      </c>
      <c r="W4" s="154">
        <v>7403</v>
      </c>
      <c r="X4" s="262"/>
      <c r="Y4" s="153"/>
      <c r="Z4" s="262"/>
      <c r="AA4" s="262"/>
      <c r="AB4" s="262"/>
      <c r="AC4" s="150"/>
      <c r="AD4" s="40"/>
      <c r="AE4" s="40"/>
      <c r="AF4" s="40"/>
      <c r="AG4" s="40"/>
      <c r="AH4" s="40"/>
      <c r="AI4" s="40"/>
    </row>
    <row r="5" spans="1:35" ht="45" customHeight="1" x14ac:dyDescent="0.2">
      <c r="A5" s="149" t="s">
        <v>155</v>
      </c>
      <c r="B5" s="150">
        <v>651076188</v>
      </c>
      <c r="C5" s="150" t="s">
        <v>156</v>
      </c>
      <c r="D5" s="151" t="s">
        <v>124</v>
      </c>
      <c r="E5" s="150" t="s">
        <v>157</v>
      </c>
      <c r="F5" s="152" t="s">
        <v>158</v>
      </c>
      <c r="G5" s="152"/>
      <c r="H5" s="152" t="s">
        <v>159</v>
      </c>
      <c r="I5" s="152" t="s">
        <v>160</v>
      </c>
      <c r="J5" s="150" t="s">
        <v>161</v>
      </c>
      <c r="K5" s="152" t="s">
        <v>162</v>
      </c>
      <c r="L5" s="150" t="s">
        <v>163</v>
      </c>
      <c r="M5" s="150" t="s">
        <v>164</v>
      </c>
      <c r="N5" s="153" t="s">
        <v>165</v>
      </c>
      <c r="O5" s="154" t="s">
        <v>166</v>
      </c>
      <c r="P5" s="154" t="s">
        <v>167</v>
      </c>
      <c r="Q5" s="155" t="s">
        <v>167</v>
      </c>
      <c r="R5" s="154" t="s">
        <v>167</v>
      </c>
      <c r="S5" s="155">
        <v>93401</v>
      </c>
      <c r="T5" s="155" t="s">
        <v>168</v>
      </c>
      <c r="U5" s="155">
        <v>2014</v>
      </c>
      <c r="V5" s="156">
        <v>42352</v>
      </c>
      <c r="W5" s="154">
        <v>7589</v>
      </c>
      <c r="X5" s="262"/>
      <c r="Y5" s="153"/>
      <c r="Z5" s="262"/>
      <c r="AA5" s="262"/>
      <c r="AB5" s="262"/>
      <c r="AC5" s="150"/>
      <c r="AD5" s="40"/>
      <c r="AE5" s="40"/>
      <c r="AF5" s="40"/>
      <c r="AG5" s="40"/>
      <c r="AH5" s="40"/>
      <c r="AI5" s="40"/>
    </row>
    <row r="6" spans="1:35" ht="45" customHeight="1" x14ac:dyDescent="0.2">
      <c r="A6" s="149" t="s">
        <v>169</v>
      </c>
      <c r="B6" s="150">
        <v>700516008</v>
      </c>
      <c r="C6" s="150" t="s">
        <v>156</v>
      </c>
      <c r="D6" s="151" t="s">
        <v>124</v>
      </c>
      <c r="E6" s="150" t="s">
        <v>170</v>
      </c>
      <c r="F6" s="152" t="s">
        <v>171</v>
      </c>
      <c r="G6" s="152"/>
      <c r="H6" s="152" t="s">
        <v>172</v>
      </c>
      <c r="I6" s="152" t="s">
        <v>173</v>
      </c>
      <c r="J6" s="150" t="s">
        <v>174</v>
      </c>
      <c r="K6" s="150" t="s">
        <v>175</v>
      </c>
      <c r="L6" s="150" t="s">
        <v>176</v>
      </c>
      <c r="M6" s="150" t="s">
        <v>177</v>
      </c>
      <c r="N6" s="153" t="s">
        <v>118</v>
      </c>
      <c r="O6" s="154" t="s">
        <v>178</v>
      </c>
      <c r="P6" s="154" t="s">
        <v>179</v>
      </c>
      <c r="Q6" s="155" t="s">
        <v>180</v>
      </c>
      <c r="R6" s="154" t="s">
        <v>181</v>
      </c>
      <c r="S6" s="155">
        <v>93401</v>
      </c>
      <c r="T6" s="155" t="s">
        <v>182</v>
      </c>
      <c r="U6" s="155">
        <v>2021</v>
      </c>
      <c r="V6" s="156">
        <v>37970</v>
      </c>
      <c r="W6" s="154">
        <v>6902</v>
      </c>
      <c r="X6" s="213"/>
      <c r="Y6" s="214"/>
      <c r="Z6" s="213"/>
      <c r="AA6" s="213"/>
      <c r="AB6" s="213"/>
      <c r="AC6" s="215"/>
      <c r="AD6" s="40"/>
      <c r="AE6" s="40"/>
      <c r="AF6" s="40"/>
      <c r="AG6" s="40"/>
      <c r="AH6" s="40"/>
      <c r="AI6" s="40"/>
    </row>
    <row r="7" spans="1:35" ht="45" customHeight="1" x14ac:dyDescent="0.2">
      <c r="A7" s="159" t="s">
        <v>183</v>
      </c>
      <c r="B7" s="150">
        <v>735972006</v>
      </c>
      <c r="C7" s="150" t="s">
        <v>156</v>
      </c>
      <c r="D7" s="151" t="s">
        <v>124</v>
      </c>
      <c r="E7" s="150" t="s">
        <v>184</v>
      </c>
      <c r="F7" s="152" t="s">
        <v>185</v>
      </c>
      <c r="G7" s="152"/>
      <c r="H7" s="152" t="s">
        <v>186</v>
      </c>
      <c r="I7" s="152" t="s">
        <v>187</v>
      </c>
      <c r="J7" s="150" t="s">
        <v>188</v>
      </c>
      <c r="K7" s="160" t="s">
        <v>189</v>
      </c>
      <c r="L7" s="150" t="s">
        <v>190</v>
      </c>
      <c r="M7" s="150" t="s">
        <v>191</v>
      </c>
      <c r="N7" s="153" t="s">
        <v>118</v>
      </c>
      <c r="O7" s="154" t="s">
        <v>192</v>
      </c>
      <c r="P7" s="154">
        <v>228798000</v>
      </c>
      <c r="Q7" s="155" t="s">
        <v>193</v>
      </c>
      <c r="R7" s="154"/>
      <c r="S7" s="155" t="s">
        <v>194</v>
      </c>
      <c r="T7" s="155" t="s">
        <v>195</v>
      </c>
      <c r="U7" s="155">
        <v>2020</v>
      </c>
      <c r="V7" s="156">
        <v>39381</v>
      </c>
      <c r="W7" s="154">
        <v>7379</v>
      </c>
      <c r="X7" s="262"/>
      <c r="Y7" s="153"/>
      <c r="Z7" s="262"/>
      <c r="AA7" s="262"/>
      <c r="AB7" s="262"/>
      <c r="AC7" s="150"/>
      <c r="AD7" s="40"/>
      <c r="AE7" s="40"/>
      <c r="AF7" s="40"/>
      <c r="AG7" s="40"/>
      <c r="AH7" s="40"/>
      <c r="AI7" s="218" t="s">
        <v>196</v>
      </c>
    </row>
    <row r="8" spans="1:35" ht="45" customHeight="1" x14ac:dyDescent="0.2">
      <c r="A8" s="159" t="s">
        <v>197</v>
      </c>
      <c r="B8" s="150">
        <v>702783003</v>
      </c>
      <c r="C8" s="150" t="s">
        <v>198</v>
      </c>
      <c r="D8" s="151" t="s">
        <v>124</v>
      </c>
      <c r="E8" s="150" t="s">
        <v>199</v>
      </c>
      <c r="F8" s="152" t="s">
        <v>200</v>
      </c>
      <c r="G8" s="152"/>
      <c r="H8" s="152" t="s">
        <v>201</v>
      </c>
      <c r="I8" s="152" t="s">
        <v>202</v>
      </c>
      <c r="J8" s="150" t="s">
        <v>203</v>
      </c>
      <c r="K8" s="150" t="s">
        <v>204</v>
      </c>
      <c r="L8" s="150" t="s">
        <v>205</v>
      </c>
      <c r="M8" s="150" t="s">
        <v>206</v>
      </c>
      <c r="N8" s="153" t="s">
        <v>133</v>
      </c>
      <c r="O8" s="154" t="s">
        <v>192</v>
      </c>
      <c r="P8" s="154" t="s">
        <v>207</v>
      </c>
      <c r="Q8" s="155" t="s">
        <v>208</v>
      </c>
      <c r="R8" s="154"/>
      <c r="S8" s="155" t="s">
        <v>209</v>
      </c>
      <c r="T8" s="155" t="s">
        <v>210</v>
      </c>
      <c r="U8" s="155">
        <v>2007</v>
      </c>
      <c r="V8" s="156">
        <v>37970</v>
      </c>
      <c r="W8" s="154">
        <v>1900</v>
      </c>
      <c r="X8" s="262"/>
      <c r="Y8" s="153"/>
      <c r="Z8" s="262"/>
      <c r="AA8" s="262"/>
      <c r="AB8" s="262"/>
      <c r="AC8" s="150"/>
      <c r="AD8" s="40"/>
      <c r="AE8" s="40"/>
      <c r="AF8" s="40"/>
      <c r="AG8" s="40"/>
      <c r="AH8" s="40"/>
      <c r="AI8" s="40"/>
    </row>
    <row r="9" spans="1:35" ht="45" customHeight="1" x14ac:dyDescent="0.2">
      <c r="A9" s="159" t="s">
        <v>211</v>
      </c>
      <c r="B9" s="150">
        <v>706357009</v>
      </c>
      <c r="C9" s="150" t="s">
        <v>156</v>
      </c>
      <c r="D9" s="151" t="s">
        <v>124</v>
      </c>
      <c r="E9" s="150" t="s">
        <v>212</v>
      </c>
      <c r="F9" s="152" t="s">
        <v>213</v>
      </c>
      <c r="G9" s="152"/>
      <c r="H9" s="152" t="s">
        <v>214</v>
      </c>
      <c r="I9" s="152" t="s">
        <v>215</v>
      </c>
      <c r="J9" s="150" t="s">
        <v>216</v>
      </c>
      <c r="K9" s="150" t="s">
        <v>217</v>
      </c>
      <c r="L9" s="150" t="s">
        <v>218</v>
      </c>
      <c r="M9" s="150" t="s">
        <v>219</v>
      </c>
      <c r="N9" s="153" t="s">
        <v>149</v>
      </c>
      <c r="O9" s="154" t="s">
        <v>192</v>
      </c>
      <c r="P9" s="154" t="s">
        <v>220</v>
      </c>
      <c r="Q9" s="155" t="s">
        <v>167</v>
      </c>
      <c r="R9" s="154"/>
      <c r="S9" s="155" t="s">
        <v>153</v>
      </c>
      <c r="T9" s="155" t="s">
        <v>221</v>
      </c>
      <c r="U9" s="155">
        <v>2005</v>
      </c>
      <c r="V9" s="156">
        <v>37970</v>
      </c>
      <c r="W9" s="154">
        <v>50</v>
      </c>
      <c r="X9" s="262"/>
      <c r="Y9" s="153"/>
      <c r="Z9" s="262"/>
      <c r="AA9" s="262"/>
      <c r="AB9" s="262"/>
      <c r="AC9" s="150"/>
      <c r="AD9" s="40"/>
      <c r="AE9" s="40"/>
      <c r="AF9" s="40"/>
      <c r="AG9" s="40"/>
      <c r="AH9" s="40"/>
      <c r="AI9" s="218" t="s">
        <v>222</v>
      </c>
    </row>
    <row r="10" spans="1:35" ht="45" customHeight="1" x14ac:dyDescent="0.2">
      <c r="A10" s="159" t="s">
        <v>223</v>
      </c>
      <c r="B10" s="150">
        <v>710658005</v>
      </c>
      <c r="C10" s="150" t="s">
        <v>198</v>
      </c>
      <c r="D10" s="151" t="s">
        <v>124</v>
      </c>
      <c r="E10" s="150" t="s">
        <v>224</v>
      </c>
      <c r="F10" s="152" t="s">
        <v>225</v>
      </c>
      <c r="G10" s="152"/>
      <c r="H10" s="152" t="s">
        <v>226</v>
      </c>
      <c r="I10" s="152" t="s">
        <v>227</v>
      </c>
      <c r="J10" s="150" t="s">
        <v>228</v>
      </c>
      <c r="K10" s="150" t="s">
        <v>229</v>
      </c>
      <c r="L10" s="150" t="s">
        <v>230</v>
      </c>
      <c r="M10" s="150" t="s">
        <v>231</v>
      </c>
      <c r="N10" s="153" t="s">
        <v>232</v>
      </c>
      <c r="O10" s="154" t="s">
        <v>233</v>
      </c>
      <c r="P10" s="154" t="s">
        <v>234</v>
      </c>
      <c r="Q10" s="155" t="s">
        <v>235</v>
      </c>
      <c r="R10" s="154"/>
      <c r="S10" s="155">
        <v>93401</v>
      </c>
      <c r="T10" s="155" t="s">
        <v>236</v>
      </c>
      <c r="U10" s="155">
        <v>2009</v>
      </c>
      <c r="V10" s="156">
        <v>37970</v>
      </c>
      <c r="W10" s="154">
        <v>6490</v>
      </c>
      <c r="X10" s="262"/>
      <c r="Y10" s="153"/>
      <c r="Z10" s="262"/>
      <c r="AA10" s="262"/>
      <c r="AB10" s="262"/>
      <c r="AC10" s="150"/>
      <c r="AD10" s="40"/>
      <c r="AE10" s="40"/>
      <c r="AF10" s="40"/>
      <c r="AG10" s="40"/>
      <c r="AH10" s="40"/>
      <c r="AI10" s="218"/>
    </row>
    <row r="11" spans="1:35" ht="45" customHeight="1" x14ac:dyDescent="0.2">
      <c r="A11" s="159" t="s">
        <v>237</v>
      </c>
      <c r="B11" s="150">
        <v>710002002</v>
      </c>
      <c r="C11" s="150" t="s">
        <v>198</v>
      </c>
      <c r="D11" s="151" t="s">
        <v>124</v>
      </c>
      <c r="E11" s="150" t="s">
        <v>238</v>
      </c>
      <c r="F11" s="152" t="s">
        <v>239</v>
      </c>
      <c r="G11" s="152"/>
      <c r="H11" s="152" t="s">
        <v>240</v>
      </c>
      <c r="I11" s="152" t="s">
        <v>241</v>
      </c>
      <c r="J11" s="150" t="s">
        <v>242</v>
      </c>
      <c r="K11" s="150" t="s">
        <v>243</v>
      </c>
      <c r="L11" s="150" t="s">
        <v>244</v>
      </c>
      <c r="M11" s="150" t="s">
        <v>245</v>
      </c>
      <c r="N11" s="153" t="s">
        <v>246</v>
      </c>
      <c r="O11" s="154" t="s">
        <v>247</v>
      </c>
      <c r="P11" s="154" t="s">
        <v>248</v>
      </c>
      <c r="Q11" s="155" t="s">
        <v>167</v>
      </c>
      <c r="R11" s="154"/>
      <c r="S11" s="155">
        <v>93401</v>
      </c>
      <c r="T11" s="155" t="s">
        <v>249</v>
      </c>
      <c r="U11" s="155">
        <v>2007</v>
      </c>
      <c r="V11" s="156">
        <v>37970</v>
      </c>
      <c r="W11" s="154">
        <v>1910</v>
      </c>
      <c r="X11" s="262"/>
      <c r="Y11" s="153"/>
      <c r="Z11" s="262"/>
      <c r="AA11" s="262"/>
      <c r="AB11" s="262"/>
      <c r="AC11" s="150"/>
      <c r="AD11" s="40"/>
      <c r="AE11" s="40"/>
      <c r="AF11" s="40"/>
      <c r="AG11" s="40"/>
      <c r="AH11" s="40"/>
      <c r="AI11" s="218"/>
    </row>
    <row r="12" spans="1:35" ht="45" customHeight="1" x14ac:dyDescent="0.2">
      <c r="A12" s="159" t="s">
        <v>250</v>
      </c>
      <c r="B12" s="150">
        <v>712763000</v>
      </c>
      <c r="C12" s="150" t="s">
        <v>198</v>
      </c>
      <c r="D12" s="151" t="s">
        <v>124</v>
      </c>
      <c r="E12" s="150" t="s">
        <v>251</v>
      </c>
      <c r="F12" s="152" t="s">
        <v>252</v>
      </c>
      <c r="G12" s="152"/>
      <c r="H12" s="152" t="s">
        <v>253</v>
      </c>
      <c r="I12" s="152" t="s">
        <v>254</v>
      </c>
      <c r="J12" s="150" t="s">
        <v>255</v>
      </c>
      <c r="K12" s="150" t="s">
        <v>256</v>
      </c>
      <c r="L12" s="150" t="s">
        <v>257</v>
      </c>
      <c r="M12" s="150" t="s">
        <v>258</v>
      </c>
      <c r="N12" s="153" t="s">
        <v>259</v>
      </c>
      <c r="O12" s="154" t="s">
        <v>260</v>
      </c>
      <c r="P12" s="154" t="s">
        <v>167</v>
      </c>
      <c r="Q12" s="155" t="s">
        <v>167</v>
      </c>
      <c r="R12" s="154"/>
      <c r="S12" s="155" t="s">
        <v>209</v>
      </c>
      <c r="T12" s="155" t="s">
        <v>261</v>
      </c>
      <c r="U12" s="155">
        <v>2005</v>
      </c>
      <c r="V12" s="156">
        <v>37970</v>
      </c>
      <c r="W12" s="154">
        <v>25</v>
      </c>
      <c r="X12" s="262"/>
      <c r="Y12" s="153"/>
      <c r="Z12" s="262"/>
      <c r="AA12" s="262"/>
      <c r="AB12" s="262"/>
      <c r="AC12" s="150"/>
      <c r="AD12" s="40"/>
      <c r="AE12" s="40"/>
      <c r="AF12" s="40"/>
      <c r="AG12" s="40"/>
      <c r="AH12" s="40"/>
      <c r="AI12" s="218" t="s">
        <v>262</v>
      </c>
    </row>
    <row r="13" spans="1:35" ht="45" customHeight="1" x14ac:dyDescent="0.2">
      <c r="A13" s="159" t="s">
        <v>263</v>
      </c>
      <c r="B13" s="150">
        <v>820273001</v>
      </c>
      <c r="C13" s="150" t="s">
        <v>156</v>
      </c>
      <c r="D13" s="151" t="s">
        <v>124</v>
      </c>
      <c r="E13" s="150" t="s">
        <v>264</v>
      </c>
      <c r="F13" s="152" t="s">
        <v>265</v>
      </c>
      <c r="G13" s="152"/>
      <c r="H13" s="152" t="s">
        <v>266</v>
      </c>
      <c r="I13" s="152" t="s">
        <v>267</v>
      </c>
      <c r="J13" s="150" t="s">
        <v>242</v>
      </c>
      <c r="K13" s="150" t="s">
        <v>268</v>
      </c>
      <c r="L13" s="150" t="s">
        <v>269</v>
      </c>
      <c r="M13" s="150" t="s">
        <v>270</v>
      </c>
      <c r="N13" s="153" t="s">
        <v>118</v>
      </c>
      <c r="O13" s="154" t="s">
        <v>192</v>
      </c>
      <c r="P13" s="154" t="s">
        <v>271</v>
      </c>
      <c r="Q13" s="155" t="s">
        <v>208</v>
      </c>
      <c r="R13" s="154"/>
      <c r="S13" s="155" t="s">
        <v>209</v>
      </c>
      <c r="T13" s="155" t="s">
        <v>272</v>
      </c>
      <c r="U13" s="155">
        <v>2007</v>
      </c>
      <c r="V13" s="156">
        <v>37970</v>
      </c>
      <c r="W13" s="154">
        <v>1850</v>
      </c>
      <c r="X13" s="262"/>
      <c r="Y13" s="153"/>
      <c r="Z13" s="262"/>
      <c r="AA13" s="262"/>
      <c r="AB13" s="262"/>
      <c r="AC13" s="150"/>
      <c r="AD13" s="40"/>
      <c r="AE13" s="40"/>
      <c r="AF13" s="40"/>
      <c r="AG13" s="40"/>
      <c r="AH13" s="40"/>
      <c r="AI13" s="218"/>
    </row>
    <row r="14" spans="1:35" ht="45" customHeight="1" x14ac:dyDescent="0.2">
      <c r="A14" s="159" t="s">
        <v>273</v>
      </c>
      <c r="B14" s="150" t="s">
        <v>274</v>
      </c>
      <c r="C14" s="150" t="s">
        <v>275</v>
      </c>
      <c r="D14" s="151" t="s">
        <v>276</v>
      </c>
      <c r="E14" s="150" t="s">
        <v>277</v>
      </c>
      <c r="F14" s="152" t="s">
        <v>278</v>
      </c>
      <c r="G14" s="152"/>
      <c r="H14" s="152" t="s">
        <v>279</v>
      </c>
      <c r="I14" s="152" t="s">
        <v>115</v>
      </c>
      <c r="J14" s="150" t="s">
        <v>280</v>
      </c>
      <c r="K14" s="150"/>
      <c r="L14" s="150" t="s">
        <v>281</v>
      </c>
      <c r="M14" s="150" t="s">
        <v>282</v>
      </c>
      <c r="N14" s="153" t="s">
        <v>259</v>
      </c>
      <c r="O14" s="154" t="s">
        <v>260</v>
      </c>
      <c r="P14" s="154"/>
      <c r="Q14" s="155"/>
      <c r="R14" s="154" t="s">
        <v>283</v>
      </c>
      <c r="S14" s="155">
        <v>93910</v>
      </c>
      <c r="T14" s="161" t="s">
        <v>284</v>
      </c>
      <c r="U14" s="161">
        <v>2018</v>
      </c>
      <c r="V14" s="156">
        <v>37970</v>
      </c>
      <c r="W14" s="154">
        <v>5550</v>
      </c>
      <c r="X14" s="262"/>
      <c r="Y14" s="153"/>
      <c r="Z14" s="262"/>
      <c r="AA14" s="262"/>
      <c r="AB14" s="262"/>
      <c r="AC14" s="150"/>
      <c r="AD14" s="40"/>
      <c r="AE14" s="40"/>
      <c r="AF14" s="40"/>
      <c r="AG14" s="40"/>
      <c r="AH14" s="40"/>
      <c r="AI14" s="218"/>
    </row>
    <row r="15" spans="1:35" ht="45" customHeight="1" x14ac:dyDescent="0.2">
      <c r="A15" s="159" t="s">
        <v>285</v>
      </c>
      <c r="B15" s="150">
        <v>800665000</v>
      </c>
      <c r="C15" s="150" t="s">
        <v>279</v>
      </c>
      <c r="D15" s="151" t="s">
        <v>276</v>
      </c>
      <c r="E15" s="150" t="s">
        <v>277</v>
      </c>
      <c r="F15" s="152" t="s">
        <v>278</v>
      </c>
      <c r="G15" s="152"/>
      <c r="H15" s="152" t="s">
        <v>279</v>
      </c>
      <c r="I15" s="152" t="s">
        <v>115</v>
      </c>
      <c r="J15" s="150"/>
      <c r="K15" s="150"/>
      <c r="L15" s="150" t="s">
        <v>286</v>
      </c>
      <c r="M15" s="150" t="s">
        <v>287</v>
      </c>
      <c r="N15" s="153" t="s">
        <v>133</v>
      </c>
      <c r="O15" s="155" t="s">
        <v>134</v>
      </c>
      <c r="P15" s="154" t="s">
        <v>288</v>
      </c>
      <c r="Q15" s="155"/>
      <c r="R15" s="154"/>
      <c r="S15" s="155">
        <v>93910</v>
      </c>
      <c r="T15" s="155" t="s">
        <v>289</v>
      </c>
      <c r="U15" s="155">
        <v>2004</v>
      </c>
      <c r="V15" s="156">
        <v>37970</v>
      </c>
      <c r="W15" s="154">
        <v>6928</v>
      </c>
      <c r="X15" s="262"/>
      <c r="Y15" s="153"/>
      <c r="Z15" s="262"/>
      <c r="AA15" s="262"/>
      <c r="AB15" s="262"/>
      <c r="AC15" s="150"/>
      <c r="AD15" s="40"/>
      <c r="AE15" s="40"/>
      <c r="AF15" s="40"/>
      <c r="AG15" s="40"/>
      <c r="AH15" s="40"/>
      <c r="AI15" s="218"/>
    </row>
    <row r="16" spans="1:35" ht="45" customHeight="1" x14ac:dyDescent="0.2">
      <c r="A16" s="159" t="s">
        <v>290</v>
      </c>
      <c r="B16" s="150">
        <v>702085004</v>
      </c>
      <c r="C16" s="150" t="s">
        <v>275</v>
      </c>
      <c r="D16" s="151" t="s">
        <v>276</v>
      </c>
      <c r="E16" s="150" t="s">
        <v>277</v>
      </c>
      <c r="F16" s="152" t="s">
        <v>278</v>
      </c>
      <c r="G16" s="152"/>
      <c r="H16" s="152" t="s">
        <v>291</v>
      </c>
      <c r="I16" s="152"/>
      <c r="J16" s="150"/>
      <c r="K16" s="150"/>
      <c r="L16" s="150" t="s">
        <v>292</v>
      </c>
      <c r="M16" s="150" t="s">
        <v>293</v>
      </c>
      <c r="N16" s="153" t="s">
        <v>232</v>
      </c>
      <c r="O16" s="154" t="s">
        <v>294</v>
      </c>
      <c r="P16" s="154"/>
      <c r="Q16" s="155"/>
      <c r="R16" s="154"/>
      <c r="S16" s="155" t="s">
        <v>295</v>
      </c>
      <c r="T16" s="155" t="s">
        <v>296</v>
      </c>
      <c r="U16" s="155">
        <v>2012</v>
      </c>
      <c r="V16" s="156">
        <v>37970</v>
      </c>
      <c r="W16" s="154">
        <v>100</v>
      </c>
      <c r="X16" s="262"/>
      <c r="Y16" s="153"/>
      <c r="Z16" s="262"/>
      <c r="AA16" s="262"/>
      <c r="AB16" s="262"/>
      <c r="AC16" s="150"/>
      <c r="AD16" s="40"/>
      <c r="AE16" s="40"/>
      <c r="AF16" s="40"/>
      <c r="AG16" s="40"/>
      <c r="AH16" s="40"/>
      <c r="AI16" s="218"/>
    </row>
    <row r="17" spans="1:35" ht="45" customHeight="1" x14ac:dyDescent="0.2">
      <c r="A17" s="159" t="s">
        <v>297</v>
      </c>
      <c r="B17" s="150">
        <v>700134407</v>
      </c>
      <c r="C17" s="150" t="s">
        <v>198</v>
      </c>
      <c r="D17" s="151" t="s">
        <v>124</v>
      </c>
      <c r="E17" s="150" t="s">
        <v>298</v>
      </c>
      <c r="F17" s="152" t="s">
        <v>299</v>
      </c>
      <c r="G17" s="152"/>
      <c r="H17" s="152" t="s">
        <v>300</v>
      </c>
      <c r="I17" s="152" t="s">
        <v>301</v>
      </c>
      <c r="J17" s="150" t="s">
        <v>302</v>
      </c>
      <c r="K17" s="150" t="s">
        <v>303</v>
      </c>
      <c r="L17" s="150" t="s">
        <v>304</v>
      </c>
      <c r="M17" s="150" t="s">
        <v>305</v>
      </c>
      <c r="N17" s="153" t="s">
        <v>246</v>
      </c>
      <c r="O17" s="154" t="s">
        <v>306</v>
      </c>
      <c r="P17" s="154" t="s">
        <v>307</v>
      </c>
      <c r="Q17" s="155" t="s">
        <v>308</v>
      </c>
      <c r="R17" s="154"/>
      <c r="S17" s="155">
        <v>93401</v>
      </c>
      <c r="T17" s="155" t="s">
        <v>309</v>
      </c>
      <c r="U17" s="155">
        <v>2020</v>
      </c>
      <c r="V17" s="156">
        <v>37970</v>
      </c>
      <c r="W17" s="154">
        <v>400</v>
      </c>
      <c r="X17" s="262"/>
      <c r="Y17" s="153"/>
      <c r="Z17" s="262"/>
      <c r="AA17" s="262"/>
      <c r="AB17" s="262"/>
      <c r="AC17" s="150"/>
      <c r="AD17" s="40"/>
      <c r="AE17" s="40"/>
      <c r="AF17" s="40"/>
      <c r="AG17" s="40"/>
      <c r="AH17" s="40"/>
      <c r="AI17" s="218"/>
    </row>
    <row r="18" spans="1:35" ht="45" customHeight="1" x14ac:dyDescent="0.2">
      <c r="A18" s="159" t="s">
        <v>310</v>
      </c>
      <c r="B18" s="150">
        <v>704164009</v>
      </c>
      <c r="C18" s="150" t="s">
        <v>156</v>
      </c>
      <c r="D18" s="151" t="s">
        <v>124</v>
      </c>
      <c r="E18" s="150" t="s">
        <v>311</v>
      </c>
      <c r="F18" s="152" t="s">
        <v>312</v>
      </c>
      <c r="G18" s="155">
        <v>2023</v>
      </c>
      <c r="H18" s="152" t="s">
        <v>311</v>
      </c>
      <c r="I18" s="152" t="s">
        <v>313</v>
      </c>
      <c r="J18" s="150" t="s">
        <v>314</v>
      </c>
      <c r="K18" s="150" t="s">
        <v>315</v>
      </c>
      <c r="L18" s="150" t="s">
        <v>316</v>
      </c>
      <c r="M18" s="150" t="s">
        <v>317</v>
      </c>
      <c r="N18" s="153" t="s">
        <v>259</v>
      </c>
      <c r="O18" s="154" t="s">
        <v>318</v>
      </c>
      <c r="P18" s="154" t="s">
        <v>319</v>
      </c>
      <c r="Q18" s="155" t="s">
        <v>320</v>
      </c>
      <c r="R18" s="154"/>
      <c r="S18" s="155" t="s">
        <v>194</v>
      </c>
      <c r="T18" s="155" t="s">
        <v>321</v>
      </c>
      <c r="U18" s="155">
        <v>2022</v>
      </c>
      <c r="V18" s="156">
        <v>37970</v>
      </c>
      <c r="W18" s="154">
        <v>225</v>
      </c>
      <c r="X18" s="262"/>
      <c r="Y18" s="153"/>
      <c r="Z18" s="262"/>
      <c r="AA18" s="262"/>
      <c r="AB18" s="262"/>
      <c r="AC18" s="150"/>
      <c r="AD18" s="40"/>
      <c r="AE18" s="40"/>
      <c r="AF18" s="40"/>
      <c r="AG18" s="40"/>
      <c r="AH18" s="40"/>
      <c r="AI18" s="218"/>
    </row>
    <row r="19" spans="1:35" ht="45" customHeight="1" x14ac:dyDescent="0.2">
      <c r="A19" s="159" t="s">
        <v>322</v>
      </c>
      <c r="B19" s="150">
        <v>718395003</v>
      </c>
      <c r="C19" s="150" t="s">
        <v>198</v>
      </c>
      <c r="D19" s="151" t="s">
        <v>124</v>
      </c>
      <c r="E19" s="150" t="s">
        <v>323</v>
      </c>
      <c r="F19" s="152" t="s">
        <v>324</v>
      </c>
      <c r="G19" s="152">
        <v>2012</v>
      </c>
      <c r="H19" s="152" t="s">
        <v>325</v>
      </c>
      <c r="I19" s="152" t="s">
        <v>326</v>
      </c>
      <c r="J19" s="150" t="s">
        <v>327</v>
      </c>
      <c r="K19" s="150" t="s">
        <v>328</v>
      </c>
      <c r="L19" s="150" t="s">
        <v>329</v>
      </c>
      <c r="M19" s="161" t="s">
        <v>330</v>
      </c>
      <c r="N19" s="154" t="s">
        <v>331</v>
      </c>
      <c r="O19" s="154" t="s">
        <v>332</v>
      </c>
      <c r="P19" s="154" t="s">
        <v>333</v>
      </c>
      <c r="Q19" s="155" t="s">
        <v>334</v>
      </c>
      <c r="R19" s="154"/>
      <c r="S19" s="155">
        <v>93401</v>
      </c>
      <c r="T19" s="161" t="s">
        <v>335</v>
      </c>
      <c r="U19" s="161">
        <v>2018</v>
      </c>
      <c r="V19" s="156">
        <v>37970</v>
      </c>
      <c r="W19" s="154">
        <v>7070</v>
      </c>
      <c r="X19" s="262"/>
      <c r="Y19" s="153"/>
      <c r="Z19" s="262"/>
      <c r="AA19" s="262"/>
      <c r="AB19" s="262"/>
      <c r="AC19" s="150"/>
      <c r="AD19" s="40"/>
      <c r="AE19" s="40"/>
      <c r="AF19" s="40"/>
      <c r="AG19" s="40"/>
      <c r="AH19" s="40"/>
      <c r="AI19" s="218"/>
    </row>
    <row r="20" spans="1:35" ht="45" customHeight="1" x14ac:dyDescent="0.2">
      <c r="A20" s="159" t="s">
        <v>336</v>
      </c>
      <c r="B20" s="150">
        <v>737319008</v>
      </c>
      <c r="C20" s="150" t="s">
        <v>198</v>
      </c>
      <c r="D20" s="151" t="s">
        <v>124</v>
      </c>
      <c r="E20" s="150" t="s">
        <v>337</v>
      </c>
      <c r="F20" s="152" t="s">
        <v>338</v>
      </c>
      <c r="G20" s="152"/>
      <c r="H20" s="152" t="s">
        <v>339</v>
      </c>
      <c r="I20" s="152" t="s">
        <v>340</v>
      </c>
      <c r="J20" s="150" t="s">
        <v>341</v>
      </c>
      <c r="K20" s="150" t="s">
        <v>342</v>
      </c>
      <c r="L20" s="150" t="s">
        <v>343</v>
      </c>
      <c r="M20" s="150" t="s">
        <v>344</v>
      </c>
      <c r="N20" s="153" t="s">
        <v>149</v>
      </c>
      <c r="O20" s="154" t="s">
        <v>345</v>
      </c>
      <c r="P20" s="154" t="s">
        <v>346</v>
      </c>
      <c r="Q20" s="155" t="s">
        <v>347</v>
      </c>
      <c r="R20" s="154"/>
      <c r="S20" s="155" t="s">
        <v>209</v>
      </c>
      <c r="T20" s="155" t="s">
        <v>348</v>
      </c>
      <c r="U20" s="155">
        <v>2006</v>
      </c>
      <c r="V20" s="156">
        <v>38950</v>
      </c>
      <c r="W20" s="154">
        <v>7333</v>
      </c>
      <c r="X20" s="262"/>
      <c r="Y20" s="153"/>
      <c r="Z20" s="262"/>
      <c r="AA20" s="262"/>
      <c r="AB20" s="262"/>
      <c r="AC20" s="150"/>
      <c r="AD20" s="40"/>
      <c r="AE20" s="40"/>
      <c r="AF20" s="40"/>
      <c r="AG20" s="40"/>
      <c r="AH20" s="40"/>
      <c r="AI20" s="218"/>
    </row>
    <row r="21" spans="1:35" ht="45" customHeight="1" x14ac:dyDescent="0.2">
      <c r="A21" s="253" t="s">
        <v>349</v>
      </c>
      <c r="B21" s="150">
        <v>818329008</v>
      </c>
      <c r="C21" s="150" t="s">
        <v>198</v>
      </c>
      <c r="D21" s="151" t="s">
        <v>124</v>
      </c>
      <c r="E21" s="150" t="s">
        <v>350</v>
      </c>
      <c r="F21" s="152" t="s">
        <v>8317</v>
      </c>
      <c r="G21" s="155">
        <v>2025</v>
      </c>
      <c r="H21" s="152" t="s">
        <v>351</v>
      </c>
      <c r="I21" s="152" t="s">
        <v>8318</v>
      </c>
      <c r="J21" s="150" t="s">
        <v>352</v>
      </c>
      <c r="K21" s="162" t="s">
        <v>353</v>
      </c>
      <c r="L21" s="150" t="s">
        <v>354</v>
      </c>
      <c r="M21" s="150" t="s">
        <v>355</v>
      </c>
      <c r="N21" s="154" t="s">
        <v>246</v>
      </c>
      <c r="O21" s="154" t="s">
        <v>306</v>
      </c>
      <c r="P21" s="154" t="s">
        <v>356</v>
      </c>
      <c r="Q21" s="155" t="s">
        <v>357</v>
      </c>
      <c r="R21" s="154"/>
      <c r="S21" s="155">
        <v>93401</v>
      </c>
      <c r="T21" s="163" t="s">
        <v>8319</v>
      </c>
      <c r="U21" s="155">
        <v>2024</v>
      </c>
      <c r="V21" s="156">
        <v>37970</v>
      </c>
      <c r="W21" s="154">
        <v>250</v>
      </c>
      <c r="X21" s="262"/>
      <c r="Y21" s="153"/>
      <c r="Z21" s="262"/>
      <c r="AA21" s="262"/>
      <c r="AB21" s="262"/>
      <c r="AC21" s="150"/>
      <c r="AD21" s="40"/>
      <c r="AE21" s="40"/>
      <c r="AF21" s="40"/>
      <c r="AG21" s="40"/>
      <c r="AH21" s="40"/>
      <c r="AI21" s="218"/>
    </row>
    <row r="22" spans="1:35" ht="45" customHeight="1" x14ac:dyDescent="0.2">
      <c r="A22" s="159" t="s">
        <v>358</v>
      </c>
      <c r="B22" s="150">
        <v>702265002</v>
      </c>
      <c r="C22" s="150" t="s">
        <v>198</v>
      </c>
      <c r="D22" s="151" t="s">
        <v>124</v>
      </c>
      <c r="E22" s="150" t="s">
        <v>359</v>
      </c>
      <c r="F22" s="152" t="s">
        <v>360</v>
      </c>
      <c r="G22" s="152"/>
      <c r="H22" s="152" t="s">
        <v>361</v>
      </c>
      <c r="I22" s="152" t="s">
        <v>362</v>
      </c>
      <c r="J22" s="150" t="s">
        <v>216</v>
      </c>
      <c r="K22" s="150" t="s">
        <v>363</v>
      </c>
      <c r="L22" s="150" t="s">
        <v>364</v>
      </c>
      <c r="M22" s="150" t="s">
        <v>365</v>
      </c>
      <c r="N22" s="153" t="s">
        <v>331</v>
      </c>
      <c r="O22" s="154" t="s">
        <v>366</v>
      </c>
      <c r="P22" s="154" t="s">
        <v>367</v>
      </c>
      <c r="Q22" s="155" t="s">
        <v>368</v>
      </c>
      <c r="R22" s="154"/>
      <c r="S22" s="155">
        <v>93401</v>
      </c>
      <c r="T22" s="155" t="s">
        <v>369</v>
      </c>
      <c r="U22" s="155">
        <v>2007</v>
      </c>
      <c r="V22" s="156">
        <v>37970</v>
      </c>
      <c r="W22" s="154">
        <v>450</v>
      </c>
      <c r="X22" s="262"/>
      <c r="Y22" s="153"/>
      <c r="Z22" s="262"/>
      <c r="AA22" s="262"/>
      <c r="AB22" s="262"/>
      <c r="AC22" s="150"/>
      <c r="AD22" s="40"/>
      <c r="AE22" s="40"/>
      <c r="AF22" s="40"/>
      <c r="AG22" s="40"/>
      <c r="AH22" s="40"/>
      <c r="AI22" s="218"/>
    </row>
    <row r="23" spans="1:35" ht="45" customHeight="1" x14ac:dyDescent="0.2">
      <c r="A23" s="159" t="s">
        <v>370</v>
      </c>
      <c r="B23" s="150">
        <v>712382007</v>
      </c>
      <c r="C23" s="150" t="s">
        <v>156</v>
      </c>
      <c r="D23" s="151" t="s">
        <v>124</v>
      </c>
      <c r="E23" s="150" t="s">
        <v>371</v>
      </c>
      <c r="F23" s="152" t="s">
        <v>372</v>
      </c>
      <c r="G23" s="152"/>
      <c r="H23" s="152" t="s">
        <v>373</v>
      </c>
      <c r="I23" s="152" t="s">
        <v>374</v>
      </c>
      <c r="J23" s="150" t="s">
        <v>375</v>
      </c>
      <c r="K23" s="150" t="s">
        <v>376</v>
      </c>
      <c r="L23" s="150" t="s">
        <v>377</v>
      </c>
      <c r="M23" s="150" t="s">
        <v>378</v>
      </c>
      <c r="N23" s="153" t="s">
        <v>149</v>
      </c>
      <c r="O23" s="154" t="s">
        <v>379</v>
      </c>
      <c r="P23" s="154" t="s">
        <v>380</v>
      </c>
      <c r="Q23" s="155"/>
      <c r="R23" s="154"/>
      <c r="S23" s="155" t="s">
        <v>153</v>
      </c>
      <c r="T23" s="155" t="s">
        <v>381</v>
      </c>
      <c r="U23" s="155">
        <v>2010</v>
      </c>
      <c r="V23" s="156">
        <v>37970</v>
      </c>
      <c r="W23" s="154">
        <v>870</v>
      </c>
      <c r="X23" s="262"/>
      <c r="Y23" s="153"/>
      <c r="Z23" s="262"/>
      <c r="AA23" s="262"/>
      <c r="AB23" s="262"/>
      <c r="AC23" s="150"/>
      <c r="AD23" s="40"/>
      <c r="AE23" s="40"/>
      <c r="AF23" s="40"/>
      <c r="AG23" s="40"/>
      <c r="AH23" s="40"/>
      <c r="AI23" s="218"/>
    </row>
    <row r="24" spans="1:35" ht="45" customHeight="1" x14ac:dyDescent="0.2">
      <c r="A24" s="159" t="s">
        <v>382</v>
      </c>
      <c r="B24" s="150">
        <v>716592006</v>
      </c>
      <c r="C24" s="150" t="s">
        <v>156</v>
      </c>
      <c r="D24" s="151" t="s">
        <v>124</v>
      </c>
      <c r="E24" s="150" t="s">
        <v>383</v>
      </c>
      <c r="F24" s="152" t="s">
        <v>384</v>
      </c>
      <c r="G24" s="152"/>
      <c r="H24" s="152" t="s">
        <v>385</v>
      </c>
      <c r="I24" s="152" t="s">
        <v>386</v>
      </c>
      <c r="J24" s="150" t="s">
        <v>387</v>
      </c>
      <c r="K24" s="150" t="s">
        <v>388</v>
      </c>
      <c r="L24" s="150" t="s">
        <v>389</v>
      </c>
      <c r="M24" s="150" t="s">
        <v>390</v>
      </c>
      <c r="N24" s="153" t="s">
        <v>133</v>
      </c>
      <c r="O24" s="155" t="s">
        <v>134</v>
      </c>
      <c r="P24" s="154" t="s">
        <v>391</v>
      </c>
      <c r="Q24" s="155" t="s">
        <v>392</v>
      </c>
      <c r="R24" s="154"/>
      <c r="S24" s="155" t="s">
        <v>153</v>
      </c>
      <c r="T24" s="155" t="s">
        <v>393</v>
      </c>
      <c r="U24" s="155">
        <v>2009</v>
      </c>
      <c r="V24" s="156">
        <v>37970</v>
      </c>
      <c r="W24" s="154">
        <v>6540</v>
      </c>
      <c r="X24" s="262"/>
      <c r="Y24" s="153"/>
      <c r="Z24" s="262"/>
      <c r="AA24" s="262"/>
      <c r="AB24" s="262"/>
      <c r="AC24" s="150"/>
      <c r="AD24" s="40"/>
      <c r="AE24" s="40"/>
      <c r="AF24" s="40"/>
      <c r="AG24" s="40"/>
      <c r="AH24" s="40"/>
      <c r="AI24" s="218"/>
    </row>
    <row r="25" spans="1:35" ht="45" customHeight="1" x14ac:dyDescent="0.2">
      <c r="A25" s="159" t="s">
        <v>394</v>
      </c>
      <c r="B25" s="150">
        <v>702002001</v>
      </c>
      <c r="C25" s="150" t="s">
        <v>395</v>
      </c>
      <c r="D25" s="151" t="s">
        <v>276</v>
      </c>
      <c r="E25" s="150" t="s">
        <v>396</v>
      </c>
      <c r="F25" s="152" t="s">
        <v>278</v>
      </c>
      <c r="G25" s="152"/>
      <c r="H25" s="152" t="s">
        <v>397</v>
      </c>
      <c r="I25" s="152" t="s">
        <v>115</v>
      </c>
      <c r="J25" s="150" t="s">
        <v>115</v>
      </c>
      <c r="K25" s="150" t="s">
        <v>115</v>
      </c>
      <c r="L25" s="150" t="s">
        <v>398</v>
      </c>
      <c r="M25" s="150" t="s">
        <v>399</v>
      </c>
      <c r="N25" s="153" t="s">
        <v>118</v>
      </c>
      <c r="O25" s="154" t="s">
        <v>400</v>
      </c>
      <c r="P25" s="154" t="s">
        <v>401</v>
      </c>
      <c r="Q25" s="155" t="s">
        <v>402</v>
      </c>
      <c r="R25" s="154"/>
      <c r="S25" s="155" t="s">
        <v>403</v>
      </c>
      <c r="T25" s="155" t="s">
        <v>404</v>
      </c>
      <c r="U25" s="155">
        <v>2020</v>
      </c>
      <c r="V25" s="156">
        <v>37956</v>
      </c>
      <c r="W25" s="154">
        <v>1200</v>
      </c>
      <c r="X25" s="213"/>
      <c r="Y25" s="214"/>
      <c r="Z25" s="213"/>
      <c r="AA25" s="213"/>
      <c r="AB25" s="213"/>
      <c r="AC25" s="215"/>
      <c r="AD25" s="40"/>
      <c r="AE25" s="40"/>
      <c r="AF25" s="40"/>
      <c r="AG25" s="40"/>
      <c r="AH25" s="40"/>
      <c r="AI25" s="218"/>
    </row>
    <row r="26" spans="1:35" ht="45" customHeight="1" x14ac:dyDescent="0.2">
      <c r="A26" s="159" t="s">
        <v>405</v>
      </c>
      <c r="B26" s="150">
        <v>531710509</v>
      </c>
      <c r="C26" s="150" t="s">
        <v>198</v>
      </c>
      <c r="D26" s="151" t="s">
        <v>124</v>
      </c>
      <c r="E26" s="150" t="s">
        <v>406</v>
      </c>
      <c r="F26" s="152" t="s">
        <v>407</v>
      </c>
      <c r="G26" s="152"/>
      <c r="H26" s="152" t="s">
        <v>408</v>
      </c>
      <c r="I26" s="152" t="s">
        <v>409</v>
      </c>
      <c r="J26" s="150" t="s">
        <v>410</v>
      </c>
      <c r="K26" s="150" t="s">
        <v>411</v>
      </c>
      <c r="L26" s="150" t="s">
        <v>412</v>
      </c>
      <c r="M26" s="150" t="s">
        <v>413</v>
      </c>
      <c r="N26" s="153" t="s">
        <v>133</v>
      </c>
      <c r="O26" s="154" t="s">
        <v>414</v>
      </c>
      <c r="P26" s="154" t="s">
        <v>415</v>
      </c>
      <c r="Q26" s="155"/>
      <c r="R26" s="154"/>
      <c r="S26" s="155">
        <v>93401</v>
      </c>
      <c r="T26" s="155" t="s">
        <v>416</v>
      </c>
      <c r="U26" s="155">
        <v>2012</v>
      </c>
      <c r="V26" s="156">
        <v>37960</v>
      </c>
      <c r="W26" s="154">
        <v>3844</v>
      </c>
      <c r="X26" s="262"/>
      <c r="Y26" s="153"/>
      <c r="Z26" s="262"/>
      <c r="AA26" s="262"/>
      <c r="AB26" s="262"/>
      <c r="AC26" s="150"/>
      <c r="AD26" s="40"/>
      <c r="AE26" s="40"/>
      <c r="AF26" s="40"/>
      <c r="AG26" s="40"/>
      <c r="AH26" s="40"/>
      <c r="AI26" s="218"/>
    </row>
    <row r="27" spans="1:35" ht="45" customHeight="1" x14ac:dyDescent="0.2">
      <c r="A27" s="159" t="s">
        <v>417</v>
      </c>
      <c r="B27" s="150">
        <v>718362008</v>
      </c>
      <c r="C27" s="150" t="s">
        <v>198</v>
      </c>
      <c r="D27" s="151" t="s">
        <v>124</v>
      </c>
      <c r="E27" s="150" t="s">
        <v>418</v>
      </c>
      <c r="F27" s="152" t="s">
        <v>419</v>
      </c>
      <c r="G27" s="152"/>
      <c r="H27" s="152" t="s">
        <v>420</v>
      </c>
      <c r="I27" s="152" t="s">
        <v>421</v>
      </c>
      <c r="J27" s="150" t="s">
        <v>422</v>
      </c>
      <c r="K27" s="150" t="s">
        <v>423</v>
      </c>
      <c r="L27" s="150" t="s">
        <v>424</v>
      </c>
      <c r="M27" s="150" t="s">
        <v>425</v>
      </c>
      <c r="N27" s="153" t="s">
        <v>246</v>
      </c>
      <c r="O27" s="154" t="s">
        <v>306</v>
      </c>
      <c r="P27" s="154" t="s">
        <v>426</v>
      </c>
      <c r="Q27" s="155" t="s">
        <v>427</v>
      </c>
      <c r="R27" s="154"/>
      <c r="S27" s="155" t="s">
        <v>209</v>
      </c>
      <c r="T27" s="155" t="s">
        <v>428</v>
      </c>
      <c r="U27" s="155">
        <v>2020</v>
      </c>
      <c r="V27" s="156">
        <v>37970</v>
      </c>
      <c r="W27" s="154">
        <v>6760</v>
      </c>
      <c r="X27" s="213"/>
      <c r="Y27" s="214"/>
      <c r="Z27" s="213"/>
      <c r="AA27" s="213"/>
      <c r="AB27" s="213"/>
      <c r="AC27" s="215"/>
      <c r="AD27" s="40"/>
      <c r="AE27" s="40"/>
      <c r="AF27" s="40"/>
      <c r="AG27" s="40"/>
      <c r="AH27" s="40"/>
      <c r="AI27" s="218"/>
    </row>
    <row r="28" spans="1:35" ht="45" customHeight="1" x14ac:dyDescent="0.2">
      <c r="A28" s="159" t="s">
        <v>429</v>
      </c>
      <c r="B28" s="150">
        <v>745046002</v>
      </c>
      <c r="C28" s="150" t="s">
        <v>110</v>
      </c>
      <c r="D28" s="151" t="s">
        <v>124</v>
      </c>
      <c r="E28" s="150" t="s">
        <v>430</v>
      </c>
      <c r="F28" s="152" t="s">
        <v>278</v>
      </c>
      <c r="G28" s="152"/>
      <c r="H28" s="152" t="s">
        <v>431</v>
      </c>
      <c r="I28" s="152" t="s">
        <v>115</v>
      </c>
      <c r="J28" s="150"/>
      <c r="K28" s="150"/>
      <c r="L28" s="150" t="s">
        <v>432</v>
      </c>
      <c r="M28" s="150" t="s">
        <v>117</v>
      </c>
      <c r="N28" s="153" t="s">
        <v>118</v>
      </c>
      <c r="O28" s="154" t="s">
        <v>119</v>
      </c>
      <c r="P28" s="154" t="s">
        <v>433</v>
      </c>
      <c r="Q28" s="155" t="s">
        <v>434</v>
      </c>
      <c r="R28" s="154"/>
      <c r="S28" s="155">
        <v>93401</v>
      </c>
      <c r="T28" s="155" t="s">
        <v>435</v>
      </c>
      <c r="U28" s="155">
        <v>2019</v>
      </c>
      <c r="V28" s="156">
        <v>37970</v>
      </c>
      <c r="W28" s="154">
        <v>7015</v>
      </c>
      <c r="X28" s="262"/>
      <c r="Y28" s="153"/>
      <c r="Z28" s="262"/>
      <c r="AA28" s="262"/>
      <c r="AB28" s="262"/>
      <c r="AC28" s="150"/>
      <c r="AD28" s="40"/>
      <c r="AE28" s="40"/>
      <c r="AF28" s="40"/>
      <c r="AG28" s="40"/>
      <c r="AH28" s="40"/>
      <c r="AI28" s="218"/>
    </row>
    <row r="29" spans="1:35" ht="45" customHeight="1" x14ac:dyDescent="0.2">
      <c r="A29" s="159" t="s">
        <v>436</v>
      </c>
      <c r="B29" s="150">
        <v>700156427</v>
      </c>
      <c r="C29" s="150" t="s">
        <v>395</v>
      </c>
      <c r="D29" s="151" t="s">
        <v>276</v>
      </c>
      <c r="E29" s="150" t="s">
        <v>396</v>
      </c>
      <c r="F29" s="152" t="s">
        <v>278</v>
      </c>
      <c r="G29" s="152"/>
      <c r="H29" s="152" t="s">
        <v>397</v>
      </c>
      <c r="I29" s="152" t="s">
        <v>115</v>
      </c>
      <c r="J29" s="150"/>
      <c r="K29" s="150"/>
      <c r="L29" s="150" t="s">
        <v>437</v>
      </c>
      <c r="M29" s="150" t="s">
        <v>438</v>
      </c>
      <c r="N29" s="153" t="s">
        <v>118</v>
      </c>
      <c r="O29" s="154" t="s">
        <v>439</v>
      </c>
      <c r="P29" s="154" t="s">
        <v>440</v>
      </c>
      <c r="Q29" s="155" t="s">
        <v>441</v>
      </c>
      <c r="R29" s="154"/>
      <c r="S29" s="155" t="s">
        <v>442</v>
      </c>
      <c r="T29" s="155" t="s">
        <v>443</v>
      </c>
      <c r="U29" s="155">
        <v>2016</v>
      </c>
      <c r="V29" s="156">
        <v>37970</v>
      </c>
      <c r="W29" s="154">
        <v>900</v>
      </c>
      <c r="X29" s="262"/>
      <c r="Y29" s="153"/>
      <c r="Z29" s="262"/>
      <c r="AA29" s="262"/>
      <c r="AB29" s="262"/>
      <c r="AC29" s="150"/>
      <c r="AD29" s="40"/>
      <c r="AE29" s="40"/>
      <c r="AF29" s="40"/>
      <c r="AG29" s="40"/>
      <c r="AH29" s="40"/>
      <c r="AI29" s="218"/>
    </row>
    <row r="30" spans="1:35" ht="45" customHeight="1" x14ac:dyDescent="0.2">
      <c r="A30" s="159" t="s">
        <v>444</v>
      </c>
      <c r="B30" s="150">
        <v>703481000</v>
      </c>
      <c r="C30" s="150" t="s">
        <v>395</v>
      </c>
      <c r="D30" s="151" t="s">
        <v>276</v>
      </c>
      <c r="E30" s="150" t="s">
        <v>445</v>
      </c>
      <c r="F30" s="152" t="s">
        <v>278</v>
      </c>
      <c r="G30" s="152"/>
      <c r="H30" s="152" t="s">
        <v>397</v>
      </c>
      <c r="I30" s="152" t="s">
        <v>115</v>
      </c>
      <c r="J30" s="150"/>
      <c r="K30" s="150"/>
      <c r="L30" s="150" t="s">
        <v>446</v>
      </c>
      <c r="M30" s="150" t="s">
        <v>447</v>
      </c>
      <c r="N30" s="153" t="s">
        <v>165</v>
      </c>
      <c r="O30" s="154" t="s">
        <v>318</v>
      </c>
      <c r="P30" s="154" t="s">
        <v>448</v>
      </c>
      <c r="Q30" s="155" t="s">
        <v>449</v>
      </c>
      <c r="R30" s="154"/>
      <c r="S30" s="155">
        <v>93910</v>
      </c>
      <c r="T30" s="155" t="s">
        <v>450</v>
      </c>
      <c r="U30" s="155">
        <v>2009</v>
      </c>
      <c r="V30" s="156">
        <v>37970</v>
      </c>
      <c r="W30" s="154">
        <v>950</v>
      </c>
      <c r="X30" s="262"/>
      <c r="Y30" s="153"/>
      <c r="Z30" s="262"/>
      <c r="AA30" s="262"/>
      <c r="AB30" s="262"/>
      <c r="AC30" s="150"/>
      <c r="AD30" s="40"/>
      <c r="AE30" s="40"/>
      <c r="AF30" s="40"/>
      <c r="AG30" s="40"/>
      <c r="AH30" s="40"/>
      <c r="AI30" s="218"/>
    </row>
    <row r="31" spans="1:35" ht="45" customHeight="1" x14ac:dyDescent="0.2">
      <c r="A31" s="159" t="s">
        <v>451</v>
      </c>
      <c r="B31" s="150">
        <v>825359001</v>
      </c>
      <c r="C31" s="150" t="s">
        <v>395</v>
      </c>
      <c r="D31" s="151" t="s">
        <v>276</v>
      </c>
      <c r="E31" s="150" t="s">
        <v>396</v>
      </c>
      <c r="F31" s="152" t="s">
        <v>278</v>
      </c>
      <c r="G31" s="152"/>
      <c r="H31" s="152" t="s">
        <v>397</v>
      </c>
      <c r="I31" s="152" t="s">
        <v>115</v>
      </c>
      <c r="J31" s="150"/>
      <c r="K31" s="150"/>
      <c r="L31" s="150" t="s">
        <v>452</v>
      </c>
      <c r="M31" s="150" t="s">
        <v>453</v>
      </c>
      <c r="N31" s="153" t="s">
        <v>118</v>
      </c>
      <c r="O31" s="154" t="s">
        <v>192</v>
      </c>
      <c r="P31" s="154" t="s">
        <v>454</v>
      </c>
      <c r="Q31" s="155"/>
      <c r="R31" s="154"/>
      <c r="S31" s="155" t="s">
        <v>403</v>
      </c>
      <c r="T31" s="155" t="s">
        <v>455</v>
      </c>
      <c r="U31" s="155">
        <v>2016</v>
      </c>
      <c r="V31" s="156">
        <v>37970</v>
      </c>
      <c r="W31" s="154">
        <v>1700</v>
      </c>
      <c r="X31" s="262"/>
      <c r="Y31" s="153"/>
      <c r="Z31" s="262"/>
      <c r="AA31" s="262"/>
      <c r="AB31" s="262"/>
      <c r="AC31" s="150"/>
      <c r="AD31" s="40"/>
      <c r="AE31" s="40"/>
      <c r="AF31" s="40"/>
      <c r="AG31" s="40"/>
      <c r="AH31" s="40"/>
      <c r="AI31" s="218"/>
    </row>
    <row r="32" spans="1:35" ht="45" customHeight="1" x14ac:dyDescent="0.2">
      <c r="A32" s="159" t="s">
        <v>456</v>
      </c>
      <c r="B32" s="150">
        <v>700006700</v>
      </c>
      <c r="C32" s="150" t="s">
        <v>457</v>
      </c>
      <c r="D32" s="151" t="s">
        <v>276</v>
      </c>
      <c r="E32" s="150" t="s">
        <v>458</v>
      </c>
      <c r="F32" s="152" t="s">
        <v>459</v>
      </c>
      <c r="G32" s="152"/>
      <c r="H32" s="152" t="s">
        <v>397</v>
      </c>
      <c r="I32" s="152" t="s">
        <v>115</v>
      </c>
      <c r="J32" s="150"/>
      <c r="K32" s="150"/>
      <c r="L32" s="150" t="s">
        <v>460</v>
      </c>
      <c r="M32" s="150" t="s">
        <v>461</v>
      </c>
      <c r="N32" s="153" t="s">
        <v>118</v>
      </c>
      <c r="O32" s="154" t="s">
        <v>119</v>
      </c>
      <c r="P32" s="154" t="s">
        <v>462</v>
      </c>
      <c r="Q32" s="155" t="s">
        <v>463</v>
      </c>
      <c r="R32" s="164" t="s">
        <v>464</v>
      </c>
      <c r="S32" s="155" t="s">
        <v>465</v>
      </c>
      <c r="T32" s="155" t="s">
        <v>466</v>
      </c>
      <c r="U32" s="155">
        <v>2020</v>
      </c>
      <c r="V32" s="156">
        <v>37970</v>
      </c>
      <c r="W32" s="154">
        <v>1050</v>
      </c>
      <c r="X32" s="213"/>
      <c r="Y32" s="214"/>
      <c r="Z32" s="213"/>
      <c r="AA32" s="213"/>
      <c r="AB32" s="213"/>
      <c r="AC32" s="215"/>
      <c r="AD32" s="40"/>
      <c r="AE32" s="40"/>
      <c r="AF32" s="40"/>
      <c r="AG32" s="40"/>
      <c r="AH32" s="40"/>
      <c r="AI32" s="218"/>
    </row>
    <row r="33" spans="1:35" ht="45" customHeight="1" x14ac:dyDescent="0.2">
      <c r="A33" s="159" t="s">
        <v>467</v>
      </c>
      <c r="B33" s="150">
        <v>706363009</v>
      </c>
      <c r="C33" s="150" t="s">
        <v>395</v>
      </c>
      <c r="D33" s="151" t="s">
        <v>276</v>
      </c>
      <c r="E33" s="150" t="s">
        <v>468</v>
      </c>
      <c r="F33" s="152" t="s">
        <v>278</v>
      </c>
      <c r="G33" s="152"/>
      <c r="H33" s="152" t="s">
        <v>397</v>
      </c>
      <c r="I33" s="152" t="s">
        <v>115</v>
      </c>
      <c r="J33" s="150"/>
      <c r="K33" s="150"/>
      <c r="L33" s="150" t="s">
        <v>469</v>
      </c>
      <c r="M33" s="150" t="s">
        <v>470</v>
      </c>
      <c r="N33" s="153" t="s">
        <v>471</v>
      </c>
      <c r="O33" s="154" t="s">
        <v>472</v>
      </c>
      <c r="P33" s="154" t="s">
        <v>473</v>
      </c>
      <c r="Q33" s="155" t="s">
        <v>474</v>
      </c>
      <c r="R33" s="154"/>
      <c r="S33" s="155" t="s">
        <v>403</v>
      </c>
      <c r="T33" s="155" t="s">
        <v>475</v>
      </c>
      <c r="U33" s="155">
        <v>2015</v>
      </c>
      <c r="V33" s="156">
        <v>37970</v>
      </c>
      <c r="W33" s="154">
        <v>6861</v>
      </c>
      <c r="X33" s="262"/>
      <c r="Y33" s="153"/>
      <c r="Z33" s="262"/>
      <c r="AA33" s="262"/>
      <c r="AB33" s="262"/>
      <c r="AC33" s="150"/>
      <c r="AD33" s="40"/>
      <c r="AE33" s="40"/>
      <c r="AF33" s="40"/>
      <c r="AG33" s="40"/>
      <c r="AH33" s="40"/>
      <c r="AI33" s="218"/>
    </row>
    <row r="34" spans="1:35" ht="45" customHeight="1" x14ac:dyDescent="0.2">
      <c r="A34" s="159" t="s">
        <v>476</v>
      </c>
      <c r="B34" s="150">
        <v>813748002</v>
      </c>
      <c r="C34" s="150" t="s">
        <v>395</v>
      </c>
      <c r="D34" s="151" t="s">
        <v>276</v>
      </c>
      <c r="E34" s="150" t="s">
        <v>477</v>
      </c>
      <c r="F34" s="152" t="s">
        <v>278</v>
      </c>
      <c r="G34" s="152"/>
      <c r="H34" s="152" t="s">
        <v>397</v>
      </c>
      <c r="I34" s="152" t="s">
        <v>115</v>
      </c>
      <c r="J34" s="150"/>
      <c r="K34" s="150"/>
      <c r="L34" s="150" t="s">
        <v>478</v>
      </c>
      <c r="M34" s="150" t="s">
        <v>479</v>
      </c>
      <c r="N34" s="153" t="s">
        <v>118</v>
      </c>
      <c r="O34" s="154" t="s">
        <v>192</v>
      </c>
      <c r="P34" s="154" t="s">
        <v>480</v>
      </c>
      <c r="Q34" s="155" t="s">
        <v>481</v>
      </c>
      <c r="R34" s="154"/>
      <c r="S34" s="155">
        <v>93910</v>
      </c>
      <c r="T34" s="155" t="s">
        <v>482</v>
      </c>
      <c r="U34" s="155">
        <v>2015</v>
      </c>
      <c r="V34" s="156">
        <v>37970</v>
      </c>
      <c r="W34" s="154">
        <v>1100</v>
      </c>
      <c r="X34" s="262"/>
      <c r="Y34" s="153"/>
      <c r="Z34" s="262"/>
      <c r="AA34" s="262"/>
      <c r="AB34" s="262"/>
      <c r="AC34" s="150"/>
      <c r="AD34" s="40"/>
      <c r="AE34" s="40"/>
      <c r="AF34" s="40"/>
      <c r="AG34" s="40"/>
      <c r="AH34" s="40"/>
      <c r="AI34" s="218"/>
    </row>
    <row r="35" spans="1:35" ht="45" customHeight="1" x14ac:dyDescent="0.2">
      <c r="A35" s="149" t="s">
        <v>483</v>
      </c>
      <c r="B35" s="150">
        <v>700156303</v>
      </c>
      <c r="C35" s="150" t="s">
        <v>457</v>
      </c>
      <c r="D35" s="151" t="s">
        <v>276</v>
      </c>
      <c r="E35" s="150" t="s">
        <v>484</v>
      </c>
      <c r="F35" s="152" t="s">
        <v>278</v>
      </c>
      <c r="G35" s="152"/>
      <c r="H35" s="152" t="s">
        <v>397</v>
      </c>
      <c r="I35" s="152" t="s">
        <v>115</v>
      </c>
      <c r="J35" s="150"/>
      <c r="K35" s="150"/>
      <c r="L35" s="150" t="s">
        <v>485</v>
      </c>
      <c r="M35" s="150" t="s">
        <v>486</v>
      </c>
      <c r="N35" s="153" t="s">
        <v>118</v>
      </c>
      <c r="O35" s="154" t="s">
        <v>119</v>
      </c>
      <c r="P35" s="154" t="s">
        <v>487</v>
      </c>
      <c r="Q35" s="155" t="s">
        <v>488</v>
      </c>
      <c r="R35" s="154"/>
      <c r="S35" s="155">
        <v>93910</v>
      </c>
      <c r="T35" s="155" t="s">
        <v>489</v>
      </c>
      <c r="U35" s="155">
        <v>2014</v>
      </c>
      <c r="V35" s="156">
        <v>37970</v>
      </c>
      <c r="W35" s="154">
        <v>1300</v>
      </c>
      <c r="X35" s="262"/>
      <c r="Y35" s="153"/>
      <c r="Z35" s="262"/>
      <c r="AA35" s="262"/>
      <c r="AB35" s="262"/>
      <c r="AC35" s="150"/>
      <c r="AD35" s="40"/>
      <c r="AE35" s="40"/>
      <c r="AF35" s="40"/>
      <c r="AG35" s="40"/>
      <c r="AH35" s="40"/>
      <c r="AI35" s="218"/>
    </row>
    <row r="36" spans="1:35" ht="45" customHeight="1" x14ac:dyDescent="0.2">
      <c r="A36" s="159" t="s">
        <v>490</v>
      </c>
      <c r="B36" s="150">
        <v>706724001</v>
      </c>
      <c r="C36" s="150" t="s">
        <v>395</v>
      </c>
      <c r="D36" s="151" t="s">
        <v>276</v>
      </c>
      <c r="E36" s="150" t="s">
        <v>491</v>
      </c>
      <c r="F36" s="152" t="s">
        <v>278</v>
      </c>
      <c r="G36" s="152"/>
      <c r="H36" s="152" t="s">
        <v>397</v>
      </c>
      <c r="I36" s="152" t="s">
        <v>115</v>
      </c>
      <c r="J36" s="150"/>
      <c r="K36" s="150"/>
      <c r="L36" s="150" t="s">
        <v>492</v>
      </c>
      <c r="M36" s="150" t="s">
        <v>493</v>
      </c>
      <c r="N36" s="153" t="s">
        <v>494</v>
      </c>
      <c r="O36" s="154" t="s">
        <v>495</v>
      </c>
      <c r="P36" s="154" t="s">
        <v>496</v>
      </c>
      <c r="Q36" s="155" t="s">
        <v>497</v>
      </c>
      <c r="R36" s="154"/>
      <c r="S36" s="155">
        <v>93910</v>
      </c>
      <c r="T36" s="155" t="s">
        <v>498</v>
      </c>
      <c r="U36" s="155">
        <v>2020</v>
      </c>
      <c r="V36" s="156">
        <v>37970</v>
      </c>
      <c r="W36" s="154">
        <v>1150</v>
      </c>
      <c r="X36" s="213"/>
      <c r="Y36" s="214"/>
      <c r="Z36" s="213"/>
      <c r="AA36" s="213"/>
      <c r="AB36" s="213"/>
      <c r="AC36" s="215"/>
      <c r="AD36" s="40"/>
      <c r="AE36" s="40"/>
      <c r="AF36" s="40"/>
      <c r="AG36" s="40"/>
      <c r="AH36" s="40"/>
      <c r="AI36" s="218"/>
    </row>
    <row r="37" spans="1:35" ht="45" customHeight="1" x14ac:dyDescent="0.2">
      <c r="A37" s="159" t="s">
        <v>499</v>
      </c>
      <c r="B37" s="150">
        <v>829024004</v>
      </c>
      <c r="C37" s="150" t="s">
        <v>395</v>
      </c>
      <c r="D37" s="151" t="s">
        <v>276</v>
      </c>
      <c r="E37" s="150" t="s">
        <v>468</v>
      </c>
      <c r="F37" s="152" t="s">
        <v>278</v>
      </c>
      <c r="G37" s="152"/>
      <c r="H37" s="152" t="s">
        <v>397</v>
      </c>
      <c r="I37" s="165"/>
      <c r="J37" s="152" t="s">
        <v>115</v>
      </c>
      <c r="K37" s="150"/>
      <c r="L37" s="150" t="s">
        <v>500</v>
      </c>
      <c r="M37" s="150" t="s">
        <v>501</v>
      </c>
      <c r="N37" s="153" t="s">
        <v>118</v>
      </c>
      <c r="O37" s="154" t="s">
        <v>502</v>
      </c>
      <c r="P37" s="154" t="s">
        <v>503</v>
      </c>
      <c r="Q37" s="155" t="s">
        <v>504</v>
      </c>
      <c r="R37" s="154"/>
      <c r="S37" s="155" t="s">
        <v>403</v>
      </c>
      <c r="T37" s="155" t="s">
        <v>505</v>
      </c>
      <c r="U37" s="155">
        <v>2012</v>
      </c>
      <c r="V37" s="156">
        <v>37970</v>
      </c>
      <c r="W37" s="154">
        <v>1350</v>
      </c>
      <c r="X37" s="262"/>
      <c r="Y37" s="153"/>
      <c r="Z37" s="262"/>
      <c r="AA37" s="262"/>
      <c r="AB37" s="262"/>
      <c r="AC37" s="150"/>
      <c r="AD37" s="40"/>
      <c r="AE37" s="40"/>
      <c r="AF37" s="40"/>
      <c r="AG37" s="40"/>
      <c r="AH37" s="40"/>
      <c r="AI37" s="218"/>
    </row>
    <row r="38" spans="1:35" ht="45" customHeight="1" x14ac:dyDescent="0.2">
      <c r="A38" s="159" t="s">
        <v>506</v>
      </c>
      <c r="B38" s="150">
        <v>703168000</v>
      </c>
      <c r="C38" s="150" t="s">
        <v>457</v>
      </c>
      <c r="D38" s="151" t="s">
        <v>276</v>
      </c>
      <c r="E38" s="150" t="s">
        <v>507</v>
      </c>
      <c r="F38" s="152" t="s">
        <v>508</v>
      </c>
      <c r="G38" s="152"/>
      <c r="H38" s="152" t="s">
        <v>397</v>
      </c>
      <c r="I38" s="152" t="s">
        <v>115</v>
      </c>
      <c r="J38" s="150" t="s">
        <v>509</v>
      </c>
      <c r="K38" s="150" t="s">
        <v>509</v>
      </c>
      <c r="L38" s="150" t="s">
        <v>510</v>
      </c>
      <c r="M38" s="150" t="s">
        <v>511</v>
      </c>
      <c r="N38" s="153" t="s">
        <v>149</v>
      </c>
      <c r="O38" s="154" t="s">
        <v>345</v>
      </c>
      <c r="P38" s="154" t="s">
        <v>512</v>
      </c>
      <c r="Q38" s="166" t="s">
        <v>513</v>
      </c>
      <c r="R38" s="154"/>
      <c r="S38" s="155">
        <v>93910</v>
      </c>
      <c r="T38" s="155" t="s">
        <v>514</v>
      </c>
      <c r="U38" s="155">
        <v>2023</v>
      </c>
      <c r="V38" s="156">
        <v>37970</v>
      </c>
      <c r="W38" s="154">
        <v>1000</v>
      </c>
      <c r="X38" s="262"/>
      <c r="Y38" s="153"/>
      <c r="Z38" s="262"/>
      <c r="AA38" s="262"/>
      <c r="AB38" s="262"/>
      <c r="AC38" s="150"/>
      <c r="AD38" s="40"/>
      <c r="AE38" s="40"/>
      <c r="AF38" s="40"/>
      <c r="AG38" s="40"/>
      <c r="AH38" s="40"/>
      <c r="AI38" s="218"/>
    </row>
    <row r="39" spans="1:35" ht="45" customHeight="1" x14ac:dyDescent="0.2">
      <c r="A39" s="159" t="s">
        <v>515</v>
      </c>
      <c r="B39" s="150">
        <v>800665116</v>
      </c>
      <c r="C39" s="150" t="s">
        <v>395</v>
      </c>
      <c r="D39" s="151" t="s">
        <v>276</v>
      </c>
      <c r="E39" s="150" t="s">
        <v>277</v>
      </c>
      <c r="F39" s="152" t="s">
        <v>278</v>
      </c>
      <c r="G39" s="152"/>
      <c r="H39" s="152" t="s">
        <v>397</v>
      </c>
      <c r="I39" s="152" t="s">
        <v>115</v>
      </c>
      <c r="J39" s="150"/>
      <c r="K39" s="150"/>
      <c r="L39" s="150" t="s">
        <v>516</v>
      </c>
      <c r="M39" s="150" t="s">
        <v>517</v>
      </c>
      <c r="N39" s="153" t="s">
        <v>133</v>
      </c>
      <c r="O39" s="154" t="s">
        <v>518</v>
      </c>
      <c r="P39" s="154" t="s">
        <v>519</v>
      </c>
      <c r="Q39" s="155" t="s">
        <v>520</v>
      </c>
      <c r="R39" s="154"/>
      <c r="S39" s="155" t="s">
        <v>403</v>
      </c>
      <c r="T39" s="155" t="s">
        <v>521</v>
      </c>
      <c r="U39" s="155">
        <v>2009</v>
      </c>
      <c r="V39" s="156">
        <v>37970</v>
      </c>
      <c r="W39" s="154">
        <v>1325</v>
      </c>
      <c r="X39" s="262"/>
      <c r="Y39" s="153"/>
      <c r="Z39" s="262"/>
      <c r="AA39" s="262"/>
      <c r="AB39" s="262"/>
      <c r="AC39" s="150"/>
      <c r="AD39" s="40"/>
      <c r="AE39" s="40"/>
      <c r="AF39" s="40"/>
      <c r="AG39" s="40"/>
      <c r="AH39" s="40"/>
      <c r="AI39" s="218"/>
    </row>
    <row r="40" spans="1:35" ht="45" customHeight="1" x14ac:dyDescent="0.2">
      <c r="A40" s="159" t="s">
        <v>522</v>
      </c>
      <c r="B40" s="150">
        <v>700836002</v>
      </c>
      <c r="C40" s="150" t="s">
        <v>395</v>
      </c>
      <c r="D40" s="151" t="s">
        <v>276</v>
      </c>
      <c r="E40" s="150" t="s">
        <v>396</v>
      </c>
      <c r="F40" s="152" t="s">
        <v>278</v>
      </c>
      <c r="G40" s="152"/>
      <c r="H40" s="152" t="s">
        <v>397</v>
      </c>
      <c r="I40" s="152" t="s">
        <v>115</v>
      </c>
      <c r="J40" s="150"/>
      <c r="K40" s="150"/>
      <c r="L40" s="150" t="s">
        <v>523</v>
      </c>
      <c r="M40" s="150" t="s">
        <v>524</v>
      </c>
      <c r="N40" s="153" t="s">
        <v>118</v>
      </c>
      <c r="O40" s="154" t="s">
        <v>525</v>
      </c>
      <c r="P40" s="154" t="s">
        <v>526</v>
      </c>
      <c r="Q40" s="155"/>
      <c r="R40" s="154"/>
      <c r="S40" s="155" t="s">
        <v>442</v>
      </c>
      <c r="T40" s="155" t="s">
        <v>527</v>
      </c>
      <c r="U40" s="155">
        <v>2012</v>
      </c>
      <c r="V40" s="156">
        <v>37970</v>
      </c>
      <c r="W40" s="154">
        <v>1225</v>
      </c>
      <c r="X40" s="262"/>
      <c r="Y40" s="153"/>
      <c r="Z40" s="262"/>
      <c r="AA40" s="262"/>
      <c r="AB40" s="262"/>
      <c r="AC40" s="150"/>
      <c r="AD40" s="40"/>
      <c r="AE40" s="40"/>
      <c r="AF40" s="40"/>
      <c r="AG40" s="40"/>
      <c r="AH40" s="40"/>
      <c r="AI40" s="218"/>
    </row>
    <row r="41" spans="1:35" ht="45" customHeight="1" x14ac:dyDescent="0.2">
      <c r="A41" s="159" t="s">
        <v>528</v>
      </c>
      <c r="B41" s="150">
        <v>826902000</v>
      </c>
      <c r="C41" s="150" t="s">
        <v>395</v>
      </c>
      <c r="D41" s="151" t="s">
        <v>276</v>
      </c>
      <c r="E41" s="150" t="s">
        <v>529</v>
      </c>
      <c r="F41" s="152" t="s">
        <v>278</v>
      </c>
      <c r="G41" s="152"/>
      <c r="H41" s="152" t="s">
        <v>397</v>
      </c>
      <c r="I41" s="152" t="s">
        <v>115</v>
      </c>
      <c r="J41" s="150"/>
      <c r="K41" s="150"/>
      <c r="L41" s="150" t="s">
        <v>530</v>
      </c>
      <c r="M41" s="150" t="s">
        <v>531</v>
      </c>
      <c r="N41" s="153" t="s">
        <v>118</v>
      </c>
      <c r="O41" s="154" t="s">
        <v>119</v>
      </c>
      <c r="P41" s="154" t="s">
        <v>532</v>
      </c>
      <c r="Q41" s="155" t="s">
        <v>533</v>
      </c>
      <c r="R41" s="154"/>
      <c r="S41" s="155">
        <v>93910</v>
      </c>
      <c r="T41" s="155" t="s">
        <v>534</v>
      </c>
      <c r="U41" s="155">
        <v>2020</v>
      </c>
      <c r="V41" s="156">
        <v>37970</v>
      </c>
      <c r="W41" s="154">
        <v>1250</v>
      </c>
      <c r="X41" s="213"/>
      <c r="Y41" s="214"/>
      <c r="Z41" s="213"/>
      <c r="AA41" s="213"/>
      <c r="AB41" s="213"/>
      <c r="AC41" s="215"/>
      <c r="AD41" s="40"/>
      <c r="AE41" s="40"/>
      <c r="AF41" s="40"/>
      <c r="AG41" s="40"/>
      <c r="AH41" s="40"/>
      <c r="AI41" s="218" t="s">
        <v>535</v>
      </c>
    </row>
    <row r="42" spans="1:35" ht="45" customHeight="1" x14ac:dyDescent="0.2">
      <c r="A42" s="159" t="s">
        <v>536</v>
      </c>
      <c r="B42" s="150">
        <v>821567009</v>
      </c>
      <c r="C42" s="150" t="s">
        <v>457</v>
      </c>
      <c r="D42" s="151" t="s">
        <v>276</v>
      </c>
      <c r="E42" s="150" t="s">
        <v>396</v>
      </c>
      <c r="F42" s="152" t="s">
        <v>537</v>
      </c>
      <c r="G42" s="152"/>
      <c r="H42" s="150" t="s">
        <v>397</v>
      </c>
      <c r="I42" s="152" t="s">
        <v>538</v>
      </c>
      <c r="J42" s="150"/>
      <c r="K42" s="150"/>
      <c r="L42" s="150" t="s">
        <v>539</v>
      </c>
      <c r="M42" s="150" t="s">
        <v>540</v>
      </c>
      <c r="N42" s="153" t="s">
        <v>118</v>
      </c>
      <c r="O42" s="154" t="s">
        <v>541</v>
      </c>
      <c r="P42" s="154" t="s">
        <v>542</v>
      </c>
      <c r="Q42" s="155" t="s">
        <v>543</v>
      </c>
      <c r="R42" s="154"/>
      <c r="S42" s="155" t="s">
        <v>403</v>
      </c>
      <c r="T42" s="155" t="s">
        <v>544</v>
      </c>
      <c r="U42" s="155">
        <v>2020</v>
      </c>
      <c r="V42" s="156" t="s">
        <v>545</v>
      </c>
      <c r="W42" s="154">
        <v>1500</v>
      </c>
      <c r="X42" s="213"/>
      <c r="Y42" s="214"/>
      <c r="Z42" s="213"/>
      <c r="AA42" s="213"/>
      <c r="AB42" s="213"/>
      <c r="AC42" s="215"/>
      <c r="AD42" s="40"/>
      <c r="AE42" s="40"/>
      <c r="AF42" s="40"/>
      <c r="AG42" s="40"/>
      <c r="AH42" s="40"/>
      <c r="AI42" s="218" t="s">
        <v>546</v>
      </c>
    </row>
    <row r="43" spans="1:35" ht="45" customHeight="1" x14ac:dyDescent="0.2">
      <c r="A43" s="159" t="s">
        <v>547</v>
      </c>
      <c r="B43" s="150">
        <v>700813002</v>
      </c>
      <c r="C43" s="150" t="s">
        <v>395</v>
      </c>
      <c r="D43" s="151" t="s">
        <v>276</v>
      </c>
      <c r="E43" s="150" t="s">
        <v>468</v>
      </c>
      <c r="F43" s="152" t="s">
        <v>548</v>
      </c>
      <c r="G43" s="152"/>
      <c r="H43" s="152" t="s">
        <v>397</v>
      </c>
      <c r="I43" s="152" t="s">
        <v>115</v>
      </c>
      <c r="J43" s="150"/>
      <c r="K43" s="150"/>
      <c r="L43" s="150" t="s">
        <v>549</v>
      </c>
      <c r="M43" s="150" t="s">
        <v>550</v>
      </c>
      <c r="N43" s="153" t="s">
        <v>118</v>
      </c>
      <c r="O43" s="154" t="s">
        <v>541</v>
      </c>
      <c r="P43" s="154" t="s">
        <v>551</v>
      </c>
      <c r="Q43" s="155"/>
      <c r="R43" s="154"/>
      <c r="S43" s="155" t="s">
        <v>403</v>
      </c>
      <c r="T43" s="155" t="s">
        <v>552</v>
      </c>
      <c r="U43" s="155">
        <v>2020</v>
      </c>
      <c r="V43" s="156">
        <v>37970</v>
      </c>
      <c r="W43" s="154">
        <v>1450</v>
      </c>
      <c r="X43" s="213"/>
      <c r="Y43" s="214"/>
      <c r="Z43" s="213"/>
      <c r="AA43" s="213"/>
      <c r="AB43" s="213"/>
      <c r="AC43" s="215"/>
      <c r="AD43" s="40"/>
      <c r="AE43" s="40"/>
      <c r="AF43" s="40"/>
      <c r="AG43" s="40"/>
      <c r="AH43" s="40"/>
      <c r="AI43" s="218"/>
    </row>
    <row r="44" spans="1:35" ht="45" customHeight="1" x14ac:dyDescent="0.2">
      <c r="A44" s="159" t="s">
        <v>553</v>
      </c>
      <c r="B44" s="150">
        <v>700230201</v>
      </c>
      <c r="C44" s="150" t="s">
        <v>395</v>
      </c>
      <c r="D44" s="151" t="s">
        <v>276</v>
      </c>
      <c r="E44" s="150" t="s">
        <v>554</v>
      </c>
      <c r="F44" s="152" t="s">
        <v>555</v>
      </c>
      <c r="G44" s="152"/>
      <c r="H44" s="152" t="s">
        <v>397</v>
      </c>
      <c r="I44" s="152" t="s">
        <v>115</v>
      </c>
      <c r="J44" s="150"/>
      <c r="K44" s="150"/>
      <c r="L44" s="150" t="s">
        <v>556</v>
      </c>
      <c r="M44" s="150" t="s">
        <v>557</v>
      </c>
      <c r="N44" s="153" t="s">
        <v>118</v>
      </c>
      <c r="O44" s="154" t="s">
        <v>439</v>
      </c>
      <c r="P44" s="154" t="s">
        <v>558</v>
      </c>
      <c r="Q44" s="166" t="s">
        <v>559</v>
      </c>
      <c r="R44" s="154"/>
      <c r="S44" s="155" t="s">
        <v>560</v>
      </c>
      <c r="T44" s="155" t="s">
        <v>561</v>
      </c>
      <c r="U44" s="155">
        <v>2020</v>
      </c>
      <c r="V44" s="156">
        <v>37970</v>
      </c>
      <c r="W44" s="154">
        <v>1550</v>
      </c>
      <c r="X44" s="213"/>
      <c r="Y44" s="214"/>
      <c r="Z44" s="213"/>
      <c r="AA44" s="213"/>
      <c r="AB44" s="213"/>
      <c r="AC44" s="215"/>
      <c r="AD44" s="40"/>
      <c r="AE44" s="40"/>
      <c r="AF44" s="40"/>
      <c r="AG44" s="40"/>
      <c r="AH44" s="40"/>
      <c r="AI44" s="218"/>
    </row>
    <row r="45" spans="1:35" ht="45" customHeight="1" x14ac:dyDescent="0.2">
      <c r="A45" s="159" t="s">
        <v>562</v>
      </c>
      <c r="B45" s="150">
        <v>700218708</v>
      </c>
      <c r="C45" s="150" t="s">
        <v>457</v>
      </c>
      <c r="D45" s="151" t="s">
        <v>276</v>
      </c>
      <c r="E45" s="150" t="s">
        <v>529</v>
      </c>
      <c r="F45" s="152" t="s">
        <v>278</v>
      </c>
      <c r="G45" s="152"/>
      <c r="H45" s="152" t="s">
        <v>397</v>
      </c>
      <c r="I45" s="152" t="s">
        <v>115</v>
      </c>
      <c r="J45" s="150"/>
      <c r="K45" s="150"/>
      <c r="L45" s="150" t="s">
        <v>563</v>
      </c>
      <c r="M45" s="150" t="s">
        <v>564</v>
      </c>
      <c r="N45" s="153" t="s">
        <v>118</v>
      </c>
      <c r="O45" s="154" t="s">
        <v>502</v>
      </c>
      <c r="P45" s="154" t="s">
        <v>565</v>
      </c>
      <c r="Q45" s="155"/>
      <c r="R45" s="154"/>
      <c r="S45" s="155">
        <v>93910</v>
      </c>
      <c r="T45" s="155" t="s">
        <v>566</v>
      </c>
      <c r="U45" s="155">
        <v>2016</v>
      </c>
      <c r="V45" s="156">
        <v>37970</v>
      </c>
      <c r="W45" s="154">
        <v>1600</v>
      </c>
      <c r="X45" s="262"/>
      <c r="Y45" s="153"/>
      <c r="Z45" s="262"/>
      <c r="AA45" s="262"/>
      <c r="AB45" s="262"/>
      <c r="AC45" s="150"/>
      <c r="AD45" s="40"/>
      <c r="AE45" s="40"/>
      <c r="AF45" s="40"/>
      <c r="AG45" s="40"/>
      <c r="AH45" s="40"/>
      <c r="AI45" s="218"/>
    </row>
    <row r="46" spans="1:35" ht="45" customHeight="1" x14ac:dyDescent="0.2">
      <c r="A46" s="159" t="s">
        <v>567</v>
      </c>
      <c r="B46" s="150" t="s">
        <v>568</v>
      </c>
      <c r="C46" s="150" t="s">
        <v>395</v>
      </c>
      <c r="D46" s="151" t="s">
        <v>276</v>
      </c>
      <c r="E46" s="150" t="s">
        <v>569</v>
      </c>
      <c r="F46" s="152" t="s">
        <v>278</v>
      </c>
      <c r="G46" s="152"/>
      <c r="H46" s="152" t="s">
        <v>397</v>
      </c>
      <c r="I46" s="152" t="s">
        <v>115</v>
      </c>
      <c r="J46" s="150"/>
      <c r="K46" s="150"/>
      <c r="L46" s="150" t="s">
        <v>570</v>
      </c>
      <c r="M46" s="150" t="s">
        <v>571</v>
      </c>
      <c r="N46" s="153" t="s">
        <v>118</v>
      </c>
      <c r="O46" s="154" t="s">
        <v>400</v>
      </c>
      <c r="P46" s="154" t="s">
        <v>572</v>
      </c>
      <c r="Q46" s="155"/>
      <c r="R46" s="154"/>
      <c r="S46" s="155" t="s">
        <v>442</v>
      </c>
      <c r="T46" s="155" t="s">
        <v>573</v>
      </c>
      <c r="U46" s="155">
        <v>2016</v>
      </c>
      <c r="V46" s="156">
        <v>37970</v>
      </c>
      <c r="W46" s="154">
        <v>1650</v>
      </c>
      <c r="X46" s="262"/>
      <c r="Y46" s="153"/>
      <c r="Z46" s="262"/>
      <c r="AA46" s="262"/>
      <c r="AB46" s="262"/>
      <c r="AC46" s="150"/>
      <c r="AD46" s="40"/>
      <c r="AE46" s="40"/>
      <c r="AF46" s="40"/>
      <c r="AG46" s="40"/>
      <c r="AH46" s="40"/>
      <c r="AI46" s="218"/>
    </row>
    <row r="47" spans="1:35" ht="45" customHeight="1" x14ac:dyDescent="0.2">
      <c r="A47" s="159" t="s">
        <v>574</v>
      </c>
      <c r="B47" s="150">
        <v>705171009</v>
      </c>
      <c r="C47" s="150" t="s">
        <v>395</v>
      </c>
      <c r="D47" s="151" t="s">
        <v>276</v>
      </c>
      <c r="E47" s="150" t="s">
        <v>575</v>
      </c>
      <c r="F47" s="152" t="s">
        <v>278</v>
      </c>
      <c r="G47" s="152"/>
      <c r="H47" s="152" t="s">
        <v>397</v>
      </c>
      <c r="I47" s="152" t="s">
        <v>115</v>
      </c>
      <c r="J47" s="150"/>
      <c r="K47" s="150"/>
      <c r="L47" s="150" t="s">
        <v>576</v>
      </c>
      <c r="M47" s="150" t="s">
        <v>577</v>
      </c>
      <c r="N47" s="153" t="s">
        <v>578</v>
      </c>
      <c r="O47" s="154" t="s">
        <v>579</v>
      </c>
      <c r="P47" s="154" t="s">
        <v>580</v>
      </c>
      <c r="Q47" s="155" t="s">
        <v>581</v>
      </c>
      <c r="R47" s="154"/>
      <c r="S47" s="155" t="s">
        <v>442</v>
      </c>
      <c r="T47" s="155" t="s">
        <v>582</v>
      </c>
      <c r="U47" s="155">
        <v>2014</v>
      </c>
      <c r="V47" s="156">
        <v>37970</v>
      </c>
      <c r="W47" s="154">
        <v>6909</v>
      </c>
      <c r="X47" s="262"/>
      <c r="Y47" s="153"/>
      <c r="Z47" s="262"/>
      <c r="AA47" s="262"/>
      <c r="AB47" s="262"/>
      <c r="AC47" s="150"/>
      <c r="AD47" s="40"/>
      <c r="AE47" s="40"/>
      <c r="AF47" s="40"/>
      <c r="AG47" s="40"/>
      <c r="AH47" s="40"/>
      <c r="AI47" s="218"/>
    </row>
    <row r="48" spans="1:35" ht="45" customHeight="1" x14ac:dyDescent="0.2">
      <c r="A48" s="159" t="s">
        <v>583</v>
      </c>
      <c r="B48" s="150">
        <v>817951724</v>
      </c>
      <c r="C48" s="150" t="s">
        <v>395</v>
      </c>
      <c r="D48" s="151" t="s">
        <v>276</v>
      </c>
      <c r="E48" s="150" t="s">
        <v>584</v>
      </c>
      <c r="F48" s="152" t="s">
        <v>278</v>
      </c>
      <c r="G48" s="152"/>
      <c r="H48" s="152" t="s">
        <v>397</v>
      </c>
      <c r="I48" s="152" t="s">
        <v>115</v>
      </c>
      <c r="J48" s="150"/>
      <c r="K48" s="150"/>
      <c r="L48" s="150" t="s">
        <v>585</v>
      </c>
      <c r="M48" s="150" t="s">
        <v>586</v>
      </c>
      <c r="N48" s="153" t="s">
        <v>133</v>
      </c>
      <c r="O48" s="155" t="s">
        <v>134</v>
      </c>
      <c r="P48" s="154" t="s">
        <v>587</v>
      </c>
      <c r="Q48" s="155" t="s">
        <v>588</v>
      </c>
      <c r="R48" s="154"/>
      <c r="S48" s="155" t="s">
        <v>442</v>
      </c>
      <c r="T48" s="155" t="s">
        <v>589</v>
      </c>
      <c r="U48" s="155">
        <v>2020</v>
      </c>
      <c r="V48" s="156">
        <v>37970</v>
      </c>
      <c r="W48" s="154">
        <v>1750</v>
      </c>
      <c r="X48" s="213"/>
      <c r="Y48" s="214"/>
      <c r="Z48" s="213"/>
      <c r="AA48" s="213"/>
      <c r="AB48" s="213"/>
      <c r="AC48" s="215"/>
      <c r="AD48" s="40"/>
      <c r="AE48" s="40"/>
      <c r="AF48" s="40"/>
      <c r="AG48" s="40"/>
      <c r="AH48" s="40"/>
      <c r="AI48" s="218"/>
    </row>
    <row r="49" spans="1:35" ht="45" customHeight="1" x14ac:dyDescent="0.2">
      <c r="A49" s="159" t="s">
        <v>590</v>
      </c>
      <c r="B49" s="150">
        <v>802305002</v>
      </c>
      <c r="C49" s="150" t="s">
        <v>395</v>
      </c>
      <c r="D49" s="151" t="s">
        <v>276</v>
      </c>
      <c r="E49" s="150" t="s">
        <v>591</v>
      </c>
      <c r="F49" s="152" t="s">
        <v>278</v>
      </c>
      <c r="G49" s="152"/>
      <c r="H49" s="152" t="s">
        <v>397</v>
      </c>
      <c r="I49" s="152" t="s">
        <v>115</v>
      </c>
      <c r="J49" s="150"/>
      <c r="K49" s="150"/>
      <c r="L49" s="150" t="s">
        <v>592</v>
      </c>
      <c r="M49" s="150" t="s">
        <v>593</v>
      </c>
      <c r="N49" s="153" t="s">
        <v>118</v>
      </c>
      <c r="O49" s="154" t="s">
        <v>594</v>
      </c>
      <c r="P49" s="154" t="s">
        <v>595</v>
      </c>
      <c r="Q49" s="155"/>
      <c r="R49" s="154"/>
      <c r="S49" s="155">
        <v>93910</v>
      </c>
      <c r="T49" s="155" t="s">
        <v>596</v>
      </c>
      <c r="U49" s="155">
        <v>2010</v>
      </c>
      <c r="V49" s="156">
        <v>37970</v>
      </c>
      <c r="W49" s="154">
        <v>7063</v>
      </c>
      <c r="X49" s="262"/>
      <c r="Y49" s="153"/>
      <c r="Z49" s="262"/>
      <c r="AA49" s="262"/>
      <c r="AB49" s="262"/>
      <c r="AC49" s="150"/>
      <c r="AD49" s="40"/>
      <c r="AE49" s="40"/>
      <c r="AF49" s="40"/>
      <c r="AG49" s="40"/>
      <c r="AH49" s="40"/>
      <c r="AI49" s="218"/>
    </row>
    <row r="50" spans="1:35" ht="45" customHeight="1" x14ac:dyDescent="0.2">
      <c r="A50" s="159" t="s">
        <v>597</v>
      </c>
      <c r="B50" s="150">
        <v>817951511</v>
      </c>
      <c r="C50" s="150" t="s">
        <v>395</v>
      </c>
      <c r="D50" s="151" t="s">
        <v>276</v>
      </c>
      <c r="E50" s="150" t="s">
        <v>598</v>
      </c>
      <c r="F50" s="152" t="s">
        <v>278</v>
      </c>
      <c r="G50" s="152"/>
      <c r="H50" s="152" t="s">
        <v>397</v>
      </c>
      <c r="I50" s="152" t="s">
        <v>115</v>
      </c>
      <c r="J50" s="150"/>
      <c r="K50" s="150"/>
      <c r="L50" s="150" t="s">
        <v>599</v>
      </c>
      <c r="M50" s="150" t="s">
        <v>600</v>
      </c>
      <c r="N50" s="153" t="s">
        <v>118</v>
      </c>
      <c r="O50" s="154" t="s">
        <v>601</v>
      </c>
      <c r="P50" s="154" t="s">
        <v>602</v>
      </c>
      <c r="Q50" s="155"/>
      <c r="R50" s="154"/>
      <c r="S50" s="155" t="s">
        <v>403</v>
      </c>
      <c r="T50" s="155" t="s">
        <v>603</v>
      </c>
      <c r="U50" s="155">
        <v>2007</v>
      </c>
      <c r="V50" s="156">
        <v>37970</v>
      </c>
      <c r="W50" s="154">
        <v>7013</v>
      </c>
      <c r="X50" s="262"/>
      <c r="Y50" s="153"/>
      <c r="Z50" s="262"/>
      <c r="AA50" s="262"/>
      <c r="AB50" s="262"/>
      <c r="AC50" s="150"/>
      <c r="AD50" s="40"/>
      <c r="AE50" s="40"/>
      <c r="AF50" s="40"/>
      <c r="AG50" s="40"/>
      <c r="AH50" s="40"/>
      <c r="AI50" s="218"/>
    </row>
    <row r="51" spans="1:35" ht="45" customHeight="1" x14ac:dyDescent="0.2">
      <c r="A51" s="159" t="s">
        <v>604</v>
      </c>
      <c r="B51" s="150">
        <v>651354765</v>
      </c>
      <c r="C51" s="150" t="s">
        <v>605</v>
      </c>
      <c r="D51" s="151" t="s">
        <v>124</v>
      </c>
      <c r="E51" s="150" t="s">
        <v>606</v>
      </c>
      <c r="F51" s="152" t="s">
        <v>607</v>
      </c>
      <c r="G51" s="152"/>
      <c r="H51" s="152" t="s">
        <v>608</v>
      </c>
      <c r="I51" s="152" t="s">
        <v>609</v>
      </c>
      <c r="J51" s="150" t="s">
        <v>610</v>
      </c>
      <c r="K51" s="150" t="s">
        <v>611</v>
      </c>
      <c r="L51" s="150" t="s">
        <v>612</v>
      </c>
      <c r="M51" s="150" t="s">
        <v>613</v>
      </c>
      <c r="N51" s="153" t="s">
        <v>246</v>
      </c>
      <c r="O51" s="154" t="s">
        <v>614</v>
      </c>
      <c r="P51" s="154">
        <v>984478316</v>
      </c>
      <c r="Q51" s="166" t="s">
        <v>615</v>
      </c>
      <c r="R51" s="154"/>
      <c r="S51" s="155" t="s">
        <v>209</v>
      </c>
      <c r="T51" s="155" t="s">
        <v>616</v>
      </c>
      <c r="U51" s="155">
        <v>2021</v>
      </c>
      <c r="V51" s="156">
        <v>43374</v>
      </c>
      <c r="W51" s="154">
        <v>7657</v>
      </c>
      <c r="X51" s="262"/>
      <c r="Y51" s="153"/>
      <c r="Z51" s="262"/>
      <c r="AA51" s="262"/>
      <c r="AB51" s="262"/>
      <c r="AC51" s="150"/>
      <c r="AD51" s="40"/>
      <c r="AE51" s="40"/>
      <c r="AF51" s="40"/>
      <c r="AG51" s="40"/>
      <c r="AH51" s="40"/>
      <c r="AI51" s="218"/>
    </row>
    <row r="52" spans="1:35" ht="45" customHeight="1" x14ac:dyDescent="0.2">
      <c r="A52" s="159" t="s">
        <v>617</v>
      </c>
      <c r="B52" s="150">
        <v>650413296</v>
      </c>
      <c r="C52" s="150" t="s">
        <v>198</v>
      </c>
      <c r="D52" s="151" t="s">
        <v>124</v>
      </c>
      <c r="E52" s="150" t="s">
        <v>618</v>
      </c>
      <c r="F52" s="152" t="s">
        <v>619</v>
      </c>
      <c r="G52" s="152"/>
      <c r="H52" s="152" t="s">
        <v>620</v>
      </c>
      <c r="I52" s="152" t="s">
        <v>621</v>
      </c>
      <c r="J52" s="150" t="s">
        <v>622</v>
      </c>
      <c r="K52" s="150" t="s">
        <v>623</v>
      </c>
      <c r="L52" s="150" t="s">
        <v>624</v>
      </c>
      <c r="M52" s="150" t="s">
        <v>625</v>
      </c>
      <c r="N52" s="153" t="s">
        <v>246</v>
      </c>
      <c r="O52" s="154" t="s">
        <v>626</v>
      </c>
      <c r="P52" s="154"/>
      <c r="Q52" s="155"/>
      <c r="R52" s="154"/>
      <c r="S52" s="155" t="s">
        <v>627</v>
      </c>
      <c r="T52" s="155" t="s">
        <v>628</v>
      </c>
      <c r="U52" s="155">
        <v>2011</v>
      </c>
      <c r="V52" s="156">
        <v>40910</v>
      </c>
      <c r="W52" s="154">
        <v>7461</v>
      </c>
      <c r="X52" s="262"/>
      <c r="Y52" s="153"/>
      <c r="Z52" s="262"/>
      <c r="AA52" s="262"/>
      <c r="AB52" s="262"/>
      <c r="AC52" s="150"/>
      <c r="AD52" s="40"/>
      <c r="AE52" s="40"/>
      <c r="AF52" s="40"/>
      <c r="AG52" s="40"/>
      <c r="AH52" s="40"/>
      <c r="AI52" s="218"/>
    </row>
    <row r="53" spans="1:35" ht="45" customHeight="1" x14ac:dyDescent="0.2">
      <c r="A53" s="159" t="s">
        <v>629</v>
      </c>
      <c r="B53" s="150">
        <v>650797612</v>
      </c>
      <c r="C53" s="150" t="s">
        <v>630</v>
      </c>
      <c r="D53" s="151" t="s">
        <v>124</v>
      </c>
      <c r="E53" s="150" t="s">
        <v>631</v>
      </c>
      <c r="F53" s="152" t="s">
        <v>632</v>
      </c>
      <c r="G53" s="152"/>
      <c r="H53" s="152" t="s">
        <v>633</v>
      </c>
      <c r="I53" s="152" t="s">
        <v>634</v>
      </c>
      <c r="J53" s="150" t="s">
        <v>635</v>
      </c>
      <c r="K53" s="150" t="s">
        <v>636</v>
      </c>
      <c r="L53" s="150" t="s">
        <v>637</v>
      </c>
      <c r="M53" s="150" t="s">
        <v>638</v>
      </c>
      <c r="N53" s="153" t="s">
        <v>494</v>
      </c>
      <c r="O53" s="154" t="s">
        <v>495</v>
      </c>
      <c r="P53" s="154" t="s">
        <v>639</v>
      </c>
      <c r="Q53" s="155" t="s">
        <v>640</v>
      </c>
      <c r="R53" s="154"/>
      <c r="S53" s="155" t="s">
        <v>209</v>
      </c>
      <c r="T53" s="155" t="s">
        <v>641</v>
      </c>
      <c r="U53" s="155">
        <v>2020</v>
      </c>
      <c r="V53" s="156">
        <v>43453</v>
      </c>
      <c r="W53" s="154">
        <v>7664</v>
      </c>
      <c r="X53" s="213"/>
      <c r="Y53" s="214"/>
      <c r="Z53" s="213"/>
      <c r="AA53" s="213"/>
      <c r="AB53" s="213"/>
      <c r="AC53" s="215"/>
      <c r="AD53" s="40"/>
      <c r="AE53" s="40"/>
      <c r="AF53" s="40"/>
      <c r="AG53" s="40"/>
      <c r="AH53" s="40"/>
      <c r="AI53" s="218"/>
    </row>
    <row r="54" spans="1:35" ht="45" customHeight="1" x14ac:dyDescent="0.2">
      <c r="A54" s="159" t="s">
        <v>642</v>
      </c>
      <c r="B54" s="150">
        <v>725183003</v>
      </c>
      <c r="C54" s="150" t="s">
        <v>198</v>
      </c>
      <c r="D54" s="151" t="s">
        <v>124</v>
      </c>
      <c r="E54" s="150" t="s">
        <v>643</v>
      </c>
      <c r="F54" s="152" t="s">
        <v>278</v>
      </c>
      <c r="G54" s="152"/>
      <c r="H54" s="152" t="s">
        <v>644</v>
      </c>
      <c r="I54" s="152" t="s">
        <v>645</v>
      </c>
      <c r="J54" s="150" t="s">
        <v>242</v>
      </c>
      <c r="K54" s="150" t="s">
        <v>646</v>
      </c>
      <c r="L54" s="150" t="s">
        <v>647</v>
      </c>
      <c r="M54" s="150" t="s">
        <v>648</v>
      </c>
      <c r="N54" s="153" t="s">
        <v>118</v>
      </c>
      <c r="O54" s="154" t="s">
        <v>178</v>
      </c>
      <c r="P54" s="154" t="s">
        <v>649</v>
      </c>
      <c r="Q54" s="166" t="s">
        <v>650</v>
      </c>
      <c r="R54" s="154"/>
      <c r="S54" s="155">
        <v>93401</v>
      </c>
      <c r="T54" s="155" t="s">
        <v>651</v>
      </c>
      <c r="U54" s="155">
        <v>2020</v>
      </c>
      <c r="V54" s="156">
        <v>37970</v>
      </c>
      <c r="W54" s="154">
        <v>7114</v>
      </c>
      <c r="X54" s="262"/>
      <c r="Y54" s="153"/>
      <c r="Z54" s="262"/>
      <c r="AA54" s="262"/>
      <c r="AB54" s="262"/>
      <c r="AC54" s="150"/>
      <c r="AD54" s="40"/>
      <c r="AE54" s="40"/>
      <c r="AF54" s="40"/>
      <c r="AG54" s="40"/>
      <c r="AH54" s="40"/>
      <c r="AI54" s="218"/>
    </row>
    <row r="55" spans="1:35" ht="45" customHeight="1" x14ac:dyDescent="0.2">
      <c r="A55" s="159" t="s">
        <v>652</v>
      </c>
      <c r="B55" s="150">
        <v>707437006</v>
      </c>
      <c r="C55" s="150" t="s">
        <v>198</v>
      </c>
      <c r="D55" s="151" t="s">
        <v>124</v>
      </c>
      <c r="E55" s="150" t="s">
        <v>653</v>
      </c>
      <c r="F55" s="152" t="s">
        <v>654</v>
      </c>
      <c r="G55" s="152"/>
      <c r="H55" s="152" t="s">
        <v>655</v>
      </c>
      <c r="I55" s="152" t="s">
        <v>656</v>
      </c>
      <c r="J55" s="150" t="s">
        <v>657</v>
      </c>
      <c r="K55" s="150" t="s">
        <v>658</v>
      </c>
      <c r="L55" s="150" t="s">
        <v>659</v>
      </c>
      <c r="M55" s="150" t="s">
        <v>660</v>
      </c>
      <c r="N55" s="153" t="s">
        <v>149</v>
      </c>
      <c r="O55" s="154" t="s">
        <v>661</v>
      </c>
      <c r="P55" s="154" t="s">
        <v>662</v>
      </c>
      <c r="Q55" s="155"/>
      <c r="R55" s="155"/>
      <c r="S55" s="155" t="s">
        <v>209</v>
      </c>
      <c r="T55" s="155" t="s">
        <v>663</v>
      </c>
      <c r="U55" s="155">
        <v>2014</v>
      </c>
      <c r="V55" s="156">
        <v>37970</v>
      </c>
      <c r="W55" s="154">
        <v>2000</v>
      </c>
      <c r="X55" s="262"/>
      <c r="Y55" s="153"/>
      <c r="Z55" s="262"/>
      <c r="AA55" s="262"/>
      <c r="AB55" s="262"/>
      <c r="AC55" s="150"/>
      <c r="AD55" s="40"/>
      <c r="AE55" s="40"/>
      <c r="AF55" s="40"/>
      <c r="AG55" s="40"/>
      <c r="AH55" s="40"/>
      <c r="AI55" s="218"/>
    </row>
    <row r="56" spans="1:35" ht="45" customHeight="1" x14ac:dyDescent="0.2">
      <c r="A56" s="159" t="s">
        <v>664</v>
      </c>
      <c r="B56" s="150">
        <v>710867003</v>
      </c>
      <c r="C56" s="150" t="s">
        <v>156</v>
      </c>
      <c r="D56" s="151" t="s">
        <v>124</v>
      </c>
      <c r="E56" s="150" t="s">
        <v>665</v>
      </c>
      <c r="F56" s="152" t="s">
        <v>666</v>
      </c>
      <c r="G56" s="152"/>
      <c r="H56" s="152" t="s">
        <v>667</v>
      </c>
      <c r="I56" s="152" t="s">
        <v>668</v>
      </c>
      <c r="J56" s="150" t="s">
        <v>174</v>
      </c>
      <c r="K56" s="150" t="s">
        <v>669</v>
      </c>
      <c r="L56" s="150" t="s">
        <v>670</v>
      </c>
      <c r="M56" s="150" t="s">
        <v>671</v>
      </c>
      <c r="N56" s="153" t="s">
        <v>118</v>
      </c>
      <c r="O56" s="154" t="s">
        <v>672</v>
      </c>
      <c r="P56" s="154" t="s">
        <v>673</v>
      </c>
      <c r="Q56" s="167" t="s">
        <v>674</v>
      </c>
      <c r="R56" s="154"/>
      <c r="S56" s="155" t="s">
        <v>675</v>
      </c>
      <c r="T56" s="155" t="s">
        <v>676</v>
      </c>
      <c r="U56" s="155">
        <v>2019</v>
      </c>
      <c r="V56" s="156">
        <v>37970</v>
      </c>
      <c r="W56" s="154">
        <v>6871</v>
      </c>
      <c r="X56" s="262"/>
      <c r="Y56" s="153"/>
      <c r="Z56" s="262"/>
      <c r="AA56" s="262"/>
      <c r="AB56" s="262"/>
      <c r="AC56" s="150"/>
      <c r="AD56" s="40"/>
      <c r="AE56" s="40"/>
      <c r="AF56" s="40"/>
      <c r="AG56" s="40"/>
      <c r="AH56" s="40"/>
      <c r="AI56" s="218"/>
    </row>
    <row r="57" spans="1:35" ht="45" customHeight="1" x14ac:dyDescent="0.2">
      <c r="A57" s="159" t="s">
        <v>677</v>
      </c>
      <c r="B57" s="150">
        <v>715787008</v>
      </c>
      <c r="C57" s="150" t="s">
        <v>198</v>
      </c>
      <c r="D57" s="151" t="s">
        <v>124</v>
      </c>
      <c r="E57" s="150" t="s">
        <v>678</v>
      </c>
      <c r="F57" s="152" t="s">
        <v>679</v>
      </c>
      <c r="G57" s="152"/>
      <c r="H57" s="152" t="s">
        <v>680</v>
      </c>
      <c r="I57" s="152" t="s">
        <v>681</v>
      </c>
      <c r="J57" s="150" t="s">
        <v>682</v>
      </c>
      <c r="K57" s="150" t="s">
        <v>683</v>
      </c>
      <c r="L57" s="150" t="s">
        <v>684</v>
      </c>
      <c r="M57" s="150" t="s">
        <v>685</v>
      </c>
      <c r="N57" s="153" t="s">
        <v>246</v>
      </c>
      <c r="O57" s="154" t="s">
        <v>686</v>
      </c>
      <c r="P57" s="154" t="s">
        <v>687</v>
      </c>
      <c r="Q57" s="166" t="s">
        <v>688</v>
      </c>
      <c r="R57" s="154"/>
      <c r="S57" s="155" t="s">
        <v>627</v>
      </c>
      <c r="T57" s="155" t="s">
        <v>689</v>
      </c>
      <c r="U57" s="155">
        <v>2020</v>
      </c>
      <c r="V57" s="156">
        <v>37971</v>
      </c>
      <c r="W57" s="154">
        <v>6988</v>
      </c>
      <c r="X57" s="213"/>
      <c r="Y57" s="214"/>
      <c r="Z57" s="213"/>
      <c r="AA57" s="213"/>
      <c r="AB57" s="213"/>
      <c r="AC57" s="215"/>
      <c r="AD57" s="40"/>
      <c r="AE57" s="40"/>
      <c r="AF57" s="40"/>
      <c r="AG57" s="40"/>
      <c r="AH57" s="40"/>
      <c r="AI57" s="218"/>
    </row>
    <row r="58" spans="1:35" ht="45" customHeight="1" x14ac:dyDescent="0.2">
      <c r="A58" s="159" t="s">
        <v>690</v>
      </c>
      <c r="B58" s="150">
        <v>731013004</v>
      </c>
      <c r="C58" s="150" t="s">
        <v>198</v>
      </c>
      <c r="D58" s="151" t="s">
        <v>124</v>
      </c>
      <c r="E58" s="150" t="s">
        <v>691</v>
      </c>
      <c r="F58" s="254" t="s">
        <v>692</v>
      </c>
      <c r="G58" s="155">
        <v>2024</v>
      </c>
      <c r="H58" s="152" t="s">
        <v>693</v>
      </c>
      <c r="I58" s="152" t="s">
        <v>694</v>
      </c>
      <c r="J58" s="150" t="s">
        <v>695</v>
      </c>
      <c r="K58" s="150" t="s">
        <v>696</v>
      </c>
      <c r="L58" s="255" t="s">
        <v>697</v>
      </c>
      <c r="M58" s="150" t="s">
        <v>698</v>
      </c>
      <c r="N58" s="153" t="s">
        <v>118</v>
      </c>
      <c r="O58" s="154" t="s">
        <v>192</v>
      </c>
      <c r="P58" s="154">
        <v>223414941</v>
      </c>
      <c r="Q58" s="155" t="s">
        <v>699</v>
      </c>
      <c r="R58" s="154"/>
      <c r="S58" s="155" t="s">
        <v>700</v>
      </c>
      <c r="T58" s="156" t="s">
        <v>701</v>
      </c>
      <c r="U58" s="155">
        <v>2023</v>
      </c>
      <c r="V58" s="156">
        <v>37970</v>
      </c>
      <c r="W58" s="154">
        <v>7003</v>
      </c>
      <c r="X58" s="213"/>
      <c r="Y58" s="214"/>
      <c r="Z58" s="213"/>
      <c r="AA58" s="213"/>
      <c r="AB58" s="213"/>
      <c r="AC58" s="215"/>
      <c r="AD58" s="40"/>
      <c r="AE58" s="40"/>
      <c r="AF58" s="40"/>
      <c r="AG58" s="40"/>
      <c r="AH58" s="40"/>
      <c r="AI58" s="218"/>
    </row>
    <row r="59" spans="1:35" ht="45" customHeight="1" x14ac:dyDescent="0.2">
      <c r="A59" s="159" t="s">
        <v>702</v>
      </c>
      <c r="B59" s="150">
        <v>651927862</v>
      </c>
      <c r="C59" s="150"/>
      <c r="D59" s="151" t="s">
        <v>124</v>
      </c>
      <c r="E59" s="150" t="s">
        <v>703</v>
      </c>
      <c r="F59" s="152" t="s">
        <v>704</v>
      </c>
      <c r="G59" s="152"/>
      <c r="H59" s="152" t="s">
        <v>705</v>
      </c>
      <c r="I59" s="152" t="s">
        <v>706</v>
      </c>
      <c r="J59" s="150" t="s">
        <v>707</v>
      </c>
      <c r="K59" s="150" t="s">
        <v>708</v>
      </c>
      <c r="L59" s="231" t="s">
        <v>709</v>
      </c>
      <c r="M59" s="150" t="s">
        <v>710</v>
      </c>
      <c r="N59" s="153" t="s">
        <v>133</v>
      </c>
      <c r="O59" s="154" t="s">
        <v>711</v>
      </c>
      <c r="P59" s="154" t="s">
        <v>712</v>
      </c>
      <c r="Q59" s="166" t="s">
        <v>713</v>
      </c>
      <c r="R59" s="154"/>
      <c r="S59" s="155">
        <v>93401</v>
      </c>
      <c r="T59" s="156" t="s">
        <v>714</v>
      </c>
      <c r="U59" s="155">
        <v>2020</v>
      </c>
      <c r="V59" s="156">
        <v>44187</v>
      </c>
      <c r="W59" s="154">
        <v>7723</v>
      </c>
      <c r="X59" s="262"/>
      <c r="Y59" s="153"/>
      <c r="Z59" s="262"/>
      <c r="AA59" s="262"/>
      <c r="AB59" s="262"/>
      <c r="AC59" s="150"/>
      <c r="AD59" s="40"/>
      <c r="AE59" s="40"/>
      <c r="AF59" s="40"/>
      <c r="AG59" s="40"/>
      <c r="AH59" s="40"/>
      <c r="AI59" s="218"/>
    </row>
    <row r="60" spans="1:35" ht="45" customHeight="1" x14ac:dyDescent="0.2">
      <c r="A60" s="159" t="s">
        <v>715</v>
      </c>
      <c r="B60" s="150">
        <v>650984447</v>
      </c>
      <c r="C60" s="150" t="s">
        <v>198</v>
      </c>
      <c r="D60" s="151" t="s">
        <v>124</v>
      </c>
      <c r="E60" s="150" t="s">
        <v>716</v>
      </c>
      <c r="F60" s="152" t="s">
        <v>717</v>
      </c>
      <c r="G60" s="152"/>
      <c r="H60" s="152" t="s">
        <v>718</v>
      </c>
      <c r="I60" s="152" t="s">
        <v>719</v>
      </c>
      <c r="J60" s="150" t="s">
        <v>720</v>
      </c>
      <c r="K60" s="150" t="s">
        <v>721</v>
      </c>
      <c r="L60" s="232" t="s">
        <v>722</v>
      </c>
      <c r="M60" s="150" t="s">
        <v>723</v>
      </c>
      <c r="N60" s="153" t="s">
        <v>118</v>
      </c>
      <c r="O60" s="154" t="s">
        <v>119</v>
      </c>
      <c r="P60" s="154" t="s">
        <v>724</v>
      </c>
      <c r="Q60" s="155" t="s">
        <v>725</v>
      </c>
      <c r="R60" s="154"/>
      <c r="S60" s="155" t="s">
        <v>627</v>
      </c>
      <c r="T60" s="155" t="s">
        <v>726</v>
      </c>
      <c r="U60" s="155">
        <v>2015</v>
      </c>
      <c r="V60" s="156">
        <v>42538</v>
      </c>
      <c r="W60" s="154">
        <v>7608</v>
      </c>
      <c r="X60" s="262"/>
      <c r="Y60" s="153"/>
      <c r="Z60" s="262"/>
      <c r="AA60" s="262"/>
      <c r="AB60" s="262"/>
      <c r="AC60" s="150"/>
      <c r="AD60" s="40"/>
      <c r="AE60" s="40"/>
      <c r="AF60" s="40"/>
      <c r="AG60" s="40"/>
      <c r="AH60" s="40"/>
      <c r="AI60" s="218"/>
    </row>
    <row r="61" spans="1:35" ht="45" customHeight="1" x14ac:dyDescent="0.2">
      <c r="A61" s="159" t="s">
        <v>727</v>
      </c>
      <c r="B61" s="150">
        <v>719651003</v>
      </c>
      <c r="C61" s="150" t="s">
        <v>605</v>
      </c>
      <c r="D61" s="151" t="s">
        <v>124</v>
      </c>
      <c r="E61" s="150" t="s">
        <v>728</v>
      </c>
      <c r="F61" s="152" t="s">
        <v>729</v>
      </c>
      <c r="G61" s="152"/>
      <c r="H61" s="152" t="s">
        <v>730</v>
      </c>
      <c r="I61" s="152" t="s">
        <v>731</v>
      </c>
      <c r="J61" s="150" t="s">
        <v>732</v>
      </c>
      <c r="K61" s="150" t="s">
        <v>733</v>
      </c>
      <c r="L61" s="232"/>
      <c r="M61" s="150" t="s">
        <v>734</v>
      </c>
      <c r="N61" s="153" t="s">
        <v>735</v>
      </c>
      <c r="O61" s="154" t="s">
        <v>366</v>
      </c>
      <c r="P61" s="154" t="s">
        <v>736</v>
      </c>
      <c r="Q61" s="155" t="s">
        <v>737</v>
      </c>
      <c r="R61" s="154"/>
      <c r="S61" s="155" t="s">
        <v>627</v>
      </c>
      <c r="T61" s="155" t="s">
        <v>738</v>
      </c>
      <c r="U61" s="155">
        <v>2014</v>
      </c>
      <c r="V61" s="156">
        <v>37970</v>
      </c>
      <c r="W61" s="154">
        <v>6930</v>
      </c>
      <c r="X61" s="262"/>
      <c r="Y61" s="153"/>
      <c r="Z61" s="262"/>
      <c r="AA61" s="262"/>
      <c r="AB61" s="262"/>
      <c r="AC61" s="150"/>
      <c r="AD61" s="40"/>
      <c r="AE61" s="40"/>
      <c r="AF61" s="40"/>
      <c r="AG61" s="40"/>
      <c r="AH61" s="40"/>
      <c r="AI61" s="218"/>
    </row>
    <row r="62" spans="1:35" ht="45" customHeight="1" x14ac:dyDescent="0.2">
      <c r="A62" s="159" t="s">
        <v>739</v>
      </c>
      <c r="B62" s="150">
        <v>708794007</v>
      </c>
      <c r="C62" s="150" t="s">
        <v>198</v>
      </c>
      <c r="D62" s="151" t="s">
        <v>124</v>
      </c>
      <c r="E62" s="150" t="s">
        <v>740</v>
      </c>
      <c r="F62" s="152" t="s">
        <v>741</v>
      </c>
      <c r="G62" s="152"/>
      <c r="H62" s="152" t="s">
        <v>742</v>
      </c>
      <c r="I62" s="152" t="s">
        <v>743</v>
      </c>
      <c r="J62" s="150" t="s">
        <v>744</v>
      </c>
      <c r="K62" s="150" t="s">
        <v>745</v>
      </c>
      <c r="L62" s="150" t="s">
        <v>746</v>
      </c>
      <c r="M62" s="150" t="s">
        <v>747</v>
      </c>
      <c r="N62" s="153" t="s">
        <v>118</v>
      </c>
      <c r="O62" s="154" t="s">
        <v>178</v>
      </c>
      <c r="P62" s="154"/>
      <c r="Q62" s="155"/>
      <c r="R62" s="154"/>
      <c r="S62" s="155" t="s">
        <v>627</v>
      </c>
      <c r="T62" s="155" t="s">
        <v>748</v>
      </c>
      <c r="U62" s="155">
        <v>2009</v>
      </c>
      <c r="V62" s="156">
        <v>39261</v>
      </c>
      <c r="W62" s="154">
        <v>7361</v>
      </c>
      <c r="X62" s="262"/>
      <c r="Y62" s="153"/>
      <c r="Z62" s="262"/>
      <c r="AA62" s="262"/>
      <c r="AB62" s="262"/>
      <c r="AC62" s="150"/>
      <c r="AD62" s="40"/>
      <c r="AE62" s="40"/>
      <c r="AF62" s="40"/>
      <c r="AG62" s="40"/>
      <c r="AH62" s="40"/>
      <c r="AI62" s="218"/>
    </row>
    <row r="63" spans="1:35" ht="45" customHeight="1" x14ac:dyDescent="0.2">
      <c r="A63" s="159" t="s">
        <v>749</v>
      </c>
      <c r="B63" s="150">
        <v>735534009</v>
      </c>
      <c r="C63" s="150" t="s">
        <v>198</v>
      </c>
      <c r="D63" s="151" t="s">
        <v>124</v>
      </c>
      <c r="E63" s="150" t="s">
        <v>750</v>
      </c>
      <c r="F63" s="152" t="s">
        <v>751</v>
      </c>
      <c r="G63" s="155">
        <v>2024</v>
      </c>
      <c r="H63" s="152" t="s">
        <v>752</v>
      </c>
      <c r="I63" s="152" t="s">
        <v>753</v>
      </c>
      <c r="J63" s="150" t="s">
        <v>754</v>
      </c>
      <c r="K63" s="150" t="s">
        <v>755</v>
      </c>
      <c r="L63" s="150" t="s">
        <v>756</v>
      </c>
      <c r="M63" s="150" t="s">
        <v>757</v>
      </c>
      <c r="N63" s="153" t="s">
        <v>149</v>
      </c>
      <c r="O63" s="154" t="s">
        <v>758</v>
      </c>
      <c r="P63" s="154" t="s">
        <v>759</v>
      </c>
      <c r="Q63" s="155" t="s">
        <v>760</v>
      </c>
      <c r="R63" s="154"/>
      <c r="S63" s="155" t="s">
        <v>627</v>
      </c>
      <c r="T63" s="155" t="s">
        <v>761</v>
      </c>
      <c r="U63" s="155">
        <v>2023</v>
      </c>
      <c r="V63" s="156">
        <v>37970</v>
      </c>
      <c r="W63" s="154">
        <v>6971</v>
      </c>
      <c r="X63" s="213"/>
      <c r="Y63" s="214"/>
      <c r="Z63" s="213"/>
      <c r="AA63" s="213"/>
      <c r="AB63" s="213"/>
      <c r="AC63" s="219" t="s">
        <v>762</v>
      </c>
      <c r="AD63" s="40"/>
      <c r="AE63" s="40"/>
      <c r="AF63" s="40"/>
      <c r="AG63" s="40"/>
      <c r="AH63" s="40"/>
      <c r="AI63" s="218" t="s">
        <v>763</v>
      </c>
    </row>
    <row r="64" spans="1:35" ht="45" customHeight="1" x14ac:dyDescent="0.2">
      <c r="A64" s="159" t="s">
        <v>764</v>
      </c>
      <c r="B64" s="150">
        <v>653936605</v>
      </c>
      <c r="C64" s="150" t="s">
        <v>765</v>
      </c>
      <c r="D64" s="151" t="s">
        <v>124</v>
      </c>
      <c r="E64" s="150" t="s">
        <v>766</v>
      </c>
      <c r="F64" s="152" t="s">
        <v>767</v>
      </c>
      <c r="G64" s="152"/>
      <c r="H64" s="152" t="s">
        <v>768</v>
      </c>
      <c r="I64" s="152" t="s">
        <v>769</v>
      </c>
      <c r="J64" s="152" t="s">
        <v>770</v>
      </c>
      <c r="K64" s="150" t="s">
        <v>771</v>
      </c>
      <c r="L64" s="150" t="s">
        <v>772</v>
      </c>
      <c r="M64" s="150" t="s">
        <v>773</v>
      </c>
      <c r="N64" s="153" t="s">
        <v>118</v>
      </c>
      <c r="O64" s="154" t="s">
        <v>774</v>
      </c>
      <c r="P64" s="154" t="s">
        <v>775</v>
      </c>
      <c r="Q64" s="155" t="s">
        <v>776</v>
      </c>
      <c r="R64" s="154"/>
      <c r="S64" s="155" t="s">
        <v>777</v>
      </c>
      <c r="T64" s="155" t="s">
        <v>778</v>
      </c>
      <c r="U64" s="155">
        <v>2013</v>
      </c>
      <c r="V64" s="156">
        <v>39261</v>
      </c>
      <c r="W64" s="154">
        <v>7360</v>
      </c>
      <c r="X64" s="262"/>
      <c r="Y64" s="153"/>
      <c r="Z64" s="262"/>
      <c r="AA64" s="262"/>
      <c r="AB64" s="262"/>
      <c r="AC64" s="150"/>
      <c r="AD64" s="40"/>
      <c r="AE64" s="40"/>
      <c r="AF64" s="40"/>
      <c r="AG64" s="40"/>
      <c r="AH64" s="40"/>
      <c r="AI64" s="218"/>
    </row>
    <row r="65" spans="1:35" ht="45" customHeight="1" x14ac:dyDescent="0.2">
      <c r="A65" s="159" t="s">
        <v>779</v>
      </c>
      <c r="B65" s="150" t="s">
        <v>780</v>
      </c>
      <c r="C65" s="150" t="s">
        <v>198</v>
      </c>
      <c r="D65" s="151" t="s">
        <v>124</v>
      </c>
      <c r="E65" s="150" t="s">
        <v>781</v>
      </c>
      <c r="F65" s="152" t="s">
        <v>782</v>
      </c>
      <c r="G65" s="152"/>
      <c r="H65" s="152" t="s">
        <v>783</v>
      </c>
      <c r="I65" s="152" t="s">
        <v>784</v>
      </c>
      <c r="J65" s="150" t="s">
        <v>785</v>
      </c>
      <c r="K65" s="150" t="s">
        <v>786</v>
      </c>
      <c r="L65" s="150" t="s">
        <v>787</v>
      </c>
      <c r="M65" s="150" t="s">
        <v>788</v>
      </c>
      <c r="N65" s="153" t="s">
        <v>149</v>
      </c>
      <c r="O65" s="154" t="s">
        <v>345</v>
      </c>
      <c r="P65" s="154"/>
      <c r="Q65" s="155"/>
      <c r="R65" s="154"/>
      <c r="S65" s="155" t="s">
        <v>153</v>
      </c>
      <c r="T65" s="155" t="s">
        <v>789</v>
      </c>
      <c r="U65" s="155">
        <v>2006</v>
      </c>
      <c r="V65" s="156">
        <v>37970</v>
      </c>
      <c r="W65" s="154">
        <v>7077</v>
      </c>
      <c r="X65" s="262"/>
      <c r="Y65" s="153"/>
      <c r="Z65" s="262"/>
      <c r="AA65" s="262"/>
      <c r="AB65" s="262"/>
      <c r="AC65" s="150"/>
      <c r="AD65" s="40"/>
      <c r="AE65" s="40"/>
      <c r="AF65" s="40"/>
      <c r="AG65" s="40"/>
      <c r="AH65" s="40"/>
      <c r="AI65" s="218"/>
    </row>
    <row r="66" spans="1:35" ht="45" customHeight="1" x14ac:dyDescent="0.2">
      <c r="A66" s="159" t="s">
        <v>790</v>
      </c>
      <c r="B66" s="150">
        <v>651853702</v>
      </c>
      <c r="C66" s="150" t="s">
        <v>198</v>
      </c>
      <c r="D66" s="151" t="s">
        <v>124</v>
      </c>
      <c r="E66" s="150" t="s">
        <v>791</v>
      </c>
      <c r="F66" s="152" t="s">
        <v>792</v>
      </c>
      <c r="G66" s="152"/>
      <c r="H66" s="152" t="s">
        <v>793</v>
      </c>
      <c r="I66" s="152" t="s">
        <v>794</v>
      </c>
      <c r="J66" s="150" t="s">
        <v>255</v>
      </c>
      <c r="K66" s="150" t="s">
        <v>795</v>
      </c>
      <c r="L66" s="150" t="s">
        <v>796</v>
      </c>
      <c r="M66" s="150" t="s">
        <v>797</v>
      </c>
      <c r="N66" s="153" t="s">
        <v>118</v>
      </c>
      <c r="O66" s="154" t="s">
        <v>798</v>
      </c>
      <c r="P66" s="154" t="s">
        <v>799</v>
      </c>
      <c r="Q66" s="166" t="s">
        <v>800</v>
      </c>
      <c r="R66" s="154"/>
      <c r="S66" s="155">
        <v>93991</v>
      </c>
      <c r="T66" s="155" t="s">
        <v>801</v>
      </c>
      <c r="U66" s="155">
        <v>2022</v>
      </c>
      <c r="V66" s="156">
        <v>37970</v>
      </c>
      <c r="W66" s="154">
        <v>7102</v>
      </c>
      <c r="X66" s="262"/>
      <c r="Y66" s="153"/>
      <c r="Z66" s="262"/>
      <c r="AA66" s="262"/>
      <c r="AB66" s="262"/>
      <c r="AC66" s="150"/>
      <c r="AD66" s="40"/>
      <c r="AE66" s="40"/>
      <c r="AF66" s="40"/>
      <c r="AG66" s="40"/>
      <c r="AH66" s="40"/>
      <c r="AI66" s="218"/>
    </row>
    <row r="67" spans="1:35" ht="45" customHeight="1" x14ac:dyDescent="0.2">
      <c r="A67" s="168" t="s">
        <v>802</v>
      </c>
      <c r="B67" s="150">
        <v>654624909</v>
      </c>
      <c r="C67" s="150" t="s">
        <v>198</v>
      </c>
      <c r="D67" s="151" t="s">
        <v>124</v>
      </c>
      <c r="E67" s="150" t="s">
        <v>803</v>
      </c>
      <c r="F67" s="152" t="s">
        <v>804</v>
      </c>
      <c r="G67" s="152"/>
      <c r="H67" s="152" t="s">
        <v>805</v>
      </c>
      <c r="I67" s="152" t="s">
        <v>806</v>
      </c>
      <c r="J67" s="150" t="s">
        <v>807</v>
      </c>
      <c r="K67" s="150" t="s">
        <v>808</v>
      </c>
      <c r="L67" s="150" t="s">
        <v>809</v>
      </c>
      <c r="M67" s="150" t="s">
        <v>810</v>
      </c>
      <c r="N67" s="153" t="s">
        <v>118</v>
      </c>
      <c r="O67" s="154" t="s">
        <v>119</v>
      </c>
      <c r="P67" s="154"/>
      <c r="Q67" s="155"/>
      <c r="R67" s="154"/>
      <c r="S67" s="155" t="s">
        <v>811</v>
      </c>
      <c r="T67" s="155" t="s">
        <v>812</v>
      </c>
      <c r="U67" s="155">
        <v>2005</v>
      </c>
      <c r="V67" s="156">
        <v>38720</v>
      </c>
      <c r="W67" s="154">
        <v>7242</v>
      </c>
      <c r="X67" s="262"/>
      <c r="Y67" s="153"/>
      <c r="Z67" s="262"/>
      <c r="AA67" s="262"/>
      <c r="AB67" s="262"/>
      <c r="AC67" s="150"/>
      <c r="AD67" s="40"/>
      <c r="AE67" s="40"/>
      <c r="AF67" s="40"/>
      <c r="AG67" s="40"/>
      <c r="AH67" s="40"/>
      <c r="AI67" s="218"/>
    </row>
    <row r="68" spans="1:35" ht="45" customHeight="1" x14ac:dyDescent="0.2">
      <c r="A68" s="159" t="s">
        <v>813</v>
      </c>
      <c r="B68" s="150">
        <v>712782005</v>
      </c>
      <c r="C68" s="150" t="s">
        <v>198</v>
      </c>
      <c r="D68" s="151" t="s">
        <v>124</v>
      </c>
      <c r="E68" s="150" t="s">
        <v>814</v>
      </c>
      <c r="F68" s="152" t="s">
        <v>815</v>
      </c>
      <c r="G68" s="152"/>
      <c r="H68" s="152" t="s">
        <v>816</v>
      </c>
      <c r="I68" s="152" t="s">
        <v>817</v>
      </c>
      <c r="J68" s="150" t="s">
        <v>818</v>
      </c>
      <c r="K68" s="150" t="s">
        <v>819</v>
      </c>
      <c r="L68" s="150" t="s">
        <v>820</v>
      </c>
      <c r="M68" s="150" t="s">
        <v>821</v>
      </c>
      <c r="N68" s="153" t="s">
        <v>471</v>
      </c>
      <c r="O68" s="154" t="s">
        <v>822</v>
      </c>
      <c r="P68" s="154" t="s">
        <v>823</v>
      </c>
      <c r="Q68" s="155" t="s">
        <v>824</v>
      </c>
      <c r="R68" s="154"/>
      <c r="S68" s="155" t="s">
        <v>627</v>
      </c>
      <c r="T68" s="155" t="s">
        <v>825</v>
      </c>
      <c r="U68" s="155">
        <v>2020</v>
      </c>
      <c r="V68" s="156">
        <v>37970</v>
      </c>
      <c r="W68" s="154">
        <v>6934</v>
      </c>
      <c r="X68" s="262"/>
      <c r="Y68" s="153"/>
      <c r="Z68" s="262"/>
      <c r="AA68" s="262"/>
      <c r="AB68" s="262"/>
      <c r="AC68" s="150"/>
      <c r="AD68" s="40"/>
      <c r="AE68" s="40"/>
      <c r="AF68" s="40"/>
      <c r="AG68" s="40"/>
      <c r="AH68" s="40"/>
      <c r="AI68" s="218"/>
    </row>
    <row r="69" spans="1:35" ht="45" customHeight="1" x14ac:dyDescent="0.2">
      <c r="A69" s="159" t="s">
        <v>826</v>
      </c>
      <c r="B69" s="150">
        <v>650447174</v>
      </c>
      <c r="C69" s="150" t="s">
        <v>156</v>
      </c>
      <c r="D69" s="151" t="s">
        <v>124</v>
      </c>
      <c r="E69" s="150" t="s">
        <v>827</v>
      </c>
      <c r="F69" s="152" t="s">
        <v>828</v>
      </c>
      <c r="G69" s="152"/>
      <c r="H69" s="152" t="s">
        <v>829</v>
      </c>
      <c r="I69" s="152" t="s">
        <v>830</v>
      </c>
      <c r="J69" s="150" t="s">
        <v>831</v>
      </c>
      <c r="K69" s="150" t="s">
        <v>832</v>
      </c>
      <c r="L69" s="150" t="s">
        <v>833</v>
      </c>
      <c r="M69" s="150" t="s">
        <v>834</v>
      </c>
      <c r="N69" s="153" t="s">
        <v>165</v>
      </c>
      <c r="O69" s="154" t="s">
        <v>835</v>
      </c>
      <c r="P69" s="154" t="s">
        <v>836</v>
      </c>
      <c r="Q69" s="155" t="s">
        <v>837</v>
      </c>
      <c r="R69" s="154"/>
      <c r="S69" s="155" t="s">
        <v>627</v>
      </c>
      <c r="T69" s="155" t="s">
        <v>838</v>
      </c>
      <c r="U69" s="155">
        <v>2020</v>
      </c>
      <c r="V69" s="156">
        <v>40882</v>
      </c>
      <c r="W69" s="154">
        <v>7459</v>
      </c>
      <c r="X69" s="213"/>
      <c r="Y69" s="214"/>
      <c r="Z69" s="213"/>
      <c r="AA69" s="213"/>
      <c r="AB69" s="213"/>
      <c r="AC69" s="215"/>
      <c r="AD69" s="40"/>
      <c r="AE69" s="40"/>
      <c r="AF69" s="40"/>
      <c r="AG69" s="40"/>
      <c r="AH69" s="40"/>
      <c r="AI69" s="218"/>
    </row>
    <row r="70" spans="1:35" ht="45" customHeight="1" x14ac:dyDescent="0.2">
      <c r="A70" s="159" t="s">
        <v>839</v>
      </c>
      <c r="B70" s="150">
        <v>700151204</v>
      </c>
      <c r="C70" s="150" t="s">
        <v>198</v>
      </c>
      <c r="D70" s="151" t="s">
        <v>124</v>
      </c>
      <c r="E70" s="150" t="s">
        <v>840</v>
      </c>
      <c r="F70" s="152" t="s">
        <v>841</v>
      </c>
      <c r="G70" s="152"/>
      <c r="H70" s="152" t="s">
        <v>842</v>
      </c>
      <c r="I70" s="152" t="s">
        <v>843</v>
      </c>
      <c r="J70" s="150" t="s">
        <v>844</v>
      </c>
      <c r="K70" s="150" t="s">
        <v>845</v>
      </c>
      <c r="L70" s="150" t="s">
        <v>846</v>
      </c>
      <c r="M70" s="150" t="s">
        <v>847</v>
      </c>
      <c r="N70" s="153" t="s">
        <v>735</v>
      </c>
      <c r="O70" s="154" t="s">
        <v>366</v>
      </c>
      <c r="P70" s="154" t="s">
        <v>848</v>
      </c>
      <c r="Q70" s="155" t="s">
        <v>849</v>
      </c>
      <c r="R70" s="154"/>
      <c r="S70" s="155" t="s">
        <v>627</v>
      </c>
      <c r="T70" s="155" t="s">
        <v>850</v>
      </c>
      <c r="U70" s="155">
        <v>2016</v>
      </c>
      <c r="V70" s="156">
        <v>37970</v>
      </c>
      <c r="W70" s="154">
        <v>650</v>
      </c>
      <c r="X70" s="262"/>
      <c r="Y70" s="153"/>
      <c r="Z70" s="262"/>
      <c r="AA70" s="262"/>
      <c r="AB70" s="262"/>
      <c r="AC70" s="150"/>
      <c r="AD70" s="40"/>
      <c r="AE70" s="40"/>
      <c r="AF70" s="40"/>
      <c r="AG70" s="40"/>
      <c r="AH70" s="40"/>
      <c r="AI70" s="218"/>
    </row>
    <row r="71" spans="1:35" ht="45" customHeight="1" x14ac:dyDescent="0.2">
      <c r="A71" s="159" t="s">
        <v>851</v>
      </c>
      <c r="B71" s="150">
        <v>653932502</v>
      </c>
      <c r="C71" s="150" t="s">
        <v>198</v>
      </c>
      <c r="D71" s="151" t="s">
        <v>124</v>
      </c>
      <c r="E71" s="150" t="s">
        <v>852</v>
      </c>
      <c r="F71" s="152" t="s">
        <v>853</v>
      </c>
      <c r="G71" s="152"/>
      <c r="H71" s="152" t="s">
        <v>854</v>
      </c>
      <c r="I71" s="152" t="s">
        <v>855</v>
      </c>
      <c r="J71" s="150" t="s">
        <v>327</v>
      </c>
      <c r="K71" s="150" t="s">
        <v>856</v>
      </c>
      <c r="L71" s="152" t="s">
        <v>855</v>
      </c>
      <c r="M71" s="150" t="s">
        <v>857</v>
      </c>
      <c r="N71" s="153" t="s">
        <v>259</v>
      </c>
      <c r="O71" s="154" t="s">
        <v>260</v>
      </c>
      <c r="P71" s="154"/>
      <c r="Q71" s="155"/>
      <c r="R71" s="154"/>
      <c r="S71" s="155" t="s">
        <v>627</v>
      </c>
      <c r="T71" s="155" t="s">
        <v>858</v>
      </c>
      <c r="U71" s="155">
        <v>2016</v>
      </c>
      <c r="V71" s="156">
        <v>38414</v>
      </c>
      <c r="W71" s="154">
        <v>7159</v>
      </c>
      <c r="X71" s="262"/>
      <c r="Y71" s="153"/>
      <c r="Z71" s="262"/>
      <c r="AA71" s="262"/>
      <c r="AB71" s="262"/>
      <c r="AC71" s="150"/>
      <c r="AD71" s="40"/>
      <c r="AE71" s="40"/>
      <c r="AF71" s="40"/>
      <c r="AG71" s="40"/>
      <c r="AH71" s="40"/>
      <c r="AI71" s="218"/>
    </row>
    <row r="72" spans="1:35" ht="45" customHeight="1" x14ac:dyDescent="0.2">
      <c r="A72" s="159" t="s">
        <v>859</v>
      </c>
      <c r="B72" s="150">
        <v>719926002</v>
      </c>
      <c r="C72" s="150" t="s">
        <v>156</v>
      </c>
      <c r="D72" s="151" t="s">
        <v>124</v>
      </c>
      <c r="E72" s="150" t="s">
        <v>860</v>
      </c>
      <c r="F72" s="152" t="s">
        <v>861</v>
      </c>
      <c r="G72" s="155">
        <v>2024</v>
      </c>
      <c r="H72" s="152" t="s">
        <v>862</v>
      </c>
      <c r="I72" s="152" t="s">
        <v>863</v>
      </c>
      <c r="J72" s="150" t="s">
        <v>864</v>
      </c>
      <c r="K72" s="150" t="s">
        <v>865</v>
      </c>
      <c r="L72" s="150" t="s">
        <v>866</v>
      </c>
      <c r="M72" s="150" t="s">
        <v>867</v>
      </c>
      <c r="N72" s="153" t="s">
        <v>471</v>
      </c>
      <c r="O72" s="154" t="s">
        <v>822</v>
      </c>
      <c r="P72" s="154" t="s">
        <v>868</v>
      </c>
      <c r="Q72" s="155" t="s">
        <v>869</v>
      </c>
      <c r="R72" s="154"/>
      <c r="S72" s="155" t="s">
        <v>627</v>
      </c>
      <c r="T72" s="155" t="s">
        <v>870</v>
      </c>
      <c r="U72" s="155">
        <v>2023</v>
      </c>
      <c r="V72" s="156">
        <v>37970</v>
      </c>
      <c r="W72" s="154">
        <v>6866</v>
      </c>
      <c r="X72" s="213"/>
      <c r="Y72" s="214"/>
      <c r="Z72" s="213"/>
      <c r="AA72" s="213"/>
      <c r="AB72" s="213"/>
      <c r="AC72" s="219" t="s">
        <v>871</v>
      </c>
      <c r="AD72" s="40"/>
      <c r="AE72" s="40"/>
      <c r="AF72" s="40"/>
      <c r="AG72" s="40"/>
      <c r="AH72" s="40"/>
      <c r="AI72" s="218" t="s">
        <v>871</v>
      </c>
    </row>
    <row r="73" spans="1:35" ht="45" customHeight="1" x14ac:dyDescent="0.2">
      <c r="A73" s="159" t="s">
        <v>872</v>
      </c>
      <c r="B73" s="150">
        <v>650929403</v>
      </c>
      <c r="C73" s="150" t="s">
        <v>873</v>
      </c>
      <c r="D73" s="151" t="s">
        <v>124</v>
      </c>
      <c r="E73" s="150" t="s">
        <v>874</v>
      </c>
      <c r="F73" s="152" t="s">
        <v>875</v>
      </c>
      <c r="G73" s="155">
        <v>2024</v>
      </c>
      <c r="H73" s="152" t="s">
        <v>876</v>
      </c>
      <c r="I73" s="152" t="s">
        <v>877</v>
      </c>
      <c r="J73" s="150" t="s">
        <v>878</v>
      </c>
      <c r="K73" s="160" t="s">
        <v>879</v>
      </c>
      <c r="L73" s="150" t="s">
        <v>880</v>
      </c>
      <c r="M73" s="150" t="s">
        <v>881</v>
      </c>
      <c r="N73" s="153" t="s">
        <v>118</v>
      </c>
      <c r="O73" s="154" t="s">
        <v>119</v>
      </c>
      <c r="P73" s="154" t="s">
        <v>882</v>
      </c>
      <c r="Q73" s="167" t="s">
        <v>883</v>
      </c>
      <c r="R73" s="154"/>
      <c r="S73" s="155" t="s">
        <v>627</v>
      </c>
      <c r="T73" s="155" t="s">
        <v>884</v>
      </c>
      <c r="U73" s="256">
        <v>2023</v>
      </c>
      <c r="V73" s="156">
        <v>39636</v>
      </c>
      <c r="W73" s="154">
        <v>7399</v>
      </c>
      <c r="X73" s="262"/>
      <c r="Y73" s="153"/>
      <c r="Z73" s="262"/>
      <c r="AA73" s="262"/>
      <c r="AB73" s="262"/>
      <c r="AC73" s="150"/>
      <c r="AD73" s="40"/>
      <c r="AE73" s="40"/>
      <c r="AF73" s="40"/>
      <c r="AG73" s="40"/>
      <c r="AH73" s="40"/>
      <c r="AI73" s="218"/>
    </row>
    <row r="74" spans="1:35" ht="45" customHeight="1" x14ac:dyDescent="0.2">
      <c r="A74" s="159" t="s">
        <v>885</v>
      </c>
      <c r="B74" s="150">
        <v>708167002</v>
      </c>
      <c r="C74" s="150" t="s">
        <v>886</v>
      </c>
      <c r="D74" s="151" t="s">
        <v>887</v>
      </c>
      <c r="E74" s="150" t="s">
        <v>888</v>
      </c>
      <c r="F74" s="152" t="s">
        <v>278</v>
      </c>
      <c r="G74" s="152"/>
      <c r="H74" s="152" t="s">
        <v>889</v>
      </c>
      <c r="I74" s="152" t="s">
        <v>890</v>
      </c>
      <c r="J74" s="150">
        <v>2017</v>
      </c>
      <c r="K74" s="150" t="s">
        <v>891</v>
      </c>
      <c r="L74" s="150" t="s">
        <v>892</v>
      </c>
      <c r="M74" s="150" t="s">
        <v>893</v>
      </c>
      <c r="N74" s="153" t="s">
        <v>133</v>
      </c>
      <c r="O74" s="155" t="s">
        <v>134</v>
      </c>
      <c r="P74" s="154" t="s">
        <v>894</v>
      </c>
      <c r="Q74" s="167" t="s">
        <v>895</v>
      </c>
      <c r="R74" s="154" t="s">
        <v>896</v>
      </c>
      <c r="S74" s="155">
        <v>91001</v>
      </c>
      <c r="T74" s="155" t="s">
        <v>897</v>
      </c>
      <c r="U74" s="155" t="s">
        <v>898</v>
      </c>
      <c r="V74" s="156">
        <v>37970</v>
      </c>
      <c r="W74" s="154">
        <v>6912</v>
      </c>
      <c r="X74" s="262"/>
      <c r="Y74" s="153"/>
      <c r="Z74" s="262"/>
      <c r="AA74" s="262"/>
      <c r="AB74" s="262"/>
      <c r="AC74" s="150"/>
      <c r="AD74" s="40"/>
      <c r="AE74" s="40"/>
      <c r="AF74" s="40"/>
      <c r="AG74" s="40"/>
      <c r="AH74" s="40"/>
      <c r="AI74" s="218"/>
    </row>
    <row r="75" spans="1:35" ht="45" customHeight="1" x14ac:dyDescent="0.2">
      <c r="A75" s="159" t="s">
        <v>899</v>
      </c>
      <c r="B75" s="150">
        <v>603180003</v>
      </c>
      <c r="C75" s="150" t="s">
        <v>886</v>
      </c>
      <c r="D75" s="151" t="s">
        <v>887</v>
      </c>
      <c r="E75" s="150" t="s">
        <v>900</v>
      </c>
      <c r="F75" s="152" t="s">
        <v>278</v>
      </c>
      <c r="G75" s="152"/>
      <c r="H75" s="152" t="s">
        <v>889</v>
      </c>
      <c r="I75" s="152" t="s">
        <v>901</v>
      </c>
      <c r="J75" s="150" t="s">
        <v>902</v>
      </c>
      <c r="K75" s="150" t="s">
        <v>903</v>
      </c>
      <c r="L75" s="150" t="s">
        <v>904</v>
      </c>
      <c r="M75" s="150" t="s">
        <v>905</v>
      </c>
      <c r="N75" s="154" t="s">
        <v>331</v>
      </c>
      <c r="O75" s="154" t="s">
        <v>332</v>
      </c>
      <c r="P75" s="154" t="s">
        <v>906</v>
      </c>
      <c r="Q75" s="155" t="s">
        <v>907</v>
      </c>
      <c r="R75" s="154"/>
      <c r="S75" s="155">
        <v>91001</v>
      </c>
      <c r="T75" s="155" t="s">
        <v>908</v>
      </c>
      <c r="U75" s="155" t="s">
        <v>898</v>
      </c>
      <c r="V75" s="156">
        <v>37970</v>
      </c>
      <c r="W75" s="154">
        <v>6947</v>
      </c>
      <c r="X75" s="262"/>
      <c r="Y75" s="153"/>
      <c r="Z75" s="262"/>
      <c r="AA75" s="262"/>
      <c r="AB75" s="262"/>
      <c r="AC75" s="150"/>
      <c r="AD75" s="40"/>
      <c r="AE75" s="40"/>
      <c r="AF75" s="40"/>
      <c r="AG75" s="40"/>
      <c r="AH75" s="40"/>
      <c r="AI75" s="218"/>
    </row>
    <row r="76" spans="1:35" ht="45" customHeight="1" x14ac:dyDescent="0.2">
      <c r="A76" s="159" t="s">
        <v>909</v>
      </c>
      <c r="B76" s="150">
        <v>708168009</v>
      </c>
      <c r="C76" s="150" t="s">
        <v>886</v>
      </c>
      <c r="D76" s="151" t="s">
        <v>887</v>
      </c>
      <c r="E76" s="150" t="s">
        <v>910</v>
      </c>
      <c r="F76" s="152" t="s">
        <v>278</v>
      </c>
      <c r="G76" s="152"/>
      <c r="H76" s="152" t="s">
        <v>889</v>
      </c>
      <c r="I76" s="152" t="s">
        <v>911</v>
      </c>
      <c r="J76" s="150" t="s">
        <v>912</v>
      </c>
      <c r="K76" s="150" t="s">
        <v>913</v>
      </c>
      <c r="L76" s="150" t="s">
        <v>914</v>
      </c>
      <c r="M76" s="150" t="s">
        <v>915</v>
      </c>
      <c r="N76" s="153" t="s">
        <v>246</v>
      </c>
      <c r="O76" s="154" t="s">
        <v>306</v>
      </c>
      <c r="P76" s="154" t="s">
        <v>916</v>
      </c>
      <c r="Q76" s="155" t="s">
        <v>917</v>
      </c>
      <c r="R76" s="154"/>
      <c r="S76" s="155">
        <v>91001</v>
      </c>
      <c r="T76" s="155" t="s">
        <v>908</v>
      </c>
      <c r="U76" s="155" t="s">
        <v>898</v>
      </c>
      <c r="V76" s="156">
        <v>37970</v>
      </c>
      <c r="W76" s="154">
        <v>6873</v>
      </c>
      <c r="X76" s="262"/>
      <c r="Y76" s="153"/>
      <c r="Z76" s="262"/>
      <c r="AA76" s="262"/>
      <c r="AB76" s="262"/>
      <c r="AC76" s="150"/>
      <c r="AD76" s="40"/>
      <c r="AE76" s="40"/>
      <c r="AF76" s="40"/>
      <c r="AG76" s="40"/>
      <c r="AH76" s="40"/>
      <c r="AI76" s="218"/>
    </row>
    <row r="77" spans="1:35" ht="45" customHeight="1" x14ac:dyDescent="0.2">
      <c r="A77" s="159" t="s">
        <v>918</v>
      </c>
      <c r="B77" s="150">
        <v>707862009</v>
      </c>
      <c r="C77" s="150" t="s">
        <v>919</v>
      </c>
      <c r="D77" s="151" t="s">
        <v>887</v>
      </c>
      <c r="E77" s="150" t="s">
        <v>920</v>
      </c>
      <c r="F77" s="152" t="s">
        <v>278</v>
      </c>
      <c r="G77" s="152"/>
      <c r="H77" s="152" t="s">
        <v>921</v>
      </c>
      <c r="I77" s="152" t="s">
        <v>922</v>
      </c>
      <c r="J77" s="150" t="s">
        <v>923</v>
      </c>
      <c r="K77" s="150" t="s">
        <v>924</v>
      </c>
      <c r="L77" s="150" t="s">
        <v>925</v>
      </c>
      <c r="M77" s="150" t="s">
        <v>926</v>
      </c>
      <c r="N77" s="153" t="s">
        <v>118</v>
      </c>
      <c r="O77" s="154" t="s">
        <v>119</v>
      </c>
      <c r="P77" s="154" t="s">
        <v>927</v>
      </c>
      <c r="Q77" s="155" t="s">
        <v>928</v>
      </c>
      <c r="R77" s="154"/>
      <c r="S77" s="155">
        <v>91001</v>
      </c>
      <c r="T77" s="169" t="s">
        <v>929</v>
      </c>
      <c r="U77" s="155" t="s">
        <v>898</v>
      </c>
      <c r="V77" s="156">
        <v>41985</v>
      </c>
      <c r="W77" s="154">
        <v>7519</v>
      </c>
      <c r="X77" s="262"/>
      <c r="Y77" s="153"/>
      <c r="Z77" s="262"/>
      <c r="AA77" s="262"/>
      <c r="AB77" s="262"/>
      <c r="AC77" s="150"/>
      <c r="AD77" s="40"/>
      <c r="AE77" s="40"/>
      <c r="AF77" s="40"/>
      <c r="AG77" s="40"/>
      <c r="AH77" s="40"/>
      <c r="AI77" s="218"/>
    </row>
    <row r="78" spans="1:35" ht="45" customHeight="1" x14ac:dyDescent="0.2">
      <c r="A78" s="159" t="s">
        <v>930</v>
      </c>
      <c r="B78" s="150">
        <v>650213203</v>
      </c>
      <c r="C78" s="150" t="s">
        <v>198</v>
      </c>
      <c r="D78" s="151" t="s">
        <v>124</v>
      </c>
      <c r="E78" s="150" t="s">
        <v>931</v>
      </c>
      <c r="F78" s="152" t="s">
        <v>932</v>
      </c>
      <c r="G78" s="152"/>
      <c r="H78" s="152" t="s">
        <v>933</v>
      </c>
      <c r="I78" s="152" t="s">
        <v>934</v>
      </c>
      <c r="J78" s="150" t="s">
        <v>935</v>
      </c>
      <c r="K78" s="150" t="s">
        <v>936</v>
      </c>
      <c r="L78" s="150" t="s">
        <v>937</v>
      </c>
      <c r="M78" s="150" t="s">
        <v>938</v>
      </c>
      <c r="N78" s="153" t="s">
        <v>939</v>
      </c>
      <c r="O78" s="154" t="s">
        <v>940</v>
      </c>
      <c r="P78" s="154" t="s">
        <v>941</v>
      </c>
      <c r="Q78" s="155" t="s">
        <v>942</v>
      </c>
      <c r="R78" s="154"/>
      <c r="S78" s="155" t="s">
        <v>627</v>
      </c>
      <c r="T78" s="155" t="s">
        <v>943</v>
      </c>
      <c r="U78" s="155">
        <v>2020</v>
      </c>
      <c r="V78" s="156">
        <v>43174</v>
      </c>
      <c r="W78" s="154">
        <v>7462</v>
      </c>
      <c r="X78" s="213"/>
      <c r="Y78" s="214"/>
      <c r="Z78" s="213"/>
      <c r="AA78" s="213"/>
      <c r="AB78" s="213"/>
      <c r="AC78" s="215"/>
      <c r="AD78" s="40"/>
      <c r="AE78" s="40"/>
      <c r="AF78" s="40"/>
      <c r="AG78" s="40"/>
      <c r="AH78" s="40"/>
      <c r="AI78" s="218" t="s">
        <v>944</v>
      </c>
    </row>
    <row r="79" spans="1:35" ht="45" customHeight="1" x14ac:dyDescent="0.2">
      <c r="A79" s="159" t="s">
        <v>945</v>
      </c>
      <c r="B79" s="150">
        <v>659070006</v>
      </c>
      <c r="C79" s="150" t="s">
        <v>946</v>
      </c>
      <c r="D79" s="151" t="s">
        <v>124</v>
      </c>
      <c r="E79" s="150" t="s">
        <v>947</v>
      </c>
      <c r="F79" s="152" t="s">
        <v>948</v>
      </c>
      <c r="G79" s="152"/>
      <c r="H79" s="152" t="s">
        <v>949</v>
      </c>
      <c r="I79" s="152" t="s">
        <v>950</v>
      </c>
      <c r="J79" s="150" t="s">
        <v>951</v>
      </c>
      <c r="K79" s="150" t="s">
        <v>952</v>
      </c>
      <c r="L79" s="150" t="s">
        <v>953</v>
      </c>
      <c r="M79" s="150" t="s">
        <v>954</v>
      </c>
      <c r="N79" s="153" t="s">
        <v>494</v>
      </c>
      <c r="O79" s="154" t="s">
        <v>955</v>
      </c>
      <c r="P79" s="154" t="s">
        <v>956</v>
      </c>
      <c r="Q79" s="155" t="s">
        <v>957</v>
      </c>
      <c r="R79" s="154" t="s">
        <v>958</v>
      </c>
      <c r="S79" s="155" t="s">
        <v>959</v>
      </c>
      <c r="T79" s="155" t="s">
        <v>960</v>
      </c>
      <c r="U79" s="155">
        <v>2020</v>
      </c>
      <c r="V79" s="156">
        <v>43307</v>
      </c>
      <c r="W79" s="154">
        <v>7652</v>
      </c>
      <c r="X79" s="213"/>
      <c r="Y79" s="214"/>
      <c r="Z79" s="213"/>
      <c r="AA79" s="213"/>
      <c r="AB79" s="213"/>
      <c r="AC79" s="215"/>
      <c r="AD79" s="40"/>
      <c r="AE79" s="40"/>
      <c r="AF79" s="40"/>
      <c r="AG79" s="40"/>
      <c r="AH79" s="40"/>
      <c r="AI79" s="218" t="s">
        <v>961</v>
      </c>
    </row>
    <row r="80" spans="1:35" ht="45" customHeight="1" x14ac:dyDescent="0.2">
      <c r="A80" s="159" t="s">
        <v>962</v>
      </c>
      <c r="B80" s="150">
        <v>651653096</v>
      </c>
      <c r="C80" s="150" t="s">
        <v>198</v>
      </c>
      <c r="D80" s="151" t="s">
        <v>124</v>
      </c>
      <c r="E80" s="150" t="s">
        <v>963</v>
      </c>
      <c r="F80" s="152" t="s">
        <v>964</v>
      </c>
      <c r="G80" s="152"/>
      <c r="H80" s="152" t="s">
        <v>965</v>
      </c>
      <c r="I80" s="152" t="s">
        <v>966</v>
      </c>
      <c r="J80" s="150" t="s">
        <v>967</v>
      </c>
      <c r="K80" s="150" t="s">
        <v>968</v>
      </c>
      <c r="L80" s="150" t="s">
        <v>969</v>
      </c>
      <c r="M80" s="150" t="s">
        <v>970</v>
      </c>
      <c r="N80" s="153" t="s">
        <v>149</v>
      </c>
      <c r="O80" s="154" t="s">
        <v>345</v>
      </c>
      <c r="P80" s="154" t="s">
        <v>971</v>
      </c>
      <c r="Q80" s="155" t="s">
        <v>972</v>
      </c>
      <c r="R80" s="154"/>
      <c r="S80" s="155" t="s">
        <v>623</v>
      </c>
      <c r="T80" s="155" t="s">
        <v>973</v>
      </c>
      <c r="U80" s="155">
        <v>2017</v>
      </c>
      <c r="V80" s="156">
        <v>43516</v>
      </c>
      <c r="W80" s="154">
        <v>7671</v>
      </c>
      <c r="X80" s="262"/>
      <c r="Y80" s="153"/>
      <c r="Z80" s="262"/>
      <c r="AA80" s="262"/>
      <c r="AB80" s="262"/>
      <c r="AC80" s="150"/>
      <c r="AD80" s="40"/>
      <c r="AE80" s="40"/>
      <c r="AF80" s="40"/>
      <c r="AG80" s="40"/>
      <c r="AH80" s="40"/>
      <c r="AI80" s="218"/>
    </row>
    <row r="81" spans="1:35" ht="45" customHeight="1" x14ac:dyDescent="0.2">
      <c r="A81" s="159" t="s">
        <v>974</v>
      </c>
      <c r="B81" s="150">
        <v>703708005</v>
      </c>
      <c r="C81" s="150" t="s">
        <v>198</v>
      </c>
      <c r="D81" s="151" t="s">
        <v>124</v>
      </c>
      <c r="E81" s="150" t="s">
        <v>975</v>
      </c>
      <c r="F81" s="152" t="s">
        <v>976</v>
      </c>
      <c r="G81" s="152"/>
      <c r="H81" s="152" t="s">
        <v>977</v>
      </c>
      <c r="I81" s="152" t="s">
        <v>978</v>
      </c>
      <c r="J81" s="150" t="s">
        <v>979</v>
      </c>
      <c r="K81" s="150" t="s">
        <v>980</v>
      </c>
      <c r="L81" s="150" t="s">
        <v>981</v>
      </c>
      <c r="M81" s="150" t="s">
        <v>982</v>
      </c>
      <c r="N81" s="153" t="s">
        <v>133</v>
      </c>
      <c r="O81" s="155" t="s">
        <v>134</v>
      </c>
      <c r="P81" s="154" t="s">
        <v>983</v>
      </c>
      <c r="Q81" s="155"/>
      <c r="R81" s="154"/>
      <c r="S81" s="155">
        <v>93401</v>
      </c>
      <c r="T81" s="155" t="s">
        <v>984</v>
      </c>
      <c r="U81" s="155">
        <v>2011</v>
      </c>
      <c r="V81" s="156">
        <v>37960</v>
      </c>
      <c r="W81" s="154">
        <v>850</v>
      </c>
      <c r="X81" s="262"/>
      <c r="Y81" s="153"/>
      <c r="Z81" s="262"/>
      <c r="AA81" s="262"/>
      <c r="AB81" s="262"/>
      <c r="AC81" s="150"/>
      <c r="AD81" s="40"/>
      <c r="AE81" s="40"/>
      <c r="AF81" s="40"/>
      <c r="AG81" s="40"/>
      <c r="AH81" s="40"/>
      <c r="AI81" s="218"/>
    </row>
    <row r="82" spans="1:35" ht="45" customHeight="1" x14ac:dyDescent="0.2">
      <c r="A82" s="159" t="s">
        <v>985</v>
      </c>
      <c r="B82" s="150">
        <v>712091002</v>
      </c>
      <c r="C82" s="150" t="s">
        <v>198</v>
      </c>
      <c r="D82" s="151" t="s">
        <v>124</v>
      </c>
      <c r="E82" s="150" t="s">
        <v>986</v>
      </c>
      <c r="F82" s="152" t="s">
        <v>987</v>
      </c>
      <c r="G82" s="152"/>
      <c r="H82" s="152" t="s">
        <v>988</v>
      </c>
      <c r="I82" s="152" t="s">
        <v>989</v>
      </c>
      <c r="J82" s="150" t="s">
        <v>990</v>
      </c>
      <c r="K82" s="150" t="s">
        <v>991</v>
      </c>
      <c r="L82" s="150" t="s">
        <v>992</v>
      </c>
      <c r="M82" s="150" t="s">
        <v>993</v>
      </c>
      <c r="N82" s="153" t="s">
        <v>118</v>
      </c>
      <c r="O82" s="154" t="s">
        <v>594</v>
      </c>
      <c r="P82" s="154" t="s">
        <v>994</v>
      </c>
      <c r="Q82" s="155" t="s">
        <v>995</v>
      </c>
      <c r="R82" s="154"/>
      <c r="S82" s="155" t="s">
        <v>627</v>
      </c>
      <c r="T82" s="155" t="s">
        <v>996</v>
      </c>
      <c r="U82" s="155">
        <v>2020</v>
      </c>
      <c r="V82" s="156">
        <v>38344</v>
      </c>
      <c r="W82" s="154">
        <v>7160</v>
      </c>
      <c r="X82" s="262"/>
      <c r="Y82" s="153"/>
      <c r="Z82" s="262"/>
      <c r="AA82" s="262"/>
      <c r="AB82" s="262"/>
      <c r="AC82" s="150"/>
      <c r="AD82" s="40"/>
      <c r="AE82" s="40"/>
      <c r="AF82" s="40"/>
      <c r="AG82" s="40"/>
      <c r="AH82" s="40"/>
      <c r="AI82" s="218" t="s">
        <v>997</v>
      </c>
    </row>
    <row r="83" spans="1:35" ht="45" customHeight="1" x14ac:dyDescent="0.2">
      <c r="A83" s="159" t="s">
        <v>998</v>
      </c>
      <c r="B83" s="150">
        <v>709659006</v>
      </c>
      <c r="C83" s="150" t="s">
        <v>198</v>
      </c>
      <c r="D83" s="151" t="s">
        <v>124</v>
      </c>
      <c r="E83" s="150" t="s">
        <v>999</v>
      </c>
      <c r="F83" s="152" t="s">
        <v>1000</v>
      </c>
      <c r="G83" s="152"/>
      <c r="H83" s="152" t="s">
        <v>1001</v>
      </c>
      <c r="I83" s="152" t="s">
        <v>1002</v>
      </c>
      <c r="J83" s="150" t="s">
        <v>255</v>
      </c>
      <c r="K83" s="150" t="s">
        <v>1003</v>
      </c>
      <c r="L83" s="150" t="s">
        <v>1004</v>
      </c>
      <c r="M83" s="153" t="s">
        <v>1005</v>
      </c>
      <c r="N83" s="153" t="s">
        <v>735</v>
      </c>
      <c r="O83" s="154" t="s">
        <v>366</v>
      </c>
      <c r="P83" s="154"/>
      <c r="Q83" s="155" t="s">
        <v>1006</v>
      </c>
      <c r="R83" s="154"/>
      <c r="S83" s="155" t="s">
        <v>627</v>
      </c>
      <c r="T83" s="155" t="s">
        <v>1007</v>
      </c>
      <c r="U83" s="155">
        <v>2009</v>
      </c>
      <c r="V83" s="156">
        <v>37970</v>
      </c>
      <c r="W83" s="154">
        <v>2200</v>
      </c>
      <c r="X83" s="262"/>
      <c r="Y83" s="153"/>
      <c r="Z83" s="262"/>
      <c r="AA83" s="262"/>
      <c r="AB83" s="262"/>
      <c r="AC83" s="150"/>
      <c r="AD83" s="40"/>
      <c r="AE83" s="40"/>
      <c r="AF83" s="40"/>
      <c r="AG83" s="40"/>
      <c r="AH83" s="40"/>
      <c r="AI83" s="218"/>
    </row>
    <row r="84" spans="1:35" ht="45" customHeight="1" x14ac:dyDescent="0.2">
      <c r="A84" s="159" t="s">
        <v>1008</v>
      </c>
      <c r="B84" s="150">
        <v>651131154</v>
      </c>
      <c r="C84" s="150" t="s">
        <v>198</v>
      </c>
      <c r="D84" s="151" t="s">
        <v>124</v>
      </c>
      <c r="E84" s="150" t="s">
        <v>1009</v>
      </c>
      <c r="F84" s="152" t="s">
        <v>1010</v>
      </c>
      <c r="G84" s="152"/>
      <c r="H84" s="152" t="s">
        <v>1011</v>
      </c>
      <c r="I84" s="152" t="s">
        <v>1012</v>
      </c>
      <c r="J84" s="150" t="s">
        <v>720</v>
      </c>
      <c r="K84" s="150" t="s">
        <v>1013</v>
      </c>
      <c r="L84" s="150" t="s">
        <v>1014</v>
      </c>
      <c r="M84" s="150" t="s">
        <v>1015</v>
      </c>
      <c r="N84" s="153" t="s">
        <v>939</v>
      </c>
      <c r="O84" s="154" t="s">
        <v>940</v>
      </c>
      <c r="P84" s="167" t="s">
        <v>1016</v>
      </c>
      <c r="Q84" s="155" t="s">
        <v>1017</v>
      </c>
      <c r="R84" s="154"/>
      <c r="S84" s="155" t="s">
        <v>627</v>
      </c>
      <c r="T84" s="155" t="s">
        <v>1018</v>
      </c>
      <c r="U84" s="155">
        <v>2020</v>
      </c>
      <c r="V84" s="156">
        <v>42472</v>
      </c>
      <c r="W84" s="154">
        <v>7605</v>
      </c>
      <c r="X84" s="213"/>
      <c r="Y84" s="214"/>
      <c r="Z84" s="213"/>
      <c r="AA84" s="213"/>
      <c r="AB84" s="213"/>
      <c r="AC84" s="215"/>
      <c r="AD84" s="40"/>
      <c r="AE84" s="40"/>
      <c r="AF84" s="40"/>
      <c r="AG84" s="40"/>
      <c r="AH84" s="40"/>
      <c r="AI84" s="218"/>
    </row>
    <row r="85" spans="1:35" ht="45" customHeight="1" x14ac:dyDescent="0.2">
      <c r="A85" s="159" t="s">
        <v>1019</v>
      </c>
      <c r="B85" s="150">
        <v>650926250</v>
      </c>
      <c r="C85" s="150" t="s">
        <v>198</v>
      </c>
      <c r="D85" s="151" t="s">
        <v>124</v>
      </c>
      <c r="E85" s="150" t="s">
        <v>1020</v>
      </c>
      <c r="F85" s="152" t="s">
        <v>1021</v>
      </c>
      <c r="G85" s="152"/>
      <c r="H85" s="152" t="s">
        <v>1022</v>
      </c>
      <c r="I85" s="152" t="s">
        <v>1023</v>
      </c>
      <c r="J85" s="150" t="s">
        <v>1024</v>
      </c>
      <c r="K85" s="150" t="s">
        <v>1025</v>
      </c>
      <c r="L85" s="150" t="s">
        <v>1026</v>
      </c>
      <c r="M85" s="150" t="s">
        <v>1027</v>
      </c>
      <c r="N85" s="153" t="s">
        <v>133</v>
      </c>
      <c r="O85" s="154" t="s">
        <v>1028</v>
      </c>
      <c r="P85" s="154"/>
      <c r="Q85" s="155"/>
      <c r="R85" s="154"/>
      <c r="S85" s="155" t="s">
        <v>1029</v>
      </c>
      <c r="T85" s="155" t="s">
        <v>1030</v>
      </c>
      <c r="U85" s="155">
        <v>2017</v>
      </c>
      <c r="V85" s="156">
        <v>43048</v>
      </c>
      <c r="W85" s="154">
        <v>7639</v>
      </c>
      <c r="X85" s="262"/>
      <c r="Y85" s="153"/>
      <c r="Z85" s="262"/>
      <c r="AA85" s="262"/>
      <c r="AB85" s="262"/>
      <c r="AC85" s="150"/>
      <c r="AD85" s="40"/>
      <c r="AE85" s="40"/>
      <c r="AF85" s="40"/>
      <c r="AG85" s="40"/>
      <c r="AH85" s="40"/>
      <c r="AI85" s="218"/>
    </row>
    <row r="86" spans="1:35" ht="45" customHeight="1" x14ac:dyDescent="0.2">
      <c r="A86" s="159" t="s">
        <v>1031</v>
      </c>
      <c r="B86" s="150">
        <v>533330878</v>
      </c>
      <c r="C86" s="150"/>
      <c r="D86" s="151" t="s">
        <v>124</v>
      </c>
      <c r="E86" s="150" t="s">
        <v>1032</v>
      </c>
      <c r="F86" s="152" t="s">
        <v>1033</v>
      </c>
      <c r="G86" s="152"/>
      <c r="H86" s="152" t="s">
        <v>1034</v>
      </c>
      <c r="I86" s="152" t="s">
        <v>1035</v>
      </c>
      <c r="J86" s="150" t="s">
        <v>1036</v>
      </c>
      <c r="K86" s="150" t="s">
        <v>1037</v>
      </c>
      <c r="L86" s="150" t="s">
        <v>1038</v>
      </c>
      <c r="M86" s="150" t="s">
        <v>1039</v>
      </c>
      <c r="N86" s="153" t="s">
        <v>246</v>
      </c>
      <c r="O86" s="154" t="s">
        <v>306</v>
      </c>
      <c r="P86" s="154" t="s">
        <v>1040</v>
      </c>
      <c r="Q86" s="155" t="s">
        <v>1041</v>
      </c>
      <c r="R86" s="154"/>
      <c r="S86" s="155">
        <v>93401</v>
      </c>
      <c r="T86" s="155" t="s">
        <v>1042</v>
      </c>
      <c r="U86" s="155">
        <v>2020</v>
      </c>
      <c r="V86" s="156" t="s">
        <v>1043</v>
      </c>
      <c r="W86" s="154">
        <v>7707</v>
      </c>
      <c r="X86" s="213"/>
      <c r="Y86" s="214"/>
      <c r="Z86" s="213"/>
      <c r="AA86" s="213"/>
      <c r="AB86" s="213"/>
      <c r="AC86" s="215"/>
      <c r="AD86" s="220"/>
      <c r="AE86" s="40"/>
      <c r="AF86" s="40"/>
      <c r="AG86" s="40"/>
      <c r="AH86" s="40"/>
      <c r="AI86" s="218"/>
    </row>
    <row r="87" spans="1:35" ht="45" customHeight="1" x14ac:dyDescent="0.2">
      <c r="A87" s="159" t="s">
        <v>1044</v>
      </c>
      <c r="B87" s="150">
        <v>659362805</v>
      </c>
      <c r="C87" s="150" t="s">
        <v>156</v>
      </c>
      <c r="D87" s="151" t="s">
        <v>124</v>
      </c>
      <c r="E87" s="150" t="s">
        <v>1045</v>
      </c>
      <c r="F87" s="152" t="s">
        <v>1046</v>
      </c>
      <c r="G87" s="152"/>
      <c r="H87" s="152" t="s">
        <v>1047</v>
      </c>
      <c r="I87" s="152" t="s">
        <v>1048</v>
      </c>
      <c r="J87" s="150" t="s">
        <v>1049</v>
      </c>
      <c r="K87" s="150" t="s">
        <v>1050</v>
      </c>
      <c r="L87" s="150" t="s">
        <v>1051</v>
      </c>
      <c r="M87" s="150" t="s">
        <v>1052</v>
      </c>
      <c r="N87" s="153" t="s">
        <v>118</v>
      </c>
      <c r="O87" s="154" t="s">
        <v>1053</v>
      </c>
      <c r="P87" s="154" t="s">
        <v>1054</v>
      </c>
      <c r="Q87" s="155" t="s">
        <v>1055</v>
      </c>
      <c r="R87" s="154"/>
      <c r="S87" s="155">
        <v>93991</v>
      </c>
      <c r="T87" s="155" t="s">
        <v>1056</v>
      </c>
      <c r="U87" s="155">
        <v>2020</v>
      </c>
      <c r="V87" s="158">
        <v>39720</v>
      </c>
      <c r="W87" s="154">
        <v>7406</v>
      </c>
      <c r="X87" s="213"/>
      <c r="Y87" s="214"/>
      <c r="Z87" s="213"/>
      <c r="AA87" s="213"/>
      <c r="AB87" s="213"/>
      <c r="AC87" s="215"/>
      <c r="AD87" s="40"/>
      <c r="AE87" s="40"/>
      <c r="AF87" s="40"/>
      <c r="AG87" s="40"/>
      <c r="AH87" s="40"/>
      <c r="AI87" s="218"/>
    </row>
    <row r="88" spans="1:35" ht="45" customHeight="1" x14ac:dyDescent="0.2">
      <c r="A88" s="159" t="s">
        <v>1057</v>
      </c>
      <c r="B88" s="150">
        <v>721291006</v>
      </c>
      <c r="C88" s="150" t="s">
        <v>1058</v>
      </c>
      <c r="D88" s="151" t="s">
        <v>124</v>
      </c>
      <c r="E88" s="150" t="s">
        <v>1059</v>
      </c>
      <c r="F88" s="152" t="s">
        <v>1060</v>
      </c>
      <c r="G88" s="152"/>
      <c r="H88" s="152" t="s">
        <v>1061</v>
      </c>
      <c r="I88" s="152" t="s">
        <v>1062</v>
      </c>
      <c r="J88" s="150" t="s">
        <v>1049</v>
      </c>
      <c r="K88" s="150" t="s">
        <v>1063</v>
      </c>
      <c r="L88" s="150" t="s">
        <v>1064</v>
      </c>
      <c r="M88" s="150" t="s">
        <v>1065</v>
      </c>
      <c r="N88" s="153" t="s">
        <v>133</v>
      </c>
      <c r="O88" s="154" t="s">
        <v>1066</v>
      </c>
      <c r="P88" s="154" t="s">
        <v>1067</v>
      </c>
      <c r="Q88" s="155" t="s">
        <v>1068</v>
      </c>
      <c r="R88" s="154"/>
      <c r="S88" s="155" t="s">
        <v>627</v>
      </c>
      <c r="T88" s="155" t="s">
        <v>1069</v>
      </c>
      <c r="U88" s="155">
        <v>2009</v>
      </c>
      <c r="V88" s="156">
        <v>37970</v>
      </c>
      <c r="W88" s="154">
        <v>6889</v>
      </c>
      <c r="X88" s="262"/>
      <c r="Y88" s="153"/>
      <c r="Z88" s="262"/>
      <c r="AA88" s="262"/>
      <c r="AB88" s="262"/>
      <c r="AC88" s="150"/>
      <c r="AD88" s="40"/>
      <c r="AE88" s="40"/>
      <c r="AF88" s="40"/>
      <c r="AG88" s="40"/>
      <c r="AH88" s="40"/>
      <c r="AI88" s="218"/>
    </row>
    <row r="89" spans="1:35" ht="45" customHeight="1" x14ac:dyDescent="0.2">
      <c r="A89" s="159" t="s">
        <v>1070</v>
      </c>
      <c r="B89" s="150">
        <v>719400000</v>
      </c>
      <c r="C89" s="150" t="s">
        <v>198</v>
      </c>
      <c r="D89" s="151" t="s">
        <v>124</v>
      </c>
      <c r="E89" s="150" t="s">
        <v>1071</v>
      </c>
      <c r="F89" s="152" t="s">
        <v>8320</v>
      </c>
      <c r="G89" s="155">
        <v>2025</v>
      </c>
      <c r="H89" s="152" t="s">
        <v>1072</v>
      </c>
      <c r="I89" s="152" t="s">
        <v>8321</v>
      </c>
      <c r="J89" s="150" t="s">
        <v>1073</v>
      </c>
      <c r="K89" s="150" t="s">
        <v>1074</v>
      </c>
      <c r="L89" s="150" t="s">
        <v>8322</v>
      </c>
      <c r="M89" s="150" t="s">
        <v>1075</v>
      </c>
      <c r="N89" s="154" t="s">
        <v>118</v>
      </c>
      <c r="O89" s="154" t="s">
        <v>119</v>
      </c>
      <c r="P89" s="154" t="s">
        <v>1076</v>
      </c>
      <c r="Q89" s="155" t="s">
        <v>1077</v>
      </c>
      <c r="R89" s="154"/>
      <c r="S89" s="155" t="s">
        <v>627</v>
      </c>
      <c r="T89" s="257" t="s">
        <v>8323</v>
      </c>
      <c r="U89" s="155">
        <v>2024</v>
      </c>
      <c r="V89" s="156">
        <v>37970</v>
      </c>
      <c r="W89" s="154">
        <v>3842</v>
      </c>
      <c r="X89" s="213"/>
      <c r="Y89" s="214"/>
      <c r="Z89" s="213"/>
      <c r="AA89" s="213"/>
      <c r="AB89" s="213"/>
      <c r="AC89" s="219" t="s">
        <v>871</v>
      </c>
      <c r="AD89" s="40"/>
      <c r="AE89" s="40"/>
      <c r="AF89" s="40"/>
      <c r="AG89" s="40"/>
      <c r="AH89" s="40"/>
      <c r="AI89" s="218" t="s">
        <v>1078</v>
      </c>
    </row>
    <row r="90" spans="1:35" ht="45" customHeight="1" x14ac:dyDescent="0.2">
      <c r="A90" s="159" t="s">
        <v>1079</v>
      </c>
      <c r="B90" s="150">
        <v>653803206</v>
      </c>
      <c r="C90" s="150" t="s">
        <v>198</v>
      </c>
      <c r="D90" s="151" t="s">
        <v>124</v>
      </c>
      <c r="E90" s="150" t="s">
        <v>1080</v>
      </c>
      <c r="F90" s="152" t="s">
        <v>1081</v>
      </c>
      <c r="G90" s="152"/>
      <c r="H90" s="152" t="s">
        <v>1082</v>
      </c>
      <c r="I90" s="152" t="s">
        <v>1083</v>
      </c>
      <c r="J90" s="150" t="s">
        <v>1084</v>
      </c>
      <c r="K90" s="150" t="s">
        <v>1085</v>
      </c>
      <c r="L90" s="150" t="s">
        <v>1086</v>
      </c>
      <c r="M90" s="150" t="s">
        <v>1087</v>
      </c>
      <c r="N90" s="153" t="s">
        <v>133</v>
      </c>
      <c r="O90" s="154" t="s">
        <v>1088</v>
      </c>
      <c r="P90" s="154"/>
      <c r="Q90" s="155" t="s">
        <v>1089</v>
      </c>
      <c r="R90" s="154"/>
      <c r="S90" s="155" t="s">
        <v>627</v>
      </c>
      <c r="T90" s="155" t="s">
        <v>1090</v>
      </c>
      <c r="U90" s="155">
        <v>2005</v>
      </c>
      <c r="V90" s="156">
        <v>39162</v>
      </c>
      <c r="W90" s="154">
        <v>7349</v>
      </c>
      <c r="X90" s="262"/>
      <c r="Y90" s="153"/>
      <c r="Z90" s="262"/>
      <c r="AA90" s="262"/>
      <c r="AB90" s="262"/>
      <c r="AC90" s="150"/>
      <c r="AD90" s="40"/>
      <c r="AE90" s="40"/>
      <c r="AF90" s="40"/>
      <c r="AG90" s="40"/>
      <c r="AH90" s="40"/>
      <c r="AI90" s="40"/>
    </row>
    <row r="91" spans="1:35" ht="45" customHeight="1" x14ac:dyDescent="0.2">
      <c r="A91" s="159" t="s">
        <v>1091</v>
      </c>
      <c r="B91" s="150">
        <v>650333195</v>
      </c>
      <c r="C91" s="150" t="s">
        <v>198</v>
      </c>
      <c r="D91" s="151" t="s">
        <v>124</v>
      </c>
      <c r="E91" s="150" t="s">
        <v>1092</v>
      </c>
      <c r="F91" s="152" t="s">
        <v>1093</v>
      </c>
      <c r="G91" s="152"/>
      <c r="H91" s="152" t="s">
        <v>1094</v>
      </c>
      <c r="I91" s="152" t="s">
        <v>1095</v>
      </c>
      <c r="J91" s="150" t="s">
        <v>1096</v>
      </c>
      <c r="K91" s="150" t="s">
        <v>1097</v>
      </c>
      <c r="L91" s="150" t="s">
        <v>1098</v>
      </c>
      <c r="M91" s="150" t="s">
        <v>1099</v>
      </c>
      <c r="N91" s="153" t="s">
        <v>735</v>
      </c>
      <c r="O91" s="154" t="s">
        <v>366</v>
      </c>
      <c r="P91" s="154" t="s">
        <v>1100</v>
      </c>
      <c r="Q91" s="155" t="s">
        <v>1101</v>
      </c>
      <c r="R91" s="154"/>
      <c r="S91" s="155" t="s">
        <v>627</v>
      </c>
      <c r="T91" s="155" t="s">
        <v>1102</v>
      </c>
      <c r="U91" s="155">
        <v>2016</v>
      </c>
      <c r="V91" s="156">
        <v>40771</v>
      </c>
      <c r="W91" s="154">
        <v>7448</v>
      </c>
      <c r="X91" s="262"/>
      <c r="Y91" s="153"/>
      <c r="Z91" s="262"/>
      <c r="AA91" s="262"/>
      <c r="AB91" s="262"/>
      <c r="AC91" s="150"/>
      <c r="AD91" s="40"/>
      <c r="AE91" s="40"/>
      <c r="AF91" s="40"/>
      <c r="AG91" s="40"/>
      <c r="AH91" s="40"/>
      <c r="AI91" s="40"/>
    </row>
    <row r="92" spans="1:35" ht="45" customHeight="1" x14ac:dyDescent="0.2">
      <c r="A92" s="159" t="s">
        <v>1103</v>
      </c>
      <c r="B92" s="150">
        <v>650662539</v>
      </c>
      <c r="C92" s="150" t="s">
        <v>605</v>
      </c>
      <c r="D92" s="151" t="s">
        <v>124</v>
      </c>
      <c r="E92" s="150" t="s">
        <v>1104</v>
      </c>
      <c r="F92" s="152" t="s">
        <v>1105</v>
      </c>
      <c r="G92" s="152"/>
      <c r="H92" s="152" t="s">
        <v>1106</v>
      </c>
      <c r="I92" s="152" t="s">
        <v>1107</v>
      </c>
      <c r="J92" s="150" t="s">
        <v>1108</v>
      </c>
      <c r="K92" s="150" t="s">
        <v>1109</v>
      </c>
      <c r="L92" s="150" t="s">
        <v>1110</v>
      </c>
      <c r="M92" s="150" t="s">
        <v>1111</v>
      </c>
      <c r="N92" s="153" t="s">
        <v>246</v>
      </c>
      <c r="O92" s="154" t="s">
        <v>1112</v>
      </c>
      <c r="P92" s="154" t="s">
        <v>1113</v>
      </c>
      <c r="Q92" s="155" t="s">
        <v>1114</v>
      </c>
      <c r="R92" s="154"/>
      <c r="S92" s="155" t="s">
        <v>209</v>
      </c>
      <c r="T92" s="155" t="s">
        <v>1115</v>
      </c>
      <c r="U92" s="155">
        <v>2012</v>
      </c>
      <c r="V92" s="156">
        <v>41436</v>
      </c>
      <c r="W92" s="154">
        <v>7479</v>
      </c>
      <c r="X92" s="262"/>
      <c r="Y92" s="153"/>
      <c r="Z92" s="262"/>
      <c r="AA92" s="262"/>
      <c r="AB92" s="262"/>
      <c r="AC92" s="150"/>
      <c r="AD92" s="40"/>
      <c r="AE92" s="40"/>
      <c r="AF92" s="40"/>
      <c r="AG92" s="40"/>
      <c r="AH92" s="40"/>
      <c r="AI92" s="40"/>
    </row>
    <row r="93" spans="1:35" ht="45" customHeight="1" x14ac:dyDescent="0.2">
      <c r="A93" s="159" t="s">
        <v>1116</v>
      </c>
      <c r="B93" s="150">
        <v>650732359</v>
      </c>
      <c r="C93" s="150" t="s">
        <v>156</v>
      </c>
      <c r="D93" s="151" t="s">
        <v>124</v>
      </c>
      <c r="E93" s="150" t="s">
        <v>1117</v>
      </c>
      <c r="F93" s="152" t="s">
        <v>1118</v>
      </c>
      <c r="G93" s="152"/>
      <c r="H93" s="152" t="s">
        <v>1119</v>
      </c>
      <c r="I93" s="152" t="s">
        <v>1120</v>
      </c>
      <c r="J93" s="150" t="s">
        <v>1121</v>
      </c>
      <c r="K93" s="150" t="s">
        <v>115</v>
      </c>
      <c r="L93" s="150" t="s">
        <v>1122</v>
      </c>
      <c r="M93" s="150" t="s">
        <v>1123</v>
      </c>
      <c r="N93" s="153" t="s">
        <v>149</v>
      </c>
      <c r="O93" s="154" t="s">
        <v>345</v>
      </c>
      <c r="P93" s="154" t="s">
        <v>1124</v>
      </c>
      <c r="Q93" s="155" t="s">
        <v>1125</v>
      </c>
      <c r="R93" s="154"/>
      <c r="S93" s="155" t="s">
        <v>1126</v>
      </c>
      <c r="T93" s="155" t="s">
        <v>1127</v>
      </c>
      <c r="U93" s="155">
        <v>2012</v>
      </c>
      <c r="V93" s="156">
        <v>41563</v>
      </c>
      <c r="W93" s="154">
        <v>7489</v>
      </c>
      <c r="X93" s="262"/>
      <c r="Y93" s="153"/>
      <c r="Z93" s="262"/>
      <c r="AA93" s="262"/>
      <c r="AB93" s="262"/>
      <c r="AC93" s="150"/>
      <c r="AD93" s="40"/>
      <c r="AE93" s="40"/>
      <c r="AF93" s="40"/>
      <c r="AG93" s="40"/>
      <c r="AH93" s="40"/>
      <c r="AI93" s="40"/>
    </row>
    <row r="94" spans="1:35" ht="45" customHeight="1" x14ac:dyDescent="0.2">
      <c r="A94" s="159" t="s">
        <v>1128</v>
      </c>
      <c r="B94" s="150">
        <v>650613848</v>
      </c>
      <c r="C94" s="150" t="s">
        <v>1129</v>
      </c>
      <c r="D94" s="151" t="s">
        <v>124</v>
      </c>
      <c r="E94" s="150" t="s">
        <v>1130</v>
      </c>
      <c r="F94" s="152" t="s">
        <v>1131</v>
      </c>
      <c r="G94" s="152"/>
      <c r="H94" s="152" t="s">
        <v>1132</v>
      </c>
      <c r="I94" s="152" t="s">
        <v>1133</v>
      </c>
      <c r="J94" s="150" t="s">
        <v>1134</v>
      </c>
      <c r="K94" s="150" t="s">
        <v>1135</v>
      </c>
      <c r="L94" s="150" t="s">
        <v>1136</v>
      </c>
      <c r="M94" s="150" t="s">
        <v>1137</v>
      </c>
      <c r="N94" s="153" t="s">
        <v>246</v>
      </c>
      <c r="O94" s="154" t="s">
        <v>1138</v>
      </c>
      <c r="P94" s="154" t="s">
        <v>1139</v>
      </c>
      <c r="Q94" s="155" t="s">
        <v>1140</v>
      </c>
      <c r="R94" s="154"/>
      <c r="S94" s="155" t="s">
        <v>153</v>
      </c>
      <c r="T94" s="155" t="s">
        <v>1141</v>
      </c>
      <c r="U94" s="155">
        <v>2011</v>
      </c>
      <c r="V94" s="156">
        <v>41353</v>
      </c>
      <c r="W94" s="154">
        <v>7474</v>
      </c>
      <c r="X94" s="262"/>
      <c r="Y94" s="153"/>
      <c r="Z94" s="262"/>
      <c r="AA94" s="262"/>
      <c r="AB94" s="262"/>
      <c r="AC94" s="150"/>
      <c r="AD94" s="40"/>
      <c r="AE94" s="40"/>
      <c r="AF94" s="40"/>
      <c r="AG94" s="40"/>
      <c r="AH94" s="40"/>
      <c r="AI94" s="40"/>
    </row>
    <row r="95" spans="1:35" ht="45" customHeight="1" x14ac:dyDescent="0.2">
      <c r="A95" s="159" t="s">
        <v>1142</v>
      </c>
      <c r="B95" s="150">
        <v>650797825</v>
      </c>
      <c r="C95" s="150" t="s">
        <v>605</v>
      </c>
      <c r="D95" s="151" t="s">
        <v>124</v>
      </c>
      <c r="E95" s="150" t="s">
        <v>1143</v>
      </c>
      <c r="F95" s="152" t="s">
        <v>1144</v>
      </c>
      <c r="G95" s="152"/>
      <c r="H95" s="152" t="s">
        <v>1145</v>
      </c>
      <c r="I95" s="152" t="s">
        <v>1146</v>
      </c>
      <c r="J95" s="150" t="s">
        <v>1147</v>
      </c>
      <c r="K95" s="150" t="s">
        <v>1148</v>
      </c>
      <c r="L95" s="150" t="s">
        <v>1149</v>
      </c>
      <c r="M95" s="150" t="s">
        <v>1150</v>
      </c>
      <c r="N95" s="153" t="s">
        <v>118</v>
      </c>
      <c r="O95" s="154" t="s">
        <v>594</v>
      </c>
      <c r="P95" s="154" t="s">
        <v>1151</v>
      </c>
      <c r="Q95" s="155" t="s">
        <v>1152</v>
      </c>
      <c r="R95" s="154"/>
      <c r="S95" s="155" t="s">
        <v>209</v>
      </c>
      <c r="T95" s="155" t="s">
        <v>1153</v>
      </c>
      <c r="U95" s="155">
        <v>2014</v>
      </c>
      <c r="V95" s="156">
        <v>42118</v>
      </c>
      <c r="W95" s="154">
        <v>7563</v>
      </c>
      <c r="X95" s="262"/>
      <c r="Y95" s="153"/>
      <c r="Z95" s="262"/>
      <c r="AA95" s="262"/>
      <c r="AB95" s="262"/>
      <c r="AC95" s="150"/>
      <c r="AD95" s="40"/>
      <c r="AE95" s="40"/>
      <c r="AF95" s="40"/>
      <c r="AG95" s="40"/>
      <c r="AH95" s="40"/>
      <c r="AI95" s="40"/>
    </row>
    <row r="96" spans="1:35" ht="45" customHeight="1" x14ac:dyDescent="0.2">
      <c r="A96" s="159" t="s">
        <v>1154</v>
      </c>
      <c r="B96" s="150">
        <v>651484367</v>
      </c>
      <c r="C96" s="150"/>
      <c r="D96" s="151" t="s">
        <v>124</v>
      </c>
      <c r="E96" s="150" t="s">
        <v>1155</v>
      </c>
      <c r="F96" s="152" t="s">
        <v>1156</v>
      </c>
      <c r="G96" s="152"/>
      <c r="H96" s="152" t="s">
        <v>1157</v>
      </c>
      <c r="I96" s="152" t="s">
        <v>1158</v>
      </c>
      <c r="J96" s="150" t="s">
        <v>1159</v>
      </c>
      <c r="K96" s="150" t="s">
        <v>1160</v>
      </c>
      <c r="L96" s="150" t="s">
        <v>1161</v>
      </c>
      <c r="M96" s="150" t="s">
        <v>1162</v>
      </c>
      <c r="N96" s="153" t="s">
        <v>1163</v>
      </c>
      <c r="O96" s="154" t="s">
        <v>1164</v>
      </c>
      <c r="P96" s="154" t="s">
        <v>1165</v>
      </c>
      <c r="Q96" s="155" t="s">
        <v>1166</v>
      </c>
      <c r="R96" s="154"/>
      <c r="S96" s="155">
        <v>93401</v>
      </c>
      <c r="T96" s="155" t="s">
        <v>1167</v>
      </c>
      <c r="U96" s="161">
        <v>2018</v>
      </c>
      <c r="V96" s="156">
        <v>43635</v>
      </c>
      <c r="W96" s="154">
        <v>7680</v>
      </c>
      <c r="X96" s="262"/>
      <c r="Y96" s="153"/>
      <c r="Z96" s="262"/>
      <c r="AA96" s="262"/>
      <c r="AB96" s="262"/>
      <c r="AC96" s="150"/>
      <c r="AD96" s="40"/>
      <c r="AE96" s="40"/>
      <c r="AF96" s="40"/>
      <c r="AG96" s="40"/>
      <c r="AH96" s="40"/>
      <c r="AI96" s="40"/>
    </row>
    <row r="97" spans="1:35" ht="45" customHeight="1" x14ac:dyDescent="0.2">
      <c r="A97" s="159" t="s">
        <v>1168</v>
      </c>
      <c r="B97" s="150" t="s">
        <v>1169</v>
      </c>
      <c r="C97" s="150" t="s">
        <v>156</v>
      </c>
      <c r="D97" s="151" t="s">
        <v>124</v>
      </c>
      <c r="E97" s="150" t="s">
        <v>1170</v>
      </c>
      <c r="F97" s="152" t="s">
        <v>1171</v>
      </c>
      <c r="G97" s="152"/>
      <c r="H97" s="152" t="s">
        <v>1172</v>
      </c>
      <c r="I97" s="152" t="s">
        <v>1173</v>
      </c>
      <c r="J97" s="150" t="s">
        <v>1174</v>
      </c>
      <c r="K97" s="150" t="s">
        <v>1175</v>
      </c>
      <c r="L97" s="150" t="s">
        <v>1176</v>
      </c>
      <c r="M97" s="150" t="s">
        <v>1177</v>
      </c>
      <c r="N97" s="153" t="s">
        <v>246</v>
      </c>
      <c r="O97" s="154" t="s">
        <v>614</v>
      </c>
      <c r="P97" s="154" t="s">
        <v>1178</v>
      </c>
      <c r="Q97" s="155" t="s">
        <v>1179</v>
      </c>
      <c r="R97" s="154"/>
      <c r="S97" s="155">
        <v>93401</v>
      </c>
      <c r="T97" s="155" t="s">
        <v>1180</v>
      </c>
      <c r="U97" s="155">
        <v>2020</v>
      </c>
      <c r="V97" s="156">
        <v>37970</v>
      </c>
      <c r="W97" s="154">
        <v>6900</v>
      </c>
      <c r="X97" s="262"/>
      <c r="Y97" s="153"/>
      <c r="Z97" s="262"/>
      <c r="AA97" s="262"/>
      <c r="AB97" s="262"/>
      <c r="AC97" s="150"/>
      <c r="AD97" s="40"/>
      <c r="AE97" s="40"/>
      <c r="AF97" s="40"/>
      <c r="AG97" s="40"/>
      <c r="AH97" s="40"/>
      <c r="AI97" s="40"/>
    </row>
    <row r="98" spans="1:35" ht="45" customHeight="1" x14ac:dyDescent="0.2">
      <c r="A98" s="159" t="s">
        <v>1181</v>
      </c>
      <c r="B98" s="150">
        <v>725712006</v>
      </c>
      <c r="C98" s="150" t="s">
        <v>198</v>
      </c>
      <c r="D98" s="151" t="s">
        <v>124</v>
      </c>
      <c r="E98" s="150" t="s">
        <v>1182</v>
      </c>
      <c r="F98" s="161" t="s">
        <v>1183</v>
      </c>
      <c r="G98" s="161">
        <v>2023</v>
      </c>
      <c r="H98" s="152" t="s">
        <v>1184</v>
      </c>
      <c r="I98" s="152" t="s">
        <v>1185</v>
      </c>
      <c r="J98" s="150" t="s">
        <v>1186</v>
      </c>
      <c r="K98" s="150" t="s">
        <v>1187</v>
      </c>
      <c r="L98" s="150" t="s">
        <v>1188</v>
      </c>
      <c r="M98" s="150" t="s">
        <v>1189</v>
      </c>
      <c r="N98" s="153" t="s">
        <v>118</v>
      </c>
      <c r="O98" s="154" t="s">
        <v>525</v>
      </c>
      <c r="P98" s="154">
        <v>56933337595</v>
      </c>
      <c r="Q98" s="166" t="s">
        <v>1190</v>
      </c>
      <c r="R98" s="154"/>
      <c r="S98" s="155" t="s">
        <v>627</v>
      </c>
      <c r="T98" s="155" t="s">
        <v>1191</v>
      </c>
      <c r="U98" s="155">
        <v>2022</v>
      </c>
      <c r="V98" s="156">
        <v>37970</v>
      </c>
      <c r="W98" s="154">
        <v>7041</v>
      </c>
      <c r="X98" s="213"/>
      <c r="Y98" s="214"/>
      <c r="Z98" s="213"/>
      <c r="AA98" s="213"/>
      <c r="AB98" s="213"/>
      <c r="AC98" s="219" t="s">
        <v>762</v>
      </c>
      <c r="AD98" s="40"/>
      <c r="AE98" s="40"/>
      <c r="AF98" s="40"/>
      <c r="AG98" s="40"/>
      <c r="AH98" s="40"/>
      <c r="AI98" s="218" t="s">
        <v>763</v>
      </c>
    </row>
    <row r="99" spans="1:35" ht="45" customHeight="1" x14ac:dyDescent="0.2">
      <c r="A99" s="159" t="s">
        <v>1192</v>
      </c>
      <c r="B99" s="150">
        <v>651114535</v>
      </c>
      <c r="C99" s="150" t="s">
        <v>198</v>
      </c>
      <c r="D99" s="151" t="s">
        <v>124</v>
      </c>
      <c r="E99" s="150" t="s">
        <v>1193</v>
      </c>
      <c r="F99" s="152" t="s">
        <v>1194</v>
      </c>
      <c r="G99" s="152"/>
      <c r="H99" s="152" t="s">
        <v>1195</v>
      </c>
      <c r="I99" s="152" t="s">
        <v>1196</v>
      </c>
      <c r="J99" s="150" t="s">
        <v>188</v>
      </c>
      <c r="K99" s="150" t="s">
        <v>1197</v>
      </c>
      <c r="L99" s="150" t="s">
        <v>1198</v>
      </c>
      <c r="M99" s="150" t="s">
        <v>1199</v>
      </c>
      <c r="N99" s="153" t="s">
        <v>735</v>
      </c>
      <c r="O99" s="154" t="s">
        <v>366</v>
      </c>
      <c r="P99" s="154" t="s">
        <v>1200</v>
      </c>
      <c r="Q99" s="155" t="s">
        <v>1201</v>
      </c>
      <c r="R99" s="154"/>
      <c r="S99" s="155" t="s">
        <v>627</v>
      </c>
      <c r="T99" s="155" t="s">
        <v>1202</v>
      </c>
      <c r="U99" s="155">
        <v>2017</v>
      </c>
      <c r="V99" s="156">
        <v>42349</v>
      </c>
      <c r="W99" s="154">
        <v>7588</v>
      </c>
      <c r="X99" s="262"/>
      <c r="Y99" s="153"/>
      <c r="Z99" s="262"/>
      <c r="AA99" s="262"/>
      <c r="AB99" s="262"/>
      <c r="AC99" s="150"/>
      <c r="AD99" s="40"/>
      <c r="AE99" s="40"/>
      <c r="AF99" s="40"/>
      <c r="AG99" s="40"/>
      <c r="AH99" s="40"/>
      <c r="AI99" s="218"/>
    </row>
    <row r="100" spans="1:35" ht="45" customHeight="1" x14ac:dyDescent="0.2">
      <c r="A100" s="159" t="s">
        <v>1203</v>
      </c>
      <c r="B100" s="150">
        <v>653776500</v>
      </c>
      <c r="C100" s="150" t="s">
        <v>198</v>
      </c>
      <c r="D100" s="151" t="s">
        <v>124</v>
      </c>
      <c r="E100" s="150" t="s">
        <v>1204</v>
      </c>
      <c r="F100" s="152" t="s">
        <v>1205</v>
      </c>
      <c r="G100" s="152"/>
      <c r="H100" s="152" t="s">
        <v>1206</v>
      </c>
      <c r="I100" s="152" t="s">
        <v>1207</v>
      </c>
      <c r="J100" s="150" t="s">
        <v>1208</v>
      </c>
      <c r="K100" s="150" t="s">
        <v>1209</v>
      </c>
      <c r="L100" s="150" t="s">
        <v>1210</v>
      </c>
      <c r="M100" s="150" t="s">
        <v>1211</v>
      </c>
      <c r="N100" s="153" t="s">
        <v>133</v>
      </c>
      <c r="O100" s="155" t="s">
        <v>134</v>
      </c>
      <c r="P100" s="154" t="s">
        <v>1212</v>
      </c>
      <c r="Q100" s="155"/>
      <c r="R100" s="154"/>
      <c r="S100" s="155" t="s">
        <v>627</v>
      </c>
      <c r="T100" s="155" t="s">
        <v>1213</v>
      </c>
      <c r="U100" s="155" t="s">
        <v>1214</v>
      </c>
      <c r="V100" s="156">
        <v>38799</v>
      </c>
      <c r="W100" s="154">
        <v>7314</v>
      </c>
      <c r="X100" s="262"/>
      <c r="Y100" s="153"/>
      <c r="Z100" s="262"/>
      <c r="AA100" s="262"/>
      <c r="AB100" s="262"/>
      <c r="AC100" s="150"/>
      <c r="AD100" s="40"/>
      <c r="AE100" s="40"/>
      <c r="AF100" s="40"/>
      <c r="AG100" s="40"/>
      <c r="AH100" s="40"/>
      <c r="AI100" s="218"/>
    </row>
    <row r="101" spans="1:35" ht="45" customHeight="1" x14ac:dyDescent="0.2">
      <c r="A101" s="159" t="s">
        <v>1215</v>
      </c>
      <c r="B101" s="150">
        <v>717449002</v>
      </c>
      <c r="C101" s="150" t="s">
        <v>198</v>
      </c>
      <c r="D101" s="151" t="s">
        <v>124</v>
      </c>
      <c r="E101" s="150" t="s">
        <v>1216</v>
      </c>
      <c r="F101" s="152" t="s">
        <v>1217</v>
      </c>
      <c r="G101" s="155">
        <v>2024</v>
      </c>
      <c r="H101" s="152" t="s">
        <v>1218</v>
      </c>
      <c r="I101" s="152" t="s">
        <v>1219</v>
      </c>
      <c r="J101" s="150" t="s">
        <v>1220</v>
      </c>
      <c r="K101" s="150" t="s">
        <v>1221</v>
      </c>
      <c r="L101" s="150" t="s">
        <v>1222</v>
      </c>
      <c r="M101" s="150" t="s">
        <v>1223</v>
      </c>
      <c r="N101" s="153" t="s">
        <v>735</v>
      </c>
      <c r="O101" s="154" t="s">
        <v>366</v>
      </c>
      <c r="P101" s="154" t="s">
        <v>1224</v>
      </c>
      <c r="Q101" s="166" t="s">
        <v>1225</v>
      </c>
      <c r="R101" s="154"/>
      <c r="S101" s="155" t="s">
        <v>627</v>
      </c>
      <c r="T101" s="155" t="s">
        <v>1226</v>
      </c>
      <c r="U101" s="155">
        <v>2023</v>
      </c>
      <c r="V101" s="156">
        <v>37970</v>
      </c>
      <c r="W101" s="154">
        <v>6830</v>
      </c>
      <c r="X101" s="213"/>
      <c r="Y101" s="214"/>
      <c r="Z101" s="213"/>
      <c r="AA101" s="213"/>
      <c r="AB101" s="213"/>
      <c r="AC101" s="215"/>
      <c r="AD101" s="40"/>
      <c r="AE101" s="40"/>
      <c r="AF101" s="40"/>
      <c r="AG101" s="40"/>
      <c r="AH101" s="40"/>
      <c r="AI101" s="218"/>
    </row>
    <row r="102" spans="1:35" ht="45" customHeight="1" x14ac:dyDescent="0.2">
      <c r="A102" s="159" t="s">
        <v>1227</v>
      </c>
      <c r="B102" s="150">
        <v>717150007</v>
      </c>
      <c r="C102" s="150" t="s">
        <v>198</v>
      </c>
      <c r="D102" s="151" t="s">
        <v>124</v>
      </c>
      <c r="E102" s="150" t="s">
        <v>1228</v>
      </c>
      <c r="F102" s="152" t="s">
        <v>8324</v>
      </c>
      <c r="G102" s="155">
        <v>2025</v>
      </c>
      <c r="H102" s="152" t="s">
        <v>1229</v>
      </c>
      <c r="I102" s="152" t="s">
        <v>1230</v>
      </c>
      <c r="J102" s="150" t="s">
        <v>1231</v>
      </c>
      <c r="K102" s="266" t="s">
        <v>1232</v>
      </c>
      <c r="L102" s="150" t="s">
        <v>1233</v>
      </c>
      <c r="M102" s="150" t="s">
        <v>1234</v>
      </c>
      <c r="N102" s="154" t="s">
        <v>118</v>
      </c>
      <c r="O102" s="154" t="s">
        <v>192</v>
      </c>
      <c r="P102" s="154" t="s">
        <v>1235</v>
      </c>
      <c r="Q102" s="166" t="s">
        <v>1236</v>
      </c>
      <c r="R102" s="154"/>
      <c r="S102" s="155" t="s">
        <v>627</v>
      </c>
      <c r="T102" s="155" t="s">
        <v>8325</v>
      </c>
      <c r="U102" s="155">
        <v>2024</v>
      </c>
      <c r="V102" s="156">
        <v>37970</v>
      </c>
      <c r="W102" s="154">
        <v>6570</v>
      </c>
      <c r="X102" s="213"/>
      <c r="Y102" s="214"/>
      <c r="Z102" s="213"/>
      <c r="AA102" s="213"/>
      <c r="AB102" s="213"/>
      <c r="AC102" s="215" t="s">
        <v>1237</v>
      </c>
      <c r="AD102" s="40"/>
      <c r="AE102" s="40"/>
      <c r="AF102" s="40"/>
      <c r="AG102" s="40"/>
      <c r="AH102" s="40"/>
      <c r="AI102" s="218" t="s">
        <v>1238</v>
      </c>
    </row>
    <row r="103" spans="1:35" ht="45" customHeight="1" x14ac:dyDescent="0.2">
      <c r="A103" s="159" t="s">
        <v>1239</v>
      </c>
      <c r="B103" s="150">
        <v>651578310</v>
      </c>
      <c r="C103" s="150" t="s">
        <v>198</v>
      </c>
      <c r="D103" s="151" t="s">
        <v>124</v>
      </c>
      <c r="E103" s="150" t="s">
        <v>1240</v>
      </c>
      <c r="F103" s="152" t="s">
        <v>1241</v>
      </c>
      <c r="G103" s="152"/>
      <c r="H103" s="152" t="s">
        <v>1242</v>
      </c>
      <c r="I103" s="152" t="s">
        <v>1243</v>
      </c>
      <c r="J103" s="150" t="s">
        <v>1244</v>
      </c>
      <c r="K103" s="150" t="s">
        <v>1245</v>
      </c>
      <c r="L103" s="150" t="s">
        <v>1246</v>
      </c>
      <c r="M103" s="150" t="s">
        <v>1247</v>
      </c>
      <c r="N103" s="153" t="s">
        <v>246</v>
      </c>
      <c r="O103" s="154" t="s">
        <v>306</v>
      </c>
      <c r="P103" s="154" t="s">
        <v>1248</v>
      </c>
      <c r="Q103" s="155" t="s">
        <v>1249</v>
      </c>
      <c r="R103" s="154"/>
      <c r="S103" s="155" t="s">
        <v>1029</v>
      </c>
      <c r="T103" s="155" t="s">
        <v>137</v>
      </c>
      <c r="U103" s="155">
        <v>2020</v>
      </c>
      <c r="V103" s="156">
        <v>43343</v>
      </c>
      <c r="W103" s="154">
        <v>7654</v>
      </c>
      <c r="X103" s="213"/>
      <c r="Y103" s="214"/>
      <c r="Z103" s="213"/>
      <c r="AA103" s="213"/>
      <c r="AB103" s="213"/>
      <c r="AC103" s="215"/>
      <c r="AD103" s="40"/>
      <c r="AE103" s="40"/>
      <c r="AF103" s="40"/>
      <c r="AG103" s="40"/>
      <c r="AH103" s="40"/>
      <c r="AI103" s="218"/>
    </row>
    <row r="104" spans="1:35" ht="45" customHeight="1" x14ac:dyDescent="0.2">
      <c r="A104" s="159" t="s">
        <v>1250</v>
      </c>
      <c r="B104" s="150">
        <v>651753546</v>
      </c>
      <c r="C104" s="150"/>
      <c r="D104" s="151" t="s">
        <v>124</v>
      </c>
      <c r="E104" s="150" t="s">
        <v>1251</v>
      </c>
      <c r="F104" s="152" t="s">
        <v>1252</v>
      </c>
      <c r="G104" s="152"/>
      <c r="H104" s="152" t="s">
        <v>1253</v>
      </c>
      <c r="I104" s="152" t="s">
        <v>1254</v>
      </c>
      <c r="J104" s="150" t="s">
        <v>129</v>
      </c>
      <c r="K104" s="150" t="s">
        <v>1255</v>
      </c>
      <c r="L104" s="150" t="s">
        <v>1256</v>
      </c>
      <c r="M104" s="150" t="s">
        <v>1257</v>
      </c>
      <c r="N104" s="153" t="s">
        <v>331</v>
      </c>
      <c r="O104" s="154" t="s">
        <v>332</v>
      </c>
      <c r="P104" s="154" t="s">
        <v>1258</v>
      </c>
      <c r="Q104" s="166" t="s">
        <v>1259</v>
      </c>
      <c r="R104" s="154"/>
      <c r="S104" s="155">
        <v>93401</v>
      </c>
      <c r="T104" s="155" t="s">
        <v>1260</v>
      </c>
      <c r="U104" s="161">
        <v>2018</v>
      </c>
      <c r="V104" s="156">
        <v>43707</v>
      </c>
      <c r="W104" s="154">
        <v>7686</v>
      </c>
      <c r="X104" s="262"/>
      <c r="Y104" s="153"/>
      <c r="Z104" s="262"/>
      <c r="AA104" s="262"/>
      <c r="AB104" s="262"/>
      <c r="AC104" s="150"/>
      <c r="AD104" s="40"/>
      <c r="AE104" s="40"/>
      <c r="AF104" s="40"/>
      <c r="AG104" s="40"/>
      <c r="AH104" s="40"/>
      <c r="AI104" s="218"/>
    </row>
    <row r="105" spans="1:35" ht="45" customHeight="1" x14ac:dyDescent="0.2">
      <c r="A105" s="159" t="s">
        <v>1261</v>
      </c>
      <c r="B105" s="150">
        <v>651018196</v>
      </c>
      <c r="C105" s="152" t="s">
        <v>198</v>
      </c>
      <c r="D105" s="151" t="s">
        <v>124</v>
      </c>
      <c r="E105" s="150" t="s">
        <v>1262</v>
      </c>
      <c r="F105" s="152" t="s">
        <v>1263</v>
      </c>
      <c r="G105" s="152"/>
      <c r="H105" s="152" t="s">
        <v>1264</v>
      </c>
      <c r="I105" s="152" t="s">
        <v>1265</v>
      </c>
      <c r="J105" s="150" t="s">
        <v>188</v>
      </c>
      <c r="K105" s="150" t="s">
        <v>1266</v>
      </c>
      <c r="L105" s="150" t="s">
        <v>1267</v>
      </c>
      <c r="M105" s="150" t="s">
        <v>1268</v>
      </c>
      <c r="N105" s="153" t="s">
        <v>165</v>
      </c>
      <c r="O105" s="154" t="s">
        <v>166</v>
      </c>
      <c r="P105" s="154" t="s">
        <v>1269</v>
      </c>
      <c r="Q105" s="155" t="s">
        <v>1270</v>
      </c>
      <c r="R105" s="154"/>
      <c r="S105" s="154" t="s">
        <v>627</v>
      </c>
      <c r="T105" s="155" t="s">
        <v>726</v>
      </c>
      <c r="U105" s="155">
        <v>2015</v>
      </c>
      <c r="V105" s="156">
        <v>42626</v>
      </c>
      <c r="W105" s="154">
        <v>7617</v>
      </c>
      <c r="X105" s="262"/>
      <c r="Y105" s="153"/>
      <c r="Z105" s="262"/>
      <c r="AA105" s="262"/>
      <c r="AB105" s="262"/>
      <c r="AC105" s="150"/>
      <c r="AD105" s="40"/>
      <c r="AE105" s="40"/>
      <c r="AF105" s="40"/>
      <c r="AG105" s="40"/>
      <c r="AH105" s="40"/>
      <c r="AI105" s="218"/>
    </row>
    <row r="106" spans="1:35" ht="45" customHeight="1" x14ac:dyDescent="0.2">
      <c r="A106" s="159" t="s">
        <v>1271</v>
      </c>
      <c r="B106" s="150">
        <v>735342002</v>
      </c>
      <c r="C106" s="150" t="s">
        <v>198</v>
      </c>
      <c r="D106" s="151" t="s">
        <v>124</v>
      </c>
      <c r="E106" s="150" t="s">
        <v>1272</v>
      </c>
      <c r="F106" s="152" t="s">
        <v>1273</v>
      </c>
      <c r="G106" s="152"/>
      <c r="H106" s="152" t="s">
        <v>1274</v>
      </c>
      <c r="I106" s="152" t="s">
        <v>1275</v>
      </c>
      <c r="J106" s="150" t="s">
        <v>1276</v>
      </c>
      <c r="K106" s="150" t="s">
        <v>1277</v>
      </c>
      <c r="L106" s="150" t="s">
        <v>1278</v>
      </c>
      <c r="M106" s="150" t="s">
        <v>1279</v>
      </c>
      <c r="N106" s="153" t="s">
        <v>1280</v>
      </c>
      <c r="O106" s="154" t="s">
        <v>1281</v>
      </c>
      <c r="P106" s="154"/>
      <c r="Q106" s="155" t="s">
        <v>1282</v>
      </c>
      <c r="R106" s="154"/>
      <c r="S106" s="155" t="s">
        <v>153</v>
      </c>
      <c r="T106" s="155" t="s">
        <v>738</v>
      </c>
      <c r="U106" s="155">
        <v>2014</v>
      </c>
      <c r="V106" s="156">
        <v>37970</v>
      </c>
      <c r="W106" s="154">
        <v>6980</v>
      </c>
      <c r="X106" s="262"/>
      <c r="Y106" s="153"/>
      <c r="Z106" s="262"/>
      <c r="AA106" s="262"/>
      <c r="AB106" s="262"/>
      <c r="AC106" s="150"/>
      <c r="AD106" s="40"/>
      <c r="AE106" s="40"/>
      <c r="AF106" s="40"/>
      <c r="AG106" s="40"/>
      <c r="AH106" s="40"/>
      <c r="AI106" s="218"/>
    </row>
    <row r="107" spans="1:35" ht="45" customHeight="1" x14ac:dyDescent="0.2">
      <c r="A107" s="159" t="s">
        <v>1283</v>
      </c>
      <c r="B107" s="150">
        <v>652919804</v>
      </c>
      <c r="C107" s="150" t="s">
        <v>156</v>
      </c>
      <c r="D107" s="151" t="s">
        <v>124</v>
      </c>
      <c r="E107" s="150" t="s">
        <v>1284</v>
      </c>
      <c r="F107" s="152" t="s">
        <v>1285</v>
      </c>
      <c r="G107" s="152"/>
      <c r="H107" s="152" t="s">
        <v>1286</v>
      </c>
      <c r="I107" s="152" t="s">
        <v>1287</v>
      </c>
      <c r="J107" s="150" t="s">
        <v>1049</v>
      </c>
      <c r="K107" s="155" t="s">
        <v>1288</v>
      </c>
      <c r="L107" s="150" t="s">
        <v>1289</v>
      </c>
      <c r="M107" s="150" t="s">
        <v>1290</v>
      </c>
      <c r="N107" s="153" t="s">
        <v>578</v>
      </c>
      <c r="O107" s="154" t="s">
        <v>1291</v>
      </c>
      <c r="P107" s="154"/>
      <c r="Q107" s="155"/>
      <c r="R107" s="154"/>
      <c r="S107" s="155" t="s">
        <v>209</v>
      </c>
      <c r="T107" s="155" t="s">
        <v>1292</v>
      </c>
      <c r="U107" s="155">
        <v>2004</v>
      </c>
      <c r="V107" s="156">
        <v>38384</v>
      </c>
      <c r="W107" s="154">
        <v>7156</v>
      </c>
      <c r="X107" s="262"/>
      <c r="Y107" s="153"/>
      <c r="Z107" s="262"/>
      <c r="AA107" s="262"/>
      <c r="AB107" s="262"/>
      <c r="AC107" s="150"/>
      <c r="AD107" s="40"/>
      <c r="AE107" s="40"/>
      <c r="AF107" s="40"/>
      <c r="AG107" s="40"/>
      <c r="AH107" s="40"/>
      <c r="AI107" s="218"/>
    </row>
    <row r="108" spans="1:35" ht="45" customHeight="1" x14ac:dyDescent="0.2">
      <c r="A108" s="159" t="s">
        <v>1293</v>
      </c>
      <c r="B108" s="150">
        <v>725997000</v>
      </c>
      <c r="C108" s="150" t="s">
        <v>198</v>
      </c>
      <c r="D108" s="151" t="s">
        <v>124</v>
      </c>
      <c r="E108" s="150" t="s">
        <v>1294</v>
      </c>
      <c r="F108" s="152" t="s">
        <v>1295</v>
      </c>
      <c r="G108" s="152"/>
      <c r="H108" s="152" t="s">
        <v>1296</v>
      </c>
      <c r="I108" s="152" t="s">
        <v>1297</v>
      </c>
      <c r="J108" s="150" t="s">
        <v>255</v>
      </c>
      <c r="K108" s="150" t="s">
        <v>1298</v>
      </c>
      <c r="L108" s="150" t="s">
        <v>1299</v>
      </c>
      <c r="M108" s="150" t="s">
        <v>1300</v>
      </c>
      <c r="N108" s="153" t="s">
        <v>259</v>
      </c>
      <c r="O108" s="154" t="s">
        <v>1301</v>
      </c>
      <c r="P108" s="154"/>
      <c r="Q108" s="155"/>
      <c r="R108" s="154"/>
      <c r="S108" s="155" t="s">
        <v>627</v>
      </c>
      <c r="T108" s="155" t="s">
        <v>1302</v>
      </c>
      <c r="U108" s="155">
        <v>2019</v>
      </c>
      <c r="V108" s="156">
        <v>37970</v>
      </c>
      <c r="W108" s="154">
        <v>6903</v>
      </c>
      <c r="X108" s="262"/>
      <c r="Y108" s="153"/>
      <c r="Z108" s="262"/>
      <c r="AA108" s="262"/>
      <c r="AB108" s="262"/>
      <c r="AC108" s="150"/>
      <c r="AD108" s="40"/>
      <c r="AE108" s="40"/>
      <c r="AF108" s="40"/>
      <c r="AG108" s="40"/>
      <c r="AH108" s="40"/>
      <c r="AI108" s="218"/>
    </row>
    <row r="109" spans="1:35" ht="45" customHeight="1" x14ac:dyDescent="0.2">
      <c r="A109" s="159" t="s">
        <v>1303</v>
      </c>
      <c r="B109" s="150">
        <v>719365000</v>
      </c>
      <c r="C109" s="150" t="s">
        <v>198</v>
      </c>
      <c r="D109" s="151" t="s">
        <v>124</v>
      </c>
      <c r="E109" s="150" t="s">
        <v>1304</v>
      </c>
      <c r="F109" s="152" t="s">
        <v>1305</v>
      </c>
      <c r="G109" s="152"/>
      <c r="H109" s="152" t="s">
        <v>1306</v>
      </c>
      <c r="I109" s="152" t="s">
        <v>1307</v>
      </c>
      <c r="J109" s="150" t="s">
        <v>1308</v>
      </c>
      <c r="K109" s="150" t="s">
        <v>1309</v>
      </c>
      <c r="L109" s="150" t="s">
        <v>1310</v>
      </c>
      <c r="M109" s="150" t="s">
        <v>1311</v>
      </c>
      <c r="N109" s="153" t="s">
        <v>118</v>
      </c>
      <c r="O109" s="154" t="s">
        <v>1312</v>
      </c>
      <c r="P109" s="154" t="s">
        <v>1313</v>
      </c>
      <c r="Q109" s="166" t="s">
        <v>1314</v>
      </c>
      <c r="R109" s="154"/>
      <c r="S109" s="155" t="s">
        <v>627</v>
      </c>
      <c r="T109" s="155" t="s">
        <v>1315</v>
      </c>
      <c r="U109" s="155">
        <v>2020</v>
      </c>
      <c r="V109" s="156">
        <v>37970</v>
      </c>
      <c r="W109" s="154">
        <v>6899</v>
      </c>
      <c r="X109" s="262"/>
      <c r="Y109" s="153"/>
      <c r="Z109" s="262"/>
      <c r="AA109" s="262"/>
      <c r="AB109" s="262"/>
      <c r="AC109" s="150"/>
      <c r="AD109" s="40"/>
      <c r="AE109" s="40"/>
      <c r="AF109" s="40"/>
      <c r="AG109" s="40"/>
      <c r="AH109" s="40"/>
      <c r="AI109" s="218"/>
    </row>
    <row r="110" spans="1:35" ht="45" customHeight="1" x14ac:dyDescent="0.2">
      <c r="A110" s="159" t="s">
        <v>1316</v>
      </c>
      <c r="B110" s="150">
        <v>725129009</v>
      </c>
      <c r="C110" s="150" t="s">
        <v>198</v>
      </c>
      <c r="D110" s="151" t="s">
        <v>124</v>
      </c>
      <c r="E110" s="150" t="s">
        <v>1317</v>
      </c>
      <c r="F110" s="233" t="s">
        <v>8306</v>
      </c>
      <c r="G110" s="257">
        <v>2025</v>
      </c>
      <c r="H110" s="152" t="s">
        <v>1318</v>
      </c>
      <c r="I110" s="152" t="s">
        <v>1319</v>
      </c>
      <c r="J110" s="150" t="s">
        <v>1308</v>
      </c>
      <c r="K110" s="150" t="s">
        <v>1320</v>
      </c>
      <c r="L110" s="150" t="s">
        <v>1321</v>
      </c>
      <c r="M110" s="150" t="s">
        <v>1322</v>
      </c>
      <c r="N110" s="153" t="s">
        <v>939</v>
      </c>
      <c r="O110" s="154" t="s">
        <v>940</v>
      </c>
      <c r="P110" s="154" t="s">
        <v>1323</v>
      </c>
      <c r="Q110" s="155" t="s">
        <v>1324</v>
      </c>
      <c r="R110" s="154"/>
      <c r="S110" s="155" t="s">
        <v>627</v>
      </c>
      <c r="T110" s="155" t="s">
        <v>8326</v>
      </c>
      <c r="U110" s="155">
        <v>2024</v>
      </c>
      <c r="V110" s="156">
        <v>37970</v>
      </c>
      <c r="W110" s="154">
        <v>6926</v>
      </c>
      <c r="X110" s="213"/>
      <c r="Y110" s="214"/>
      <c r="Z110" s="213"/>
      <c r="AA110" s="213"/>
      <c r="AB110" s="213"/>
      <c r="AC110" s="215"/>
      <c r="AD110" s="40"/>
      <c r="AE110" s="40"/>
      <c r="AF110" s="40"/>
      <c r="AG110" s="40"/>
      <c r="AH110" s="40"/>
      <c r="AI110" s="218"/>
    </row>
    <row r="111" spans="1:35" ht="45" customHeight="1" x14ac:dyDescent="0.2">
      <c r="A111" s="159" t="s">
        <v>1325</v>
      </c>
      <c r="B111" s="150">
        <v>651460891</v>
      </c>
      <c r="C111" s="150"/>
      <c r="D111" s="151" t="s">
        <v>124</v>
      </c>
      <c r="E111" s="150" t="s">
        <v>1326</v>
      </c>
      <c r="F111" s="152" t="s">
        <v>1327</v>
      </c>
      <c r="G111" s="152"/>
      <c r="H111" s="152" t="s">
        <v>1328</v>
      </c>
      <c r="I111" s="152" t="s">
        <v>1329</v>
      </c>
      <c r="J111" s="150" t="s">
        <v>1036</v>
      </c>
      <c r="K111" s="150" t="s">
        <v>1330</v>
      </c>
      <c r="L111" s="150" t="s">
        <v>1331</v>
      </c>
      <c r="M111" s="150" t="s">
        <v>1332</v>
      </c>
      <c r="N111" s="153" t="s">
        <v>118</v>
      </c>
      <c r="O111" s="154" t="s">
        <v>1333</v>
      </c>
      <c r="P111" s="154" t="s">
        <v>1334</v>
      </c>
      <c r="Q111" s="166" t="s">
        <v>1335</v>
      </c>
      <c r="R111" s="154"/>
      <c r="S111" s="155">
        <v>93401</v>
      </c>
      <c r="T111" s="155" t="s">
        <v>1336</v>
      </c>
      <c r="U111" s="155">
        <v>2020</v>
      </c>
      <c r="V111" s="156">
        <v>44119</v>
      </c>
      <c r="W111" s="154">
        <v>7718</v>
      </c>
      <c r="X111" s="262"/>
      <c r="Y111" s="153"/>
      <c r="Z111" s="262"/>
      <c r="AA111" s="262"/>
      <c r="AB111" s="262"/>
      <c r="AC111" s="150"/>
      <c r="AD111" s="40"/>
      <c r="AE111" s="40"/>
      <c r="AF111" s="40"/>
      <c r="AG111" s="40"/>
      <c r="AH111" s="40"/>
      <c r="AI111" s="218"/>
    </row>
    <row r="112" spans="1:35" ht="45" customHeight="1" x14ac:dyDescent="0.2">
      <c r="A112" s="159" t="s">
        <v>1337</v>
      </c>
      <c r="B112" s="150">
        <v>727861009</v>
      </c>
      <c r="C112" s="150" t="s">
        <v>198</v>
      </c>
      <c r="D112" s="151" t="s">
        <v>124</v>
      </c>
      <c r="E112" s="150" t="s">
        <v>1338</v>
      </c>
      <c r="F112" s="152" t="s">
        <v>1339</v>
      </c>
      <c r="G112" s="152"/>
      <c r="H112" s="152" t="s">
        <v>1340</v>
      </c>
      <c r="I112" s="152" t="s">
        <v>1341</v>
      </c>
      <c r="J112" s="150" t="s">
        <v>327</v>
      </c>
      <c r="K112" s="150" t="s">
        <v>1342</v>
      </c>
      <c r="L112" s="150" t="s">
        <v>1343</v>
      </c>
      <c r="M112" s="150" t="s">
        <v>1344</v>
      </c>
      <c r="N112" s="153" t="s">
        <v>118</v>
      </c>
      <c r="O112" s="154" t="s">
        <v>1345</v>
      </c>
      <c r="P112" s="154" t="s">
        <v>1346</v>
      </c>
      <c r="Q112" s="155"/>
      <c r="R112" s="154"/>
      <c r="S112" s="155" t="s">
        <v>811</v>
      </c>
      <c r="T112" s="155" t="s">
        <v>1347</v>
      </c>
      <c r="U112" s="155">
        <v>2013</v>
      </c>
      <c r="V112" s="156">
        <v>38443</v>
      </c>
      <c r="W112" s="154">
        <v>7161</v>
      </c>
      <c r="X112" s="262"/>
      <c r="Y112" s="153"/>
      <c r="Z112" s="262"/>
      <c r="AA112" s="262"/>
      <c r="AB112" s="262"/>
      <c r="AC112" s="150"/>
      <c r="AD112" s="40"/>
      <c r="AE112" s="40"/>
      <c r="AF112" s="40"/>
      <c r="AG112" s="40"/>
      <c r="AH112" s="40"/>
      <c r="AI112" s="218"/>
    </row>
    <row r="113" spans="1:35" ht="45" customHeight="1" x14ac:dyDescent="0.2">
      <c r="A113" s="159" t="s">
        <v>1348</v>
      </c>
      <c r="B113" s="150">
        <v>726414009</v>
      </c>
      <c r="C113" s="150" t="s">
        <v>198</v>
      </c>
      <c r="D113" s="151" t="s">
        <v>124</v>
      </c>
      <c r="E113" s="150" t="s">
        <v>1349</v>
      </c>
      <c r="F113" s="152" t="s">
        <v>1350</v>
      </c>
      <c r="G113" s="152"/>
      <c r="H113" s="152" t="s">
        <v>1351</v>
      </c>
      <c r="I113" s="152" t="s">
        <v>1352</v>
      </c>
      <c r="J113" s="150" t="s">
        <v>255</v>
      </c>
      <c r="K113" s="150" t="s">
        <v>1353</v>
      </c>
      <c r="L113" s="150" t="s">
        <v>1354</v>
      </c>
      <c r="M113" s="150" t="s">
        <v>1355</v>
      </c>
      <c r="N113" s="153" t="s">
        <v>118</v>
      </c>
      <c r="O113" s="154" t="s">
        <v>798</v>
      </c>
      <c r="P113" s="154" t="s">
        <v>1356</v>
      </c>
      <c r="Q113" s="155"/>
      <c r="R113" s="154"/>
      <c r="S113" s="155" t="s">
        <v>627</v>
      </c>
      <c r="T113" s="155" t="s">
        <v>1357</v>
      </c>
      <c r="U113" s="155">
        <v>2009</v>
      </c>
      <c r="V113" s="156">
        <v>37970</v>
      </c>
      <c r="W113" s="154">
        <v>6932</v>
      </c>
      <c r="X113" s="262"/>
      <c r="Y113" s="153"/>
      <c r="Z113" s="262"/>
      <c r="AA113" s="262"/>
      <c r="AB113" s="262"/>
      <c r="AC113" s="150"/>
      <c r="AD113" s="40"/>
      <c r="AE113" s="40"/>
      <c r="AF113" s="40"/>
      <c r="AG113" s="40"/>
      <c r="AH113" s="40"/>
      <c r="AI113" s="218"/>
    </row>
    <row r="114" spans="1:35" ht="45" customHeight="1" x14ac:dyDescent="0.2">
      <c r="A114" s="159" t="s">
        <v>1358</v>
      </c>
      <c r="B114" s="150">
        <v>711620001</v>
      </c>
      <c r="C114" s="150" t="s">
        <v>198</v>
      </c>
      <c r="D114" s="151" t="s">
        <v>124</v>
      </c>
      <c r="E114" s="150" t="s">
        <v>1359</v>
      </c>
      <c r="F114" s="152" t="s">
        <v>1360</v>
      </c>
      <c r="G114" s="152"/>
      <c r="H114" s="152" t="s">
        <v>1361</v>
      </c>
      <c r="I114" s="152" t="s">
        <v>1362</v>
      </c>
      <c r="J114" s="150" t="s">
        <v>1363</v>
      </c>
      <c r="K114" s="150" t="s">
        <v>1364</v>
      </c>
      <c r="L114" s="150" t="s">
        <v>1365</v>
      </c>
      <c r="M114" s="150" t="s">
        <v>1366</v>
      </c>
      <c r="N114" s="153" t="s">
        <v>118</v>
      </c>
      <c r="O114" s="154" t="s">
        <v>594</v>
      </c>
      <c r="P114" s="154">
        <v>225589874</v>
      </c>
      <c r="Q114" s="166" t="s">
        <v>1367</v>
      </c>
      <c r="R114" s="154"/>
      <c r="S114" s="155">
        <v>93401</v>
      </c>
      <c r="T114" s="155" t="s">
        <v>1368</v>
      </c>
      <c r="U114" s="155">
        <v>2020</v>
      </c>
      <c r="V114" s="156">
        <v>37970</v>
      </c>
      <c r="W114" s="154">
        <v>2260</v>
      </c>
      <c r="X114" s="262"/>
      <c r="Y114" s="153"/>
      <c r="Z114" s="262"/>
      <c r="AA114" s="262"/>
      <c r="AB114" s="262"/>
      <c r="AC114" s="150"/>
      <c r="AD114" s="40"/>
      <c r="AE114" s="40"/>
      <c r="AF114" s="40"/>
      <c r="AG114" s="40"/>
      <c r="AH114" s="40"/>
      <c r="AI114" s="218"/>
    </row>
    <row r="115" spans="1:35" ht="45" customHeight="1" x14ac:dyDescent="0.2">
      <c r="A115" s="159" t="s">
        <v>1369</v>
      </c>
      <c r="B115" s="150">
        <v>730998007</v>
      </c>
      <c r="C115" s="150" t="s">
        <v>198</v>
      </c>
      <c r="D115" s="151" t="s">
        <v>124</v>
      </c>
      <c r="E115" s="150" t="s">
        <v>1370</v>
      </c>
      <c r="F115" s="152" t="s">
        <v>1371</v>
      </c>
      <c r="G115" s="152"/>
      <c r="H115" s="152" t="s">
        <v>1372</v>
      </c>
      <c r="I115" s="152" t="s">
        <v>1373</v>
      </c>
      <c r="J115" s="150" t="s">
        <v>1186</v>
      </c>
      <c r="K115" s="150" t="s">
        <v>1374</v>
      </c>
      <c r="L115" s="150" t="s">
        <v>1375</v>
      </c>
      <c r="M115" s="150" t="s">
        <v>1376</v>
      </c>
      <c r="N115" s="153" t="s">
        <v>118</v>
      </c>
      <c r="O115" s="154" t="s">
        <v>798</v>
      </c>
      <c r="P115" s="154" t="s">
        <v>1377</v>
      </c>
      <c r="Q115" s="155" t="s">
        <v>1378</v>
      </c>
      <c r="R115" s="154"/>
      <c r="S115" s="155" t="s">
        <v>627</v>
      </c>
      <c r="T115" s="155" t="s">
        <v>1379</v>
      </c>
      <c r="U115" s="155">
        <v>2020</v>
      </c>
      <c r="V115" s="156">
        <v>37970</v>
      </c>
      <c r="W115" s="154">
        <v>7085</v>
      </c>
      <c r="X115" s="262"/>
      <c r="Y115" s="153"/>
      <c r="Z115" s="262"/>
      <c r="AA115" s="262"/>
      <c r="AB115" s="262"/>
      <c r="AC115" s="150"/>
      <c r="AD115" s="40"/>
      <c r="AE115" s="40"/>
      <c r="AF115" s="40"/>
      <c r="AG115" s="40"/>
      <c r="AH115" s="40"/>
      <c r="AI115" s="218"/>
    </row>
    <row r="116" spans="1:35" ht="45" customHeight="1" x14ac:dyDescent="0.2">
      <c r="A116" s="159" t="s">
        <v>1380</v>
      </c>
      <c r="B116" s="150">
        <v>700230007</v>
      </c>
      <c r="C116" s="150" t="s">
        <v>198</v>
      </c>
      <c r="D116" s="151" t="s">
        <v>124</v>
      </c>
      <c r="E116" s="150" t="s">
        <v>1381</v>
      </c>
      <c r="F116" s="152" t="s">
        <v>1382</v>
      </c>
      <c r="G116" s="152"/>
      <c r="H116" s="152" t="s">
        <v>1383</v>
      </c>
      <c r="I116" s="152" t="s">
        <v>1384</v>
      </c>
      <c r="J116" s="150" t="s">
        <v>1385</v>
      </c>
      <c r="K116" s="150" t="s">
        <v>1386</v>
      </c>
      <c r="L116" s="150" t="s">
        <v>1387</v>
      </c>
      <c r="M116" s="150" t="s">
        <v>1388</v>
      </c>
      <c r="N116" s="153" t="s">
        <v>118</v>
      </c>
      <c r="O116" s="154" t="s">
        <v>119</v>
      </c>
      <c r="P116" s="154" t="s">
        <v>1389</v>
      </c>
      <c r="Q116" s="155" t="s">
        <v>1390</v>
      </c>
      <c r="R116" s="154"/>
      <c r="S116" s="155" t="s">
        <v>627</v>
      </c>
      <c r="T116" s="155" t="s">
        <v>1391</v>
      </c>
      <c r="U116" s="155">
        <v>2013</v>
      </c>
      <c r="V116" s="156">
        <v>37970</v>
      </c>
      <c r="W116" s="154">
        <v>3500</v>
      </c>
      <c r="X116" s="262"/>
      <c r="Y116" s="153"/>
      <c r="Z116" s="262"/>
      <c r="AA116" s="262"/>
      <c r="AB116" s="262"/>
      <c r="AC116" s="150"/>
      <c r="AD116" s="40"/>
      <c r="AE116" s="40"/>
      <c r="AF116" s="40"/>
      <c r="AG116" s="40"/>
      <c r="AH116" s="40"/>
      <c r="AI116" s="218"/>
    </row>
    <row r="117" spans="1:35" ht="45" customHeight="1" x14ac:dyDescent="0.2">
      <c r="A117" s="159" t="s">
        <v>1392</v>
      </c>
      <c r="B117" s="150" t="s">
        <v>1393</v>
      </c>
      <c r="C117" s="150" t="s">
        <v>1394</v>
      </c>
      <c r="D117" s="151" t="s">
        <v>124</v>
      </c>
      <c r="E117" s="150" t="s">
        <v>1395</v>
      </c>
      <c r="F117" s="152" t="s">
        <v>1396</v>
      </c>
      <c r="G117" s="152"/>
      <c r="H117" s="152" t="s">
        <v>1397</v>
      </c>
      <c r="I117" s="152" t="s">
        <v>1398</v>
      </c>
      <c r="J117" s="150" t="s">
        <v>1399</v>
      </c>
      <c r="K117" s="150" t="s">
        <v>1400</v>
      </c>
      <c r="L117" s="150" t="s">
        <v>1401</v>
      </c>
      <c r="M117" s="150" t="s">
        <v>1402</v>
      </c>
      <c r="N117" s="153" t="s">
        <v>939</v>
      </c>
      <c r="O117" s="154" t="s">
        <v>1403</v>
      </c>
      <c r="P117" s="154" t="s">
        <v>1404</v>
      </c>
      <c r="Q117" s="155" t="s">
        <v>1405</v>
      </c>
      <c r="R117" s="154"/>
      <c r="S117" s="155">
        <v>93401</v>
      </c>
      <c r="T117" s="155" t="s">
        <v>1406</v>
      </c>
      <c r="U117" s="155">
        <v>2020</v>
      </c>
      <c r="V117" s="156">
        <v>43014</v>
      </c>
      <c r="W117" s="154">
        <v>7638</v>
      </c>
      <c r="X117" s="213"/>
      <c r="Y117" s="214"/>
      <c r="Z117" s="213"/>
      <c r="AA117" s="213"/>
      <c r="AB117" s="213"/>
      <c r="AC117" s="215"/>
      <c r="AD117" s="40"/>
      <c r="AE117" s="40"/>
      <c r="AF117" s="40"/>
      <c r="AG117" s="40"/>
      <c r="AH117" s="40"/>
      <c r="AI117" s="218" t="s">
        <v>944</v>
      </c>
    </row>
    <row r="118" spans="1:35" ht="45" customHeight="1" x14ac:dyDescent="0.2">
      <c r="A118" s="159" t="s">
        <v>1407</v>
      </c>
      <c r="B118" s="150">
        <v>650744136</v>
      </c>
      <c r="C118" s="150" t="s">
        <v>156</v>
      </c>
      <c r="D118" s="151" t="s">
        <v>124</v>
      </c>
      <c r="E118" s="150" t="s">
        <v>1408</v>
      </c>
      <c r="F118" s="152" t="s">
        <v>1409</v>
      </c>
      <c r="G118" s="152"/>
      <c r="H118" s="152" t="s">
        <v>1410</v>
      </c>
      <c r="I118" s="152" t="s">
        <v>1411</v>
      </c>
      <c r="J118" s="150" t="s">
        <v>1412</v>
      </c>
      <c r="K118" s="150" t="s">
        <v>1413</v>
      </c>
      <c r="L118" s="150" t="s">
        <v>1414</v>
      </c>
      <c r="M118" s="161" t="s">
        <v>1415</v>
      </c>
      <c r="N118" s="153" t="s">
        <v>939</v>
      </c>
      <c r="O118" s="154" t="s">
        <v>1403</v>
      </c>
      <c r="P118" s="154" t="s">
        <v>1416</v>
      </c>
      <c r="Q118" s="166" t="s">
        <v>1417</v>
      </c>
      <c r="R118" s="154"/>
      <c r="S118" s="155" t="s">
        <v>1418</v>
      </c>
      <c r="T118" s="155" t="s">
        <v>1419</v>
      </c>
      <c r="U118" s="155">
        <v>2019</v>
      </c>
      <c r="V118" s="156">
        <v>41599</v>
      </c>
      <c r="W118" s="154">
        <v>7492</v>
      </c>
      <c r="X118" s="262"/>
      <c r="Y118" s="153"/>
      <c r="Z118" s="262"/>
      <c r="AA118" s="262"/>
      <c r="AB118" s="262"/>
      <c r="AC118" s="150"/>
      <c r="AD118" s="40"/>
      <c r="AE118" s="40"/>
      <c r="AF118" s="40"/>
      <c r="AG118" s="40"/>
      <c r="AH118" s="40"/>
      <c r="AI118" s="218" t="s">
        <v>944</v>
      </c>
    </row>
    <row r="119" spans="1:35" ht="45" customHeight="1" x14ac:dyDescent="0.2">
      <c r="A119" s="159" t="s">
        <v>1420</v>
      </c>
      <c r="B119" s="150">
        <v>651589657</v>
      </c>
      <c r="C119" s="150" t="s">
        <v>1421</v>
      </c>
      <c r="D119" s="151" t="s">
        <v>124</v>
      </c>
      <c r="E119" s="150" t="s">
        <v>1422</v>
      </c>
      <c r="F119" s="152" t="s">
        <v>1423</v>
      </c>
      <c r="G119" s="152"/>
      <c r="H119" s="152" t="s">
        <v>1424</v>
      </c>
      <c r="I119" s="152" t="s">
        <v>1425</v>
      </c>
      <c r="J119" s="150" t="s">
        <v>1426</v>
      </c>
      <c r="K119" s="150" t="s">
        <v>1427</v>
      </c>
      <c r="L119" s="150" t="s">
        <v>1428</v>
      </c>
      <c r="M119" s="150" t="s">
        <v>1429</v>
      </c>
      <c r="N119" s="153" t="s">
        <v>118</v>
      </c>
      <c r="O119" s="154" t="s">
        <v>178</v>
      </c>
      <c r="P119" s="154" t="s">
        <v>1430</v>
      </c>
      <c r="Q119" s="166" t="s">
        <v>1431</v>
      </c>
      <c r="R119" s="154"/>
      <c r="S119" s="155" t="s">
        <v>209</v>
      </c>
      <c r="T119" s="155" t="s">
        <v>1432</v>
      </c>
      <c r="U119" s="155">
        <v>2020</v>
      </c>
      <c r="V119" s="156">
        <v>43276</v>
      </c>
      <c r="W119" s="154">
        <v>7650</v>
      </c>
      <c r="X119" s="213"/>
      <c r="Y119" s="214"/>
      <c r="Z119" s="213"/>
      <c r="AA119" s="213"/>
      <c r="AB119" s="213"/>
      <c r="AC119" s="215"/>
      <c r="AD119" s="40"/>
      <c r="AE119" s="40"/>
      <c r="AF119" s="40"/>
      <c r="AG119" s="40"/>
      <c r="AH119" s="40"/>
      <c r="AI119" s="40"/>
    </row>
    <row r="120" spans="1:35" ht="45" customHeight="1" x14ac:dyDescent="0.2">
      <c r="A120" s="170" t="s">
        <v>1433</v>
      </c>
      <c r="B120" s="171">
        <v>650153464</v>
      </c>
      <c r="C120" s="150" t="s">
        <v>198</v>
      </c>
      <c r="D120" s="151" t="s">
        <v>124</v>
      </c>
      <c r="E120" s="150" t="s">
        <v>1434</v>
      </c>
      <c r="F120" s="152" t="s">
        <v>1435</v>
      </c>
      <c r="G120" s="152"/>
      <c r="H120" s="152" t="s">
        <v>1436</v>
      </c>
      <c r="I120" s="152" t="s">
        <v>1437</v>
      </c>
      <c r="J120" s="150" t="s">
        <v>1438</v>
      </c>
      <c r="K120" s="150" t="s">
        <v>1439</v>
      </c>
      <c r="L120" s="150" t="s">
        <v>1440</v>
      </c>
      <c r="M120" s="150" t="s">
        <v>1441</v>
      </c>
      <c r="N120" s="153" t="s">
        <v>118</v>
      </c>
      <c r="O120" s="154" t="s">
        <v>400</v>
      </c>
      <c r="P120" s="154">
        <v>227325006</v>
      </c>
      <c r="Q120" s="166" t="s">
        <v>1442</v>
      </c>
      <c r="R120" s="154"/>
      <c r="S120" s="155" t="s">
        <v>627</v>
      </c>
      <c r="T120" s="155" t="s">
        <v>1443</v>
      </c>
      <c r="U120" s="155">
        <v>2020</v>
      </c>
      <c r="V120" s="156">
        <v>41890</v>
      </c>
      <c r="W120" s="154">
        <v>7506</v>
      </c>
      <c r="X120" s="213"/>
      <c r="Y120" s="214"/>
      <c r="Z120" s="213"/>
      <c r="AA120" s="213"/>
      <c r="AB120" s="213"/>
      <c r="AC120" s="215"/>
      <c r="AD120" s="40"/>
      <c r="AE120" s="40"/>
      <c r="AF120" s="40"/>
      <c r="AG120" s="40"/>
      <c r="AH120" s="40"/>
      <c r="AI120" s="40"/>
    </row>
    <row r="121" spans="1:35" ht="45" customHeight="1" x14ac:dyDescent="0.2">
      <c r="A121" s="159" t="s">
        <v>1444</v>
      </c>
      <c r="B121" s="150">
        <v>718391008</v>
      </c>
      <c r="C121" s="150" t="s">
        <v>198</v>
      </c>
      <c r="D121" s="151" t="s">
        <v>124</v>
      </c>
      <c r="E121" s="150" t="s">
        <v>1445</v>
      </c>
      <c r="F121" s="152" t="s">
        <v>1446</v>
      </c>
      <c r="G121" s="152"/>
      <c r="H121" s="152" t="s">
        <v>1447</v>
      </c>
      <c r="I121" s="152" t="s">
        <v>1448</v>
      </c>
      <c r="J121" s="150" t="s">
        <v>1449</v>
      </c>
      <c r="K121" s="150" t="s">
        <v>1450</v>
      </c>
      <c r="L121" s="150" t="s">
        <v>1451</v>
      </c>
      <c r="M121" s="150" t="s">
        <v>1452</v>
      </c>
      <c r="N121" s="153" t="s">
        <v>118</v>
      </c>
      <c r="O121" s="154" t="s">
        <v>119</v>
      </c>
      <c r="P121" s="154"/>
      <c r="Q121" s="155" t="s">
        <v>1453</v>
      </c>
      <c r="R121" s="154"/>
      <c r="S121" s="155" t="s">
        <v>627</v>
      </c>
      <c r="T121" s="155" t="s">
        <v>1454</v>
      </c>
      <c r="U121" s="155">
        <v>2007</v>
      </c>
      <c r="V121" s="156">
        <v>39608</v>
      </c>
      <c r="W121" s="154">
        <v>7394</v>
      </c>
      <c r="X121" s="262"/>
      <c r="Y121" s="153"/>
      <c r="Z121" s="262"/>
      <c r="AA121" s="262"/>
      <c r="AB121" s="262"/>
      <c r="AC121" s="150"/>
      <c r="AD121" s="40"/>
      <c r="AE121" s="40"/>
      <c r="AF121" s="40"/>
      <c r="AG121" s="40"/>
      <c r="AH121" s="40"/>
      <c r="AI121" s="40"/>
    </row>
    <row r="122" spans="1:35" ht="45" customHeight="1" x14ac:dyDescent="0.2">
      <c r="A122" s="159" t="s">
        <v>1455</v>
      </c>
      <c r="B122" s="150">
        <v>713523003</v>
      </c>
      <c r="C122" s="150" t="s">
        <v>198</v>
      </c>
      <c r="D122" s="151" t="s">
        <v>124</v>
      </c>
      <c r="E122" s="150" t="s">
        <v>1456</v>
      </c>
      <c r="F122" s="152" t="s">
        <v>1457</v>
      </c>
      <c r="G122" s="152">
        <v>2023</v>
      </c>
      <c r="H122" s="152" t="s">
        <v>1458</v>
      </c>
      <c r="I122" s="152" t="s">
        <v>1459</v>
      </c>
      <c r="J122" s="150" t="s">
        <v>1308</v>
      </c>
      <c r="K122" s="150" t="s">
        <v>1460</v>
      </c>
      <c r="L122" s="150" t="s">
        <v>1461</v>
      </c>
      <c r="M122" s="150" t="s">
        <v>1462</v>
      </c>
      <c r="N122" s="153" t="s">
        <v>494</v>
      </c>
      <c r="O122" s="154" t="s">
        <v>495</v>
      </c>
      <c r="P122" s="154" t="s">
        <v>1463</v>
      </c>
      <c r="Q122" s="155" t="s">
        <v>1464</v>
      </c>
      <c r="R122" s="154" t="s">
        <v>1465</v>
      </c>
      <c r="S122" s="154" t="s">
        <v>627</v>
      </c>
      <c r="T122" s="155" t="s">
        <v>1466</v>
      </c>
      <c r="U122" s="155">
        <v>2022</v>
      </c>
      <c r="V122" s="156">
        <v>37970</v>
      </c>
      <c r="W122" s="154">
        <v>2330</v>
      </c>
      <c r="X122" s="262"/>
      <c r="Y122" s="153"/>
      <c r="Z122" s="262"/>
      <c r="AA122" s="262"/>
      <c r="AB122" s="262"/>
      <c r="AC122" s="150" t="s">
        <v>1467</v>
      </c>
      <c r="AD122" s="40"/>
      <c r="AE122" s="40"/>
      <c r="AF122" s="40"/>
      <c r="AG122" s="40"/>
      <c r="AH122" s="40"/>
      <c r="AI122" s="218" t="s">
        <v>1468</v>
      </c>
    </row>
    <row r="123" spans="1:35" ht="45" customHeight="1" x14ac:dyDescent="0.2">
      <c r="A123" s="159" t="s">
        <v>1469</v>
      </c>
      <c r="B123" s="150">
        <v>653213700</v>
      </c>
      <c r="C123" s="150" t="s">
        <v>198</v>
      </c>
      <c r="D123" s="151" t="s">
        <v>124</v>
      </c>
      <c r="E123" s="150" t="s">
        <v>1470</v>
      </c>
      <c r="F123" s="152" t="s">
        <v>1471</v>
      </c>
      <c r="G123" s="152"/>
      <c r="H123" s="152" t="s">
        <v>1472</v>
      </c>
      <c r="I123" s="152" t="s">
        <v>1473</v>
      </c>
      <c r="J123" s="150" t="s">
        <v>1474</v>
      </c>
      <c r="K123" s="150" t="s">
        <v>1475</v>
      </c>
      <c r="L123" s="150" t="s">
        <v>1476</v>
      </c>
      <c r="M123" s="150" t="s">
        <v>1477</v>
      </c>
      <c r="N123" s="153" t="s">
        <v>939</v>
      </c>
      <c r="O123" s="154" t="s">
        <v>1478</v>
      </c>
      <c r="P123" s="154" t="s">
        <v>1479</v>
      </c>
      <c r="Q123" s="155" t="s">
        <v>1480</v>
      </c>
      <c r="R123" s="154"/>
      <c r="S123" s="155">
        <v>93401</v>
      </c>
      <c r="T123" s="155" t="s">
        <v>1481</v>
      </c>
      <c r="U123" s="155">
        <v>2014</v>
      </c>
      <c r="V123" s="156">
        <v>42209</v>
      </c>
      <c r="W123" s="154">
        <v>7576</v>
      </c>
      <c r="X123" s="262"/>
      <c r="Y123" s="153"/>
      <c r="Z123" s="262"/>
      <c r="AA123" s="262"/>
      <c r="AB123" s="262"/>
      <c r="AC123" s="150"/>
      <c r="AD123" s="40"/>
      <c r="AE123" s="40"/>
      <c r="AF123" s="40"/>
      <c r="AG123" s="40"/>
      <c r="AH123" s="40"/>
      <c r="AI123" s="218"/>
    </row>
    <row r="124" spans="1:35" ht="45" customHeight="1" x14ac:dyDescent="0.2">
      <c r="A124" s="159" t="s">
        <v>1482</v>
      </c>
      <c r="B124" s="150">
        <v>727581006</v>
      </c>
      <c r="C124" s="150" t="s">
        <v>198</v>
      </c>
      <c r="D124" s="151" t="s">
        <v>124</v>
      </c>
      <c r="E124" s="150" t="s">
        <v>1483</v>
      </c>
      <c r="F124" s="152" t="s">
        <v>1484</v>
      </c>
      <c r="G124" s="155">
        <v>2023</v>
      </c>
      <c r="H124" s="152" t="s">
        <v>1485</v>
      </c>
      <c r="I124" s="234" t="s">
        <v>1486</v>
      </c>
      <c r="J124" s="150" t="s">
        <v>1487</v>
      </c>
      <c r="K124" s="150" t="s">
        <v>1488</v>
      </c>
      <c r="L124" s="150" t="s">
        <v>1489</v>
      </c>
      <c r="M124" s="150" t="s">
        <v>1490</v>
      </c>
      <c r="N124" s="153" t="s">
        <v>939</v>
      </c>
      <c r="O124" s="154" t="s">
        <v>940</v>
      </c>
      <c r="P124" s="154" t="s">
        <v>1491</v>
      </c>
      <c r="Q124" s="155" t="s">
        <v>1492</v>
      </c>
      <c r="R124" s="154"/>
      <c r="S124" s="155" t="s">
        <v>627</v>
      </c>
      <c r="T124" s="155" t="s">
        <v>1493</v>
      </c>
      <c r="U124" s="155">
        <v>2022</v>
      </c>
      <c r="V124" s="156">
        <v>37970</v>
      </c>
      <c r="W124" s="154">
        <v>6973</v>
      </c>
      <c r="X124" s="213"/>
      <c r="Y124" s="214"/>
      <c r="Z124" s="213"/>
      <c r="AA124" s="213"/>
      <c r="AB124" s="213"/>
      <c r="AC124" s="215"/>
      <c r="AD124" s="40"/>
      <c r="AE124" s="40"/>
      <c r="AF124" s="40"/>
      <c r="AG124" s="40"/>
      <c r="AH124" s="40"/>
      <c r="AI124" s="218" t="s">
        <v>944</v>
      </c>
    </row>
    <row r="125" spans="1:35" ht="45" customHeight="1" x14ac:dyDescent="0.2">
      <c r="A125" s="159" t="s">
        <v>1494</v>
      </c>
      <c r="B125" s="150">
        <v>714523007</v>
      </c>
      <c r="C125" s="150" t="s">
        <v>198</v>
      </c>
      <c r="D125" s="151" t="s">
        <v>124</v>
      </c>
      <c r="E125" s="150" t="s">
        <v>1495</v>
      </c>
      <c r="F125" s="169" t="s">
        <v>1496</v>
      </c>
      <c r="G125" s="169"/>
      <c r="H125" s="152" t="s">
        <v>1497</v>
      </c>
      <c r="I125" s="235" t="s">
        <v>1498</v>
      </c>
      <c r="J125" s="150" t="s">
        <v>1499</v>
      </c>
      <c r="K125" s="150" t="s">
        <v>1500</v>
      </c>
      <c r="L125" s="150" t="s">
        <v>1501</v>
      </c>
      <c r="M125" s="150" t="s">
        <v>1502</v>
      </c>
      <c r="N125" s="153" t="s">
        <v>118</v>
      </c>
      <c r="O125" s="154" t="s">
        <v>1312</v>
      </c>
      <c r="P125" s="154" t="s">
        <v>1503</v>
      </c>
      <c r="Q125" s="155" t="s">
        <v>1504</v>
      </c>
      <c r="R125" s="154"/>
      <c r="S125" s="155">
        <v>93401</v>
      </c>
      <c r="T125" s="158" t="s">
        <v>1505</v>
      </c>
      <c r="U125" s="155">
        <v>2020</v>
      </c>
      <c r="V125" s="156">
        <v>37970</v>
      </c>
      <c r="W125" s="154">
        <v>6580</v>
      </c>
      <c r="X125" s="213"/>
      <c r="Y125" s="214"/>
      <c r="Z125" s="213"/>
      <c r="AA125" s="213"/>
      <c r="AB125" s="213"/>
      <c r="AC125" s="215"/>
      <c r="AD125" s="40"/>
      <c r="AE125" s="40"/>
      <c r="AF125" s="40"/>
      <c r="AG125" s="40"/>
      <c r="AH125" s="40"/>
      <c r="AI125" s="218"/>
    </row>
    <row r="126" spans="1:35" ht="45" customHeight="1" x14ac:dyDescent="0.2">
      <c r="A126" s="159" t="s">
        <v>1506</v>
      </c>
      <c r="B126" s="150" t="s">
        <v>1507</v>
      </c>
      <c r="C126" s="150"/>
      <c r="D126" s="151" t="s">
        <v>124</v>
      </c>
      <c r="E126" s="150" t="s">
        <v>1508</v>
      </c>
      <c r="F126" s="152" t="s">
        <v>1509</v>
      </c>
      <c r="G126" s="152"/>
      <c r="H126" s="152" t="s">
        <v>1510</v>
      </c>
      <c r="I126" s="235" t="s">
        <v>1511</v>
      </c>
      <c r="J126" s="150" t="s">
        <v>129</v>
      </c>
      <c r="K126" s="150" t="s">
        <v>1512</v>
      </c>
      <c r="L126" s="150" t="s">
        <v>1513</v>
      </c>
      <c r="M126" s="150" t="s">
        <v>1514</v>
      </c>
      <c r="N126" s="153" t="s">
        <v>246</v>
      </c>
      <c r="O126" s="154" t="s">
        <v>614</v>
      </c>
      <c r="P126" s="154" t="s">
        <v>1515</v>
      </c>
      <c r="Q126" s="166" t="s">
        <v>1516</v>
      </c>
      <c r="R126" s="154"/>
      <c r="S126" s="155">
        <v>93401</v>
      </c>
      <c r="T126" s="158" t="s">
        <v>1517</v>
      </c>
      <c r="U126" s="155">
        <v>2019</v>
      </c>
      <c r="V126" s="156">
        <v>44186</v>
      </c>
      <c r="W126" s="154">
        <v>7722</v>
      </c>
      <c r="X126" s="262"/>
      <c r="Y126" s="153"/>
      <c r="Z126" s="262"/>
      <c r="AA126" s="262"/>
      <c r="AB126" s="262"/>
      <c r="AC126" s="150"/>
      <c r="AD126" s="40"/>
      <c r="AE126" s="40"/>
      <c r="AF126" s="40"/>
      <c r="AG126" s="40"/>
      <c r="AH126" s="40"/>
      <c r="AI126" s="218"/>
    </row>
    <row r="127" spans="1:35" ht="45" customHeight="1" x14ac:dyDescent="0.2">
      <c r="A127" s="159" t="s">
        <v>1518</v>
      </c>
      <c r="B127" s="150">
        <v>650944208</v>
      </c>
      <c r="C127" s="150" t="s">
        <v>198</v>
      </c>
      <c r="D127" s="151" t="s">
        <v>124</v>
      </c>
      <c r="E127" s="150" t="s">
        <v>1519</v>
      </c>
      <c r="F127" s="152" t="s">
        <v>1520</v>
      </c>
      <c r="G127" s="152"/>
      <c r="H127" s="152" t="s">
        <v>1521</v>
      </c>
      <c r="I127" s="235" t="s">
        <v>1522</v>
      </c>
      <c r="J127" s="150" t="s">
        <v>1523</v>
      </c>
      <c r="K127" s="150" t="s">
        <v>1524</v>
      </c>
      <c r="L127" s="150" t="s">
        <v>1525</v>
      </c>
      <c r="M127" s="150" t="s">
        <v>1526</v>
      </c>
      <c r="N127" s="153" t="s">
        <v>133</v>
      </c>
      <c r="O127" s="154" t="s">
        <v>1527</v>
      </c>
      <c r="P127" s="154"/>
      <c r="Q127" s="155"/>
      <c r="R127" s="154"/>
      <c r="S127" s="155">
        <v>93401</v>
      </c>
      <c r="T127" s="155" t="s">
        <v>1528</v>
      </c>
      <c r="U127" s="155">
        <v>2008</v>
      </c>
      <c r="V127" s="156">
        <v>38733</v>
      </c>
      <c r="W127" s="154">
        <v>7262</v>
      </c>
      <c r="X127" s="262"/>
      <c r="Y127" s="153"/>
      <c r="Z127" s="262"/>
      <c r="AA127" s="262"/>
      <c r="AB127" s="262"/>
      <c r="AC127" s="150"/>
      <c r="AD127" s="40"/>
      <c r="AE127" s="40"/>
      <c r="AF127" s="40"/>
      <c r="AG127" s="40"/>
      <c r="AH127" s="40"/>
      <c r="AI127" s="218"/>
    </row>
    <row r="128" spans="1:35" ht="45" customHeight="1" x14ac:dyDescent="0.2">
      <c r="A128" s="159" t="s">
        <v>1529</v>
      </c>
      <c r="B128" s="150">
        <v>650651170</v>
      </c>
      <c r="C128" s="150" t="s">
        <v>156</v>
      </c>
      <c r="D128" s="151" t="s">
        <v>124</v>
      </c>
      <c r="E128" s="150" t="s">
        <v>1530</v>
      </c>
      <c r="F128" s="152" t="s">
        <v>1531</v>
      </c>
      <c r="G128" s="152"/>
      <c r="H128" s="152" t="s">
        <v>1532</v>
      </c>
      <c r="I128" s="236" t="s">
        <v>1533</v>
      </c>
      <c r="J128" s="150" t="s">
        <v>720</v>
      </c>
      <c r="K128" s="150" t="s">
        <v>1534</v>
      </c>
      <c r="L128" s="150" t="s">
        <v>1535</v>
      </c>
      <c r="M128" s="150" t="s">
        <v>1536</v>
      </c>
      <c r="N128" s="153" t="s">
        <v>118</v>
      </c>
      <c r="O128" s="154" t="s">
        <v>119</v>
      </c>
      <c r="P128" s="154">
        <v>954202602</v>
      </c>
      <c r="Q128" s="155" t="s">
        <v>1537</v>
      </c>
      <c r="R128" s="154"/>
      <c r="S128" s="155" t="s">
        <v>153</v>
      </c>
      <c r="T128" s="155" t="s">
        <v>1538</v>
      </c>
      <c r="U128" s="155">
        <v>2016</v>
      </c>
      <c r="V128" s="156">
        <v>42618</v>
      </c>
      <c r="W128" s="154">
        <v>7616</v>
      </c>
      <c r="X128" s="262" t="s">
        <v>481</v>
      </c>
      <c r="Y128" s="153"/>
      <c r="Z128" s="262"/>
      <c r="AA128" s="262"/>
      <c r="AB128" s="262"/>
      <c r="AC128" s="150"/>
      <c r="AD128" s="40"/>
      <c r="AE128" s="40"/>
      <c r="AF128" s="40"/>
      <c r="AG128" s="40"/>
      <c r="AH128" s="40"/>
      <c r="AI128" s="218"/>
    </row>
    <row r="129" spans="1:35" ht="45" customHeight="1" x14ac:dyDescent="0.2">
      <c r="A129" s="159" t="s">
        <v>1539</v>
      </c>
      <c r="B129" s="150">
        <v>657349402</v>
      </c>
      <c r="C129" s="150" t="s">
        <v>198</v>
      </c>
      <c r="D129" s="151" t="s">
        <v>124</v>
      </c>
      <c r="E129" s="150" t="s">
        <v>1540</v>
      </c>
      <c r="F129" s="152" t="s">
        <v>1541</v>
      </c>
      <c r="G129" s="152"/>
      <c r="H129" s="152" t="s">
        <v>1542</v>
      </c>
      <c r="I129" s="152" t="s">
        <v>1543</v>
      </c>
      <c r="J129" s="150" t="s">
        <v>1084</v>
      </c>
      <c r="K129" s="150" t="s">
        <v>1544</v>
      </c>
      <c r="L129" s="150" t="s">
        <v>1545</v>
      </c>
      <c r="M129" s="262" t="s">
        <v>1546</v>
      </c>
      <c r="N129" s="153" t="s">
        <v>118</v>
      </c>
      <c r="O129" s="154" t="s">
        <v>1547</v>
      </c>
      <c r="P129" s="154"/>
      <c r="Q129" s="155" t="s">
        <v>1548</v>
      </c>
      <c r="R129" s="154"/>
      <c r="S129" s="155" t="s">
        <v>627</v>
      </c>
      <c r="T129" s="155" t="s">
        <v>1549</v>
      </c>
      <c r="U129" s="155">
        <v>2006</v>
      </c>
      <c r="V129" s="156">
        <v>39198</v>
      </c>
      <c r="W129" s="154">
        <v>7352</v>
      </c>
      <c r="X129" s="262"/>
      <c r="Y129" s="153"/>
      <c r="Z129" s="262"/>
      <c r="AA129" s="262"/>
      <c r="AB129" s="262"/>
      <c r="AC129" s="150"/>
      <c r="AD129" s="40"/>
      <c r="AE129" s="40"/>
      <c r="AF129" s="40"/>
      <c r="AG129" s="40"/>
      <c r="AH129" s="40"/>
      <c r="AI129" s="218"/>
    </row>
    <row r="130" spans="1:35" ht="45" customHeight="1" x14ac:dyDescent="0.2">
      <c r="A130" s="159" t="s">
        <v>1550</v>
      </c>
      <c r="B130" s="150">
        <v>654597200</v>
      </c>
      <c r="C130" s="150" t="s">
        <v>198</v>
      </c>
      <c r="D130" s="151" t="s">
        <v>124</v>
      </c>
      <c r="E130" s="150" t="s">
        <v>1551</v>
      </c>
      <c r="F130" s="152" t="s">
        <v>1552</v>
      </c>
      <c r="G130" s="152"/>
      <c r="H130" s="152" t="s">
        <v>1553</v>
      </c>
      <c r="I130" s="152" t="s">
        <v>1554</v>
      </c>
      <c r="J130" s="150" t="s">
        <v>1555</v>
      </c>
      <c r="K130" s="150" t="s">
        <v>1556</v>
      </c>
      <c r="L130" s="150" t="s">
        <v>1557</v>
      </c>
      <c r="M130" s="150" t="s">
        <v>1558</v>
      </c>
      <c r="N130" s="153" t="s">
        <v>118</v>
      </c>
      <c r="O130" s="154" t="s">
        <v>119</v>
      </c>
      <c r="P130" s="154" t="s">
        <v>1559</v>
      </c>
      <c r="Q130" s="155" t="s">
        <v>1560</v>
      </c>
      <c r="R130" s="154"/>
      <c r="S130" s="155" t="s">
        <v>627</v>
      </c>
      <c r="T130" s="155" t="s">
        <v>1561</v>
      </c>
      <c r="U130" s="155">
        <v>2007</v>
      </c>
      <c r="V130" s="156">
        <v>39608</v>
      </c>
      <c r="W130" s="154">
        <v>7393</v>
      </c>
      <c r="X130" s="262"/>
      <c r="Y130" s="153"/>
      <c r="Z130" s="262"/>
      <c r="AA130" s="262"/>
      <c r="AB130" s="262"/>
      <c r="AC130" s="150"/>
      <c r="AD130" s="40"/>
      <c r="AE130" s="40"/>
      <c r="AF130" s="40"/>
      <c r="AG130" s="40"/>
      <c r="AH130" s="40"/>
      <c r="AI130" s="218"/>
    </row>
    <row r="131" spans="1:35" ht="45" customHeight="1" x14ac:dyDescent="0.2">
      <c r="A131" s="159" t="s">
        <v>1562</v>
      </c>
      <c r="B131" s="150">
        <v>722448006</v>
      </c>
      <c r="C131" s="150" t="s">
        <v>198</v>
      </c>
      <c r="D131" s="151" t="s">
        <v>124</v>
      </c>
      <c r="E131" s="150" t="s">
        <v>1563</v>
      </c>
      <c r="F131" s="152" t="s">
        <v>1564</v>
      </c>
      <c r="G131" s="152"/>
      <c r="H131" s="152" t="s">
        <v>1565</v>
      </c>
      <c r="I131" s="152" t="s">
        <v>1566</v>
      </c>
      <c r="J131" s="150" t="s">
        <v>1567</v>
      </c>
      <c r="K131" s="150" t="s">
        <v>1568</v>
      </c>
      <c r="L131" s="150" t="s">
        <v>1569</v>
      </c>
      <c r="M131" s="150" t="s">
        <v>1570</v>
      </c>
      <c r="N131" s="153" t="s">
        <v>118</v>
      </c>
      <c r="O131" s="154" t="s">
        <v>1571</v>
      </c>
      <c r="P131" s="154" t="s">
        <v>1572</v>
      </c>
      <c r="Q131" s="155"/>
      <c r="R131" s="154"/>
      <c r="S131" s="155" t="s">
        <v>153</v>
      </c>
      <c r="T131" s="155" t="s">
        <v>1573</v>
      </c>
      <c r="U131" s="155">
        <v>2009</v>
      </c>
      <c r="V131" s="156">
        <v>37970</v>
      </c>
      <c r="W131" s="154">
        <v>6965</v>
      </c>
      <c r="X131" s="262"/>
      <c r="Y131" s="153"/>
      <c r="Z131" s="262"/>
      <c r="AA131" s="262"/>
      <c r="AB131" s="262"/>
      <c r="AC131" s="150"/>
      <c r="AD131" s="40"/>
      <c r="AE131" s="40"/>
      <c r="AF131" s="40"/>
      <c r="AG131" s="40"/>
      <c r="AH131" s="40"/>
      <c r="AI131" s="218"/>
    </row>
    <row r="132" spans="1:35" ht="45" customHeight="1" x14ac:dyDescent="0.2">
      <c r="A132" s="159" t="s">
        <v>1574</v>
      </c>
      <c r="B132" s="150">
        <v>700198006</v>
      </c>
      <c r="C132" s="150" t="s">
        <v>198</v>
      </c>
      <c r="D132" s="151" t="s">
        <v>124</v>
      </c>
      <c r="E132" s="150" t="s">
        <v>1575</v>
      </c>
      <c r="F132" s="152" t="s">
        <v>1576</v>
      </c>
      <c r="G132" s="152"/>
      <c r="H132" s="152" t="s">
        <v>1577</v>
      </c>
      <c r="I132" s="152" t="s">
        <v>1578</v>
      </c>
      <c r="J132" s="150" t="s">
        <v>1579</v>
      </c>
      <c r="K132" s="150" t="s">
        <v>1580</v>
      </c>
      <c r="L132" s="172" t="s">
        <v>1581</v>
      </c>
      <c r="M132" s="150" t="s">
        <v>1582</v>
      </c>
      <c r="N132" s="153" t="s">
        <v>118</v>
      </c>
      <c r="O132" s="154" t="s">
        <v>119</v>
      </c>
      <c r="P132" s="154" t="s">
        <v>1583</v>
      </c>
      <c r="Q132" s="155" t="s">
        <v>1584</v>
      </c>
      <c r="R132" s="154"/>
      <c r="S132" s="155">
        <v>93401</v>
      </c>
      <c r="T132" s="155" t="s">
        <v>1585</v>
      </c>
      <c r="U132" s="155">
        <v>2011</v>
      </c>
      <c r="V132" s="156">
        <v>37970</v>
      </c>
      <c r="W132" s="154">
        <v>2400</v>
      </c>
      <c r="X132" s="262"/>
      <c r="Y132" s="153"/>
      <c r="Z132" s="262"/>
      <c r="AA132" s="262"/>
      <c r="AB132" s="262"/>
      <c r="AC132" s="150"/>
      <c r="AD132" s="40"/>
      <c r="AE132" s="40"/>
      <c r="AF132" s="40"/>
      <c r="AG132" s="40"/>
      <c r="AH132" s="40"/>
      <c r="AI132" s="218"/>
    </row>
    <row r="133" spans="1:35" ht="45" customHeight="1" x14ac:dyDescent="0.2">
      <c r="A133" s="159" t="s">
        <v>1586</v>
      </c>
      <c r="B133" s="150">
        <v>759442504</v>
      </c>
      <c r="C133" s="150" t="s">
        <v>198</v>
      </c>
      <c r="D133" s="151" t="s">
        <v>124</v>
      </c>
      <c r="E133" s="150" t="s">
        <v>1587</v>
      </c>
      <c r="F133" s="152" t="s">
        <v>1588</v>
      </c>
      <c r="G133" s="152"/>
      <c r="H133" s="152" t="s">
        <v>1589</v>
      </c>
      <c r="I133" s="152" t="s">
        <v>1590</v>
      </c>
      <c r="J133" s="150" t="s">
        <v>1591</v>
      </c>
      <c r="K133" s="150" t="s">
        <v>1592</v>
      </c>
      <c r="L133" s="150" t="s">
        <v>1593</v>
      </c>
      <c r="M133" s="150" t="s">
        <v>1594</v>
      </c>
      <c r="N133" s="153" t="s">
        <v>118</v>
      </c>
      <c r="O133" s="154" t="s">
        <v>1595</v>
      </c>
      <c r="P133" s="154" t="s">
        <v>1596</v>
      </c>
      <c r="Q133" s="166" t="s">
        <v>1597</v>
      </c>
      <c r="R133" s="154"/>
      <c r="S133" s="155" t="s">
        <v>627</v>
      </c>
      <c r="T133" s="155" t="s">
        <v>1598</v>
      </c>
      <c r="U133" s="155">
        <v>2020</v>
      </c>
      <c r="V133" s="156">
        <v>41323</v>
      </c>
      <c r="W133" s="154">
        <v>7471</v>
      </c>
      <c r="X133" s="262"/>
      <c r="Y133" s="153"/>
      <c r="Z133" s="262"/>
      <c r="AA133" s="262"/>
      <c r="AB133" s="262"/>
      <c r="AC133" s="150"/>
      <c r="AD133" s="40"/>
      <c r="AE133" s="40"/>
      <c r="AF133" s="40"/>
      <c r="AG133" s="40"/>
      <c r="AH133" s="40"/>
      <c r="AI133" s="218"/>
    </row>
    <row r="134" spans="1:35" ht="45" customHeight="1" x14ac:dyDescent="0.2">
      <c r="A134" s="159" t="s">
        <v>1599</v>
      </c>
      <c r="B134" s="150">
        <v>713707007</v>
      </c>
      <c r="C134" s="150" t="s">
        <v>198</v>
      </c>
      <c r="D134" s="151" t="s">
        <v>124</v>
      </c>
      <c r="E134" s="150" t="s">
        <v>1600</v>
      </c>
      <c r="F134" s="152" t="s">
        <v>1601</v>
      </c>
      <c r="G134" s="152"/>
      <c r="H134" s="152" t="s">
        <v>1602</v>
      </c>
      <c r="I134" s="152" t="s">
        <v>1603</v>
      </c>
      <c r="J134" s="150" t="s">
        <v>1567</v>
      </c>
      <c r="K134" s="150" t="s">
        <v>1604</v>
      </c>
      <c r="L134" s="150" t="s">
        <v>1605</v>
      </c>
      <c r="M134" s="150" t="s">
        <v>1606</v>
      </c>
      <c r="N134" s="153" t="s">
        <v>133</v>
      </c>
      <c r="O134" s="155" t="s">
        <v>134</v>
      </c>
      <c r="P134" s="154"/>
      <c r="Q134" s="155"/>
      <c r="R134" s="154"/>
      <c r="S134" s="155" t="s">
        <v>627</v>
      </c>
      <c r="T134" s="155" t="s">
        <v>1607</v>
      </c>
      <c r="U134" s="155">
        <v>2006</v>
      </c>
      <c r="V134" s="156">
        <v>37970</v>
      </c>
      <c r="W134" s="154">
        <v>6510</v>
      </c>
      <c r="X134" s="262"/>
      <c r="Y134" s="153"/>
      <c r="Z134" s="262"/>
      <c r="AA134" s="262"/>
      <c r="AB134" s="262"/>
      <c r="AC134" s="150"/>
      <c r="AD134" s="40"/>
      <c r="AE134" s="40"/>
      <c r="AF134" s="40"/>
      <c r="AG134" s="40"/>
      <c r="AH134" s="40"/>
      <c r="AI134" s="218"/>
    </row>
    <row r="135" spans="1:35" ht="45" customHeight="1" x14ac:dyDescent="0.2">
      <c r="A135" s="159" t="s">
        <v>1608</v>
      </c>
      <c r="B135" s="153">
        <v>720434008</v>
      </c>
      <c r="C135" s="153" t="s">
        <v>198</v>
      </c>
      <c r="D135" s="151" t="s">
        <v>124</v>
      </c>
      <c r="E135" s="153" t="s">
        <v>1609</v>
      </c>
      <c r="F135" s="173" t="s">
        <v>1610</v>
      </c>
      <c r="G135" s="173"/>
      <c r="H135" s="173" t="s">
        <v>1611</v>
      </c>
      <c r="I135" s="173" t="s">
        <v>1612</v>
      </c>
      <c r="J135" s="153" t="s">
        <v>1613</v>
      </c>
      <c r="K135" s="153" t="s">
        <v>1614</v>
      </c>
      <c r="L135" s="153" t="s">
        <v>1615</v>
      </c>
      <c r="M135" s="153" t="s">
        <v>1616</v>
      </c>
      <c r="N135" s="153" t="s">
        <v>1617</v>
      </c>
      <c r="O135" s="154" t="s">
        <v>1618</v>
      </c>
      <c r="P135" s="154">
        <v>956984100</v>
      </c>
      <c r="Q135" s="154" t="s">
        <v>1619</v>
      </c>
      <c r="R135" s="154"/>
      <c r="S135" s="154">
        <v>93401</v>
      </c>
      <c r="T135" s="154" t="s">
        <v>1620</v>
      </c>
      <c r="U135" s="155">
        <v>2020</v>
      </c>
      <c r="V135" s="156">
        <v>37970</v>
      </c>
      <c r="W135" s="154">
        <v>6968</v>
      </c>
      <c r="X135" s="221"/>
      <c r="Y135" s="214"/>
      <c r="Z135" s="221"/>
      <c r="AA135" s="221"/>
      <c r="AB135" s="221"/>
      <c r="AC135" s="214"/>
      <c r="AD135" s="40"/>
      <c r="AE135" s="40"/>
      <c r="AF135" s="40"/>
      <c r="AG135" s="40"/>
      <c r="AH135" s="40"/>
      <c r="AI135" s="218"/>
    </row>
    <row r="136" spans="1:35" ht="45" customHeight="1" x14ac:dyDescent="0.2">
      <c r="A136" s="159" t="s">
        <v>1621</v>
      </c>
      <c r="B136" s="150">
        <v>700028100</v>
      </c>
      <c r="C136" s="150" t="s">
        <v>156</v>
      </c>
      <c r="D136" s="151" t="s">
        <v>124</v>
      </c>
      <c r="E136" s="150" t="s">
        <v>1622</v>
      </c>
      <c r="F136" s="152" t="s">
        <v>1623</v>
      </c>
      <c r="G136" s="152"/>
      <c r="H136" s="152" t="s">
        <v>1624</v>
      </c>
      <c r="I136" s="152" t="s">
        <v>1625</v>
      </c>
      <c r="J136" s="150" t="s">
        <v>1626</v>
      </c>
      <c r="K136" s="150" t="s">
        <v>1627</v>
      </c>
      <c r="L136" s="150" t="s">
        <v>1628</v>
      </c>
      <c r="M136" s="150" t="s">
        <v>1629</v>
      </c>
      <c r="N136" s="153" t="s">
        <v>118</v>
      </c>
      <c r="O136" s="154" t="s">
        <v>119</v>
      </c>
      <c r="P136" s="154" t="s">
        <v>1630</v>
      </c>
      <c r="Q136" s="155" t="s">
        <v>1631</v>
      </c>
      <c r="R136" s="154"/>
      <c r="S136" s="155">
        <v>93401</v>
      </c>
      <c r="T136" s="156" t="s">
        <v>1632</v>
      </c>
      <c r="U136" s="155">
        <v>2020</v>
      </c>
      <c r="V136" s="156">
        <v>37970</v>
      </c>
      <c r="W136" s="154">
        <v>2450</v>
      </c>
      <c r="X136" s="262"/>
      <c r="Y136" s="153"/>
      <c r="Z136" s="262"/>
      <c r="AA136" s="262"/>
      <c r="AB136" s="262"/>
      <c r="AC136" s="150"/>
      <c r="AD136" s="40"/>
      <c r="AE136" s="40"/>
      <c r="AF136" s="40"/>
      <c r="AG136" s="40"/>
      <c r="AH136" s="40"/>
      <c r="AI136" s="218"/>
    </row>
    <row r="137" spans="1:35" ht="45" customHeight="1" x14ac:dyDescent="0.2">
      <c r="A137" s="159" t="s">
        <v>1633</v>
      </c>
      <c r="B137" s="150">
        <v>725984006</v>
      </c>
      <c r="C137" s="150" t="s">
        <v>156</v>
      </c>
      <c r="D137" s="151" t="s">
        <v>124</v>
      </c>
      <c r="E137" s="150" t="s">
        <v>1634</v>
      </c>
      <c r="F137" s="152" t="s">
        <v>1635</v>
      </c>
      <c r="G137" s="152"/>
      <c r="H137" s="152" t="s">
        <v>1636</v>
      </c>
      <c r="I137" s="152" t="s">
        <v>1637</v>
      </c>
      <c r="J137" s="150" t="s">
        <v>1626</v>
      </c>
      <c r="K137" s="150" t="s">
        <v>1638</v>
      </c>
      <c r="L137" s="150" t="s">
        <v>1639</v>
      </c>
      <c r="M137" s="150" t="s">
        <v>1640</v>
      </c>
      <c r="N137" s="153" t="s">
        <v>118</v>
      </c>
      <c r="O137" s="154" t="s">
        <v>1641</v>
      </c>
      <c r="P137" s="154" t="s">
        <v>1642</v>
      </c>
      <c r="Q137" s="155" t="s">
        <v>1643</v>
      </c>
      <c r="R137" s="154"/>
      <c r="S137" s="155">
        <v>93401</v>
      </c>
      <c r="T137" s="155" t="s">
        <v>1644</v>
      </c>
      <c r="U137" s="155">
        <v>2020</v>
      </c>
      <c r="V137" s="156">
        <v>37970</v>
      </c>
      <c r="W137" s="154">
        <v>6935</v>
      </c>
      <c r="X137" s="213"/>
      <c r="Y137" s="214"/>
      <c r="Z137" s="213"/>
      <c r="AA137" s="213"/>
      <c r="AB137" s="213"/>
      <c r="AC137" s="215"/>
      <c r="AD137" s="40"/>
      <c r="AE137" s="40"/>
      <c r="AF137" s="40"/>
      <c r="AG137" s="40"/>
      <c r="AH137" s="40"/>
      <c r="AI137" s="218"/>
    </row>
    <row r="138" spans="1:35" ht="45" customHeight="1" x14ac:dyDescent="0.2">
      <c r="A138" s="159" t="s">
        <v>1645</v>
      </c>
      <c r="B138" s="150">
        <v>714141007</v>
      </c>
      <c r="C138" s="150" t="s">
        <v>156</v>
      </c>
      <c r="D138" s="151" t="s">
        <v>124</v>
      </c>
      <c r="E138" s="150" t="s">
        <v>1646</v>
      </c>
      <c r="F138" s="152" t="s">
        <v>1647</v>
      </c>
      <c r="G138" s="152"/>
      <c r="H138" s="152" t="s">
        <v>1648</v>
      </c>
      <c r="I138" s="152" t="s">
        <v>1649</v>
      </c>
      <c r="J138" s="150" t="s">
        <v>1626</v>
      </c>
      <c r="K138" s="150" t="s">
        <v>1650</v>
      </c>
      <c r="L138" s="150" t="s">
        <v>1651</v>
      </c>
      <c r="M138" s="150" t="s">
        <v>1652</v>
      </c>
      <c r="N138" s="153" t="s">
        <v>118</v>
      </c>
      <c r="O138" s="154" t="s">
        <v>192</v>
      </c>
      <c r="P138" s="154" t="s">
        <v>1653</v>
      </c>
      <c r="Q138" s="155" t="s">
        <v>1654</v>
      </c>
      <c r="R138" s="154"/>
      <c r="S138" s="155">
        <v>93509</v>
      </c>
      <c r="T138" s="155" t="s">
        <v>1655</v>
      </c>
      <c r="U138" s="155">
        <v>2014</v>
      </c>
      <c r="V138" s="156">
        <v>37970</v>
      </c>
      <c r="W138" s="154">
        <v>6958</v>
      </c>
      <c r="X138" s="262"/>
      <c r="Y138" s="153"/>
      <c r="Z138" s="262"/>
      <c r="AA138" s="262"/>
      <c r="AB138" s="262"/>
      <c r="AC138" s="150"/>
      <c r="AD138" s="40"/>
      <c r="AE138" s="40"/>
      <c r="AF138" s="40"/>
      <c r="AG138" s="40"/>
      <c r="AH138" s="40"/>
      <c r="AI138" s="218"/>
    </row>
    <row r="139" spans="1:35" ht="45" customHeight="1" x14ac:dyDescent="0.2">
      <c r="A139" s="159" t="s">
        <v>1656</v>
      </c>
      <c r="B139" s="150">
        <v>711497005</v>
      </c>
      <c r="C139" s="150" t="s">
        <v>198</v>
      </c>
      <c r="D139" s="151" t="s">
        <v>124</v>
      </c>
      <c r="E139" s="150" t="s">
        <v>1657</v>
      </c>
      <c r="F139" s="152" t="s">
        <v>1658</v>
      </c>
      <c r="G139" s="152"/>
      <c r="H139" s="152" t="s">
        <v>1659</v>
      </c>
      <c r="I139" s="152" t="s">
        <v>1660</v>
      </c>
      <c r="J139" s="150" t="s">
        <v>682</v>
      </c>
      <c r="K139" s="150" t="s">
        <v>1661</v>
      </c>
      <c r="L139" s="150" t="s">
        <v>1662</v>
      </c>
      <c r="M139" s="150" t="s">
        <v>1663</v>
      </c>
      <c r="N139" s="153" t="s">
        <v>232</v>
      </c>
      <c r="O139" s="154" t="s">
        <v>1664</v>
      </c>
      <c r="P139" s="154" t="s">
        <v>1665</v>
      </c>
      <c r="Q139" s="166" t="s">
        <v>1666</v>
      </c>
      <c r="R139" s="154"/>
      <c r="S139" s="155">
        <v>93401</v>
      </c>
      <c r="T139" s="155" t="s">
        <v>1667</v>
      </c>
      <c r="U139" s="155">
        <v>2020</v>
      </c>
      <c r="V139" s="156">
        <v>37970</v>
      </c>
      <c r="W139" s="154">
        <v>7079</v>
      </c>
      <c r="X139" s="262"/>
      <c r="Y139" s="153"/>
      <c r="Z139" s="262"/>
      <c r="AA139" s="262"/>
      <c r="AB139" s="262"/>
      <c r="AC139" s="150"/>
      <c r="AD139" s="40"/>
      <c r="AE139" s="40"/>
      <c r="AF139" s="40"/>
      <c r="AG139" s="40"/>
      <c r="AH139" s="40"/>
      <c r="AI139" s="218"/>
    </row>
    <row r="140" spans="1:35" ht="45" customHeight="1" x14ac:dyDescent="0.2">
      <c r="A140" s="159" t="s">
        <v>1668</v>
      </c>
      <c r="B140" s="150">
        <v>709419005</v>
      </c>
      <c r="C140" s="150" t="s">
        <v>198</v>
      </c>
      <c r="D140" s="151" t="s">
        <v>124</v>
      </c>
      <c r="E140" s="150" t="s">
        <v>1669</v>
      </c>
      <c r="F140" s="152" t="s">
        <v>1670</v>
      </c>
      <c r="G140" s="152"/>
      <c r="H140" s="152" t="s">
        <v>1671</v>
      </c>
      <c r="I140" s="152" t="s">
        <v>1672</v>
      </c>
      <c r="J140" s="150" t="s">
        <v>1673</v>
      </c>
      <c r="K140" s="150" t="s">
        <v>1674</v>
      </c>
      <c r="L140" s="150" t="s">
        <v>1675</v>
      </c>
      <c r="M140" s="150" t="s">
        <v>1676</v>
      </c>
      <c r="N140" s="153" t="s">
        <v>118</v>
      </c>
      <c r="O140" s="154" t="s">
        <v>601</v>
      </c>
      <c r="P140" s="154" t="s">
        <v>1677</v>
      </c>
      <c r="Q140" s="155"/>
      <c r="R140" s="154"/>
      <c r="S140" s="155">
        <v>93401</v>
      </c>
      <c r="T140" s="155" t="s">
        <v>1678</v>
      </c>
      <c r="U140" s="161">
        <v>2018</v>
      </c>
      <c r="V140" s="156">
        <v>37970</v>
      </c>
      <c r="W140" s="154">
        <v>7094</v>
      </c>
      <c r="X140" s="262"/>
      <c r="Y140" s="153"/>
      <c r="Z140" s="262"/>
      <c r="AA140" s="262"/>
      <c r="AB140" s="262"/>
      <c r="AC140" s="150"/>
      <c r="AD140" s="40"/>
      <c r="AE140" s="40"/>
      <c r="AF140" s="40"/>
      <c r="AG140" s="40"/>
      <c r="AH140" s="40"/>
      <c r="AI140" s="218"/>
    </row>
    <row r="141" spans="1:35" ht="45" customHeight="1" x14ac:dyDescent="0.2">
      <c r="A141" s="159" t="s">
        <v>1679</v>
      </c>
      <c r="B141" s="150">
        <v>708781002</v>
      </c>
      <c r="C141" s="150" t="s">
        <v>198</v>
      </c>
      <c r="D141" s="151" t="s">
        <v>124</v>
      </c>
      <c r="E141" s="150" t="s">
        <v>1680</v>
      </c>
      <c r="F141" s="152" t="s">
        <v>1681</v>
      </c>
      <c r="G141" s="152"/>
      <c r="H141" s="152" t="s">
        <v>1682</v>
      </c>
      <c r="I141" s="152" t="s">
        <v>1683</v>
      </c>
      <c r="J141" s="150" t="s">
        <v>1579</v>
      </c>
      <c r="K141" s="160" t="s">
        <v>1684</v>
      </c>
      <c r="L141" s="150" t="s">
        <v>1685</v>
      </c>
      <c r="M141" s="150" t="s">
        <v>1686</v>
      </c>
      <c r="N141" s="153" t="s">
        <v>118</v>
      </c>
      <c r="O141" s="154" t="s">
        <v>1687</v>
      </c>
      <c r="P141" s="154" t="s">
        <v>1688</v>
      </c>
      <c r="Q141" s="155" t="s">
        <v>1689</v>
      </c>
      <c r="R141" s="154"/>
      <c r="S141" s="155">
        <v>93101</v>
      </c>
      <c r="T141" s="155" t="s">
        <v>1690</v>
      </c>
      <c r="U141" s="155">
        <v>2019</v>
      </c>
      <c r="V141" s="156">
        <v>37970</v>
      </c>
      <c r="W141" s="154">
        <v>2550</v>
      </c>
      <c r="X141" s="262"/>
      <c r="Y141" s="153"/>
      <c r="Z141" s="262"/>
      <c r="AA141" s="262"/>
      <c r="AB141" s="262"/>
      <c r="AC141" s="150"/>
      <c r="AD141" s="40"/>
      <c r="AE141" s="40"/>
      <c r="AF141" s="40"/>
      <c r="AG141" s="40"/>
      <c r="AH141" s="40"/>
      <c r="AI141" s="218"/>
    </row>
    <row r="142" spans="1:35" ht="45" customHeight="1" x14ac:dyDescent="0.2">
      <c r="A142" s="159" t="s">
        <v>1691</v>
      </c>
      <c r="B142" s="150">
        <v>709542001</v>
      </c>
      <c r="C142" s="150" t="s">
        <v>198</v>
      </c>
      <c r="D142" s="151" t="s">
        <v>124</v>
      </c>
      <c r="E142" s="150" t="s">
        <v>1692</v>
      </c>
      <c r="F142" s="152" t="s">
        <v>1693</v>
      </c>
      <c r="G142" s="152"/>
      <c r="H142" s="152" t="s">
        <v>1694</v>
      </c>
      <c r="I142" s="152" t="s">
        <v>1695</v>
      </c>
      <c r="J142" s="150" t="s">
        <v>1696</v>
      </c>
      <c r="K142" s="160" t="s">
        <v>1697</v>
      </c>
      <c r="L142" s="150" t="s">
        <v>1698</v>
      </c>
      <c r="M142" s="150" t="s">
        <v>1699</v>
      </c>
      <c r="N142" s="153" t="s">
        <v>118</v>
      </c>
      <c r="O142" s="154" t="s">
        <v>119</v>
      </c>
      <c r="P142" s="154" t="s">
        <v>1700</v>
      </c>
      <c r="Q142" s="155"/>
      <c r="R142" s="154"/>
      <c r="S142" s="155">
        <v>93401</v>
      </c>
      <c r="T142" s="155" t="s">
        <v>1701</v>
      </c>
      <c r="U142" s="155">
        <v>2013</v>
      </c>
      <c r="V142" s="156">
        <v>37970</v>
      </c>
      <c r="W142" s="154">
        <v>7005</v>
      </c>
      <c r="X142" s="262"/>
      <c r="Y142" s="153"/>
      <c r="Z142" s="262"/>
      <c r="AA142" s="262"/>
      <c r="AB142" s="262"/>
      <c r="AC142" s="150"/>
      <c r="AD142" s="40"/>
      <c r="AE142" s="40"/>
      <c r="AF142" s="40"/>
      <c r="AG142" s="40"/>
      <c r="AH142" s="40"/>
      <c r="AI142" s="218"/>
    </row>
    <row r="143" spans="1:35" ht="45" customHeight="1" x14ac:dyDescent="0.2">
      <c r="A143" s="159" t="s">
        <v>1702</v>
      </c>
      <c r="B143" s="150">
        <v>713039004</v>
      </c>
      <c r="C143" s="150" t="s">
        <v>198</v>
      </c>
      <c r="D143" s="151" t="s">
        <v>124</v>
      </c>
      <c r="E143" s="150" t="s">
        <v>1703</v>
      </c>
      <c r="F143" s="152" t="s">
        <v>1704</v>
      </c>
      <c r="G143" s="152"/>
      <c r="H143" s="152" t="s">
        <v>1705</v>
      </c>
      <c r="I143" s="153" t="s">
        <v>1706</v>
      </c>
      <c r="J143" s="150" t="s">
        <v>1707</v>
      </c>
      <c r="K143" s="150" t="s">
        <v>1708</v>
      </c>
      <c r="L143" s="174" t="s">
        <v>1709</v>
      </c>
      <c r="M143" s="150" t="s">
        <v>1710</v>
      </c>
      <c r="N143" s="153" t="s">
        <v>118</v>
      </c>
      <c r="O143" s="154" t="s">
        <v>1711</v>
      </c>
      <c r="P143" s="154">
        <v>226687900</v>
      </c>
      <c r="Q143" s="166" t="s">
        <v>1712</v>
      </c>
      <c r="R143" s="154"/>
      <c r="S143" s="155">
        <v>93401</v>
      </c>
      <c r="T143" s="155" t="s">
        <v>1713</v>
      </c>
      <c r="U143" s="155">
        <v>2020</v>
      </c>
      <c r="V143" s="156">
        <v>37970</v>
      </c>
      <c r="W143" s="154">
        <v>3025</v>
      </c>
      <c r="X143" s="262"/>
      <c r="Y143" s="153"/>
      <c r="Z143" s="262"/>
      <c r="AA143" s="262"/>
      <c r="AB143" s="262"/>
      <c r="AC143" s="150"/>
      <c r="AD143" s="40"/>
      <c r="AE143" s="40"/>
      <c r="AF143" s="40"/>
      <c r="AG143" s="40"/>
      <c r="AH143" s="40"/>
      <c r="AI143" s="218"/>
    </row>
    <row r="144" spans="1:35" ht="45" customHeight="1" x14ac:dyDescent="0.2">
      <c r="A144" s="159" t="s">
        <v>1714</v>
      </c>
      <c r="B144" s="150">
        <v>708564001</v>
      </c>
      <c r="C144" s="150" t="s">
        <v>198</v>
      </c>
      <c r="D144" s="151" t="s">
        <v>124</v>
      </c>
      <c r="E144" s="150" t="s">
        <v>1715</v>
      </c>
      <c r="F144" s="152" t="s">
        <v>1716</v>
      </c>
      <c r="G144" s="152"/>
      <c r="H144" s="152" t="s">
        <v>1717</v>
      </c>
      <c r="I144" s="152" t="s">
        <v>1718</v>
      </c>
      <c r="J144" s="150" t="s">
        <v>1049</v>
      </c>
      <c r="K144" s="150" t="s">
        <v>1719</v>
      </c>
      <c r="L144" s="150" t="s">
        <v>1720</v>
      </c>
      <c r="M144" s="150" t="s">
        <v>1721</v>
      </c>
      <c r="N144" s="153" t="s">
        <v>118</v>
      </c>
      <c r="O144" s="154" t="s">
        <v>1595</v>
      </c>
      <c r="P144" s="154" t="s">
        <v>1722</v>
      </c>
      <c r="Q144" s="155"/>
      <c r="R144" s="155"/>
      <c r="S144" s="155">
        <v>93401</v>
      </c>
      <c r="T144" s="155" t="s">
        <v>1723</v>
      </c>
      <c r="U144" s="155">
        <v>2019</v>
      </c>
      <c r="V144" s="156">
        <v>37970</v>
      </c>
      <c r="W144" s="154">
        <v>7074</v>
      </c>
      <c r="X144" s="262"/>
      <c r="Y144" s="153"/>
      <c r="Z144" s="262"/>
      <c r="AA144" s="262"/>
      <c r="AB144" s="262"/>
      <c r="AC144" s="150"/>
      <c r="AD144" s="40"/>
      <c r="AE144" s="40"/>
      <c r="AF144" s="40"/>
      <c r="AG144" s="40"/>
      <c r="AH144" s="40"/>
      <c r="AI144" s="218"/>
    </row>
    <row r="145" spans="1:35" ht="45" customHeight="1" x14ac:dyDescent="0.2">
      <c r="A145" s="159" t="s">
        <v>1724</v>
      </c>
      <c r="B145" s="150">
        <v>714506005</v>
      </c>
      <c r="C145" s="150" t="s">
        <v>198</v>
      </c>
      <c r="D145" s="151" t="s">
        <v>124</v>
      </c>
      <c r="E145" s="150" t="s">
        <v>1725</v>
      </c>
      <c r="F145" s="152" t="s">
        <v>1726</v>
      </c>
      <c r="G145" s="152"/>
      <c r="H145" s="152" t="s">
        <v>1727</v>
      </c>
      <c r="I145" s="152" t="s">
        <v>1728</v>
      </c>
      <c r="J145" s="150" t="s">
        <v>1729</v>
      </c>
      <c r="K145" s="150" t="s">
        <v>1730</v>
      </c>
      <c r="L145" s="150" t="s">
        <v>1731</v>
      </c>
      <c r="M145" s="150" t="s">
        <v>1732</v>
      </c>
      <c r="N145" s="153" t="s">
        <v>232</v>
      </c>
      <c r="O145" s="154" t="s">
        <v>1733</v>
      </c>
      <c r="P145" s="154" t="s">
        <v>1734</v>
      </c>
      <c r="Q145" s="155" t="s">
        <v>1735</v>
      </c>
      <c r="R145" s="154"/>
      <c r="S145" s="155">
        <v>93401</v>
      </c>
      <c r="T145" s="155" t="s">
        <v>1736</v>
      </c>
      <c r="U145" s="155">
        <v>2021</v>
      </c>
      <c r="V145" s="156">
        <v>37970</v>
      </c>
      <c r="W145" s="154">
        <v>6400</v>
      </c>
      <c r="X145" s="262"/>
      <c r="Y145" s="153"/>
      <c r="Z145" s="262"/>
      <c r="AA145" s="262"/>
      <c r="AB145" s="262"/>
      <c r="AC145" s="150"/>
      <c r="AD145" s="40"/>
      <c r="AE145" s="40"/>
      <c r="AF145" s="40"/>
      <c r="AG145" s="40"/>
      <c r="AH145" s="40"/>
      <c r="AI145" s="218" t="s">
        <v>1737</v>
      </c>
    </row>
    <row r="146" spans="1:35" ht="45" customHeight="1" x14ac:dyDescent="0.2">
      <c r="A146" s="159" t="s">
        <v>1738</v>
      </c>
      <c r="B146" s="150">
        <v>708352004</v>
      </c>
      <c r="C146" s="150" t="s">
        <v>198</v>
      </c>
      <c r="D146" s="151" t="s">
        <v>124</v>
      </c>
      <c r="E146" s="150" t="s">
        <v>1739</v>
      </c>
      <c r="F146" s="152" t="s">
        <v>1740</v>
      </c>
      <c r="G146" s="152"/>
      <c r="H146" s="152" t="s">
        <v>1741</v>
      </c>
      <c r="I146" s="152" t="s">
        <v>1742</v>
      </c>
      <c r="J146" s="150" t="s">
        <v>1049</v>
      </c>
      <c r="K146" s="150" t="s">
        <v>1743</v>
      </c>
      <c r="L146" s="150" t="s">
        <v>1744</v>
      </c>
      <c r="M146" s="150" t="s">
        <v>1745</v>
      </c>
      <c r="N146" s="153" t="s">
        <v>118</v>
      </c>
      <c r="O146" s="154" t="s">
        <v>1746</v>
      </c>
      <c r="P146" s="154" t="s">
        <v>1747</v>
      </c>
      <c r="Q146" s="155"/>
      <c r="R146" s="154"/>
      <c r="S146" s="155">
        <v>93401</v>
      </c>
      <c r="T146" s="155" t="s">
        <v>1748</v>
      </c>
      <c r="U146" s="155">
        <v>2005</v>
      </c>
      <c r="V146" s="156">
        <v>37970</v>
      </c>
      <c r="W146" s="154">
        <v>2950</v>
      </c>
      <c r="X146" s="262"/>
      <c r="Y146" s="153"/>
      <c r="Z146" s="262"/>
      <c r="AA146" s="262"/>
      <c r="AB146" s="262"/>
      <c r="AC146" s="150"/>
      <c r="AD146" s="40"/>
      <c r="AE146" s="40"/>
      <c r="AF146" s="40"/>
      <c r="AG146" s="40"/>
      <c r="AH146" s="40"/>
      <c r="AI146" s="218"/>
    </row>
    <row r="147" spans="1:35" ht="45" customHeight="1" x14ac:dyDescent="0.2">
      <c r="A147" s="159" t="s">
        <v>1749</v>
      </c>
      <c r="B147" s="150">
        <v>714555006</v>
      </c>
      <c r="C147" s="150" t="s">
        <v>198</v>
      </c>
      <c r="D147" s="151" t="s">
        <v>124</v>
      </c>
      <c r="E147" s="150" t="s">
        <v>1750</v>
      </c>
      <c r="F147" s="152" t="s">
        <v>1751</v>
      </c>
      <c r="G147" s="152"/>
      <c r="H147" s="152" t="s">
        <v>1752</v>
      </c>
      <c r="I147" s="152" t="s">
        <v>1753</v>
      </c>
      <c r="J147" s="150" t="s">
        <v>1754</v>
      </c>
      <c r="K147" s="150" t="s">
        <v>1755</v>
      </c>
      <c r="L147" s="150" t="s">
        <v>1756</v>
      </c>
      <c r="M147" s="150" t="s">
        <v>1757</v>
      </c>
      <c r="N147" s="153" t="s">
        <v>118</v>
      </c>
      <c r="O147" s="154" t="s">
        <v>1758</v>
      </c>
      <c r="P147" s="154">
        <v>3604100</v>
      </c>
      <c r="Q147" s="166" t="s">
        <v>1759</v>
      </c>
      <c r="R147" s="154"/>
      <c r="S147" s="155">
        <v>93401</v>
      </c>
      <c r="T147" s="155" t="s">
        <v>1419</v>
      </c>
      <c r="U147" s="155">
        <v>2019</v>
      </c>
      <c r="V147" s="156">
        <v>41012</v>
      </c>
      <c r="W147" s="154">
        <v>7463</v>
      </c>
      <c r="X147" s="262"/>
      <c r="Y147" s="153"/>
      <c r="Z147" s="262"/>
      <c r="AA147" s="262"/>
      <c r="AB147" s="262"/>
      <c r="AC147" s="150"/>
      <c r="AD147" s="40"/>
      <c r="AE147" s="40"/>
      <c r="AF147" s="40"/>
      <c r="AG147" s="40"/>
      <c r="AH147" s="40"/>
      <c r="AI147" s="218"/>
    </row>
    <row r="148" spans="1:35" ht="45" customHeight="1" x14ac:dyDescent="0.2">
      <c r="A148" s="159" t="s">
        <v>1760</v>
      </c>
      <c r="B148" s="150">
        <v>710153000</v>
      </c>
      <c r="C148" s="150" t="s">
        <v>1761</v>
      </c>
      <c r="D148" s="151" t="s">
        <v>124</v>
      </c>
      <c r="E148" s="150" t="s">
        <v>1762</v>
      </c>
      <c r="F148" s="152" t="s">
        <v>1763</v>
      </c>
      <c r="G148" s="152"/>
      <c r="H148" s="152" t="s">
        <v>1764</v>
      </c>
      <c r="I148" s="152" t="s">
        <v>1765</v>
      </c>
      <c r="J148" s="150" t="s">
        <v>1766</v>
      </c>
      <c r="K148" s="150" t="s">
        <v>1767</v>
      </c>
      <c r="L148" s="150" t="s">
        <v>1768</v>
      </c>
      <c r="M148" s="150" t="s">
        <v>1769</v>
      </c>
      <c r="N148" s="153" t="s">
        <v>1770</v>
      </c>
      <c r="O148" s="154" t="s">
        <v>1771</v>
      </c>
      <c r="P148" s="154" t="s">
        <v>1772</v>
      </c>
      <c r="Q148" s="155"/>
      <c r="R148" s="154"/>
      <c r="S148" s="155" t="s">
        <v>1773</v>
      </c>
      <c r="T148" s="155" t="s">
        <v>1774</v>
      </c>
      <c r="U148" s="155">
        <v>2019</v>
      </c>
      <c r="V148" s="156">
        <v>40542</v>
      </c>
      <c r="W148" s="154">
        <v>7439</v>
      </c>
      <c r="X148" s="262"/>
      <c r="Y148" s="153"/>
      <c r="Z148" s="262"/>
      <c r="AA148" s="262"/>
      <c r="AB148" s="262"/>
      <c r="AC148" s="150"/>
      <c r="AD148" s="40"/>
      <c r="AE148" s="40"/>
      <c r="AF148" s="40"/>
      <c r="AG148" s="40"/>
      <c r="AH148" s="40"/>
      <c r="AI148" s="218"/>
    </row>
    <row r="149" spans="1:35" ht="45" customHeight="1" x14ac:dyDescent="0.2">
      <c r="A149" s="153" t="s">
        <v>1775</v>
      </c>
      <c r="B149" s="150">
        <v>709836005</v>
      </c>
      <c r="C149" s="150" t="s">
        <v>198</v>
      </c>
      <c r="D149" s="151" t="s">
        <v>124</v>
      </c>
      <c r="E149" s="150" t="s">
        <v>1776</v>
      </c>
      <c r="F149" s="152" t="s">
        <v>1777</v>
      </c>
      <c r="G149" s="152"/>
      <c r="H149" s="152" t="s">
        <v>1778</v>
      </c>
      <c r="I149" s="152" t="s">
        <v>1779</v>
      </c>
      <c r="J149" s="150" t="s">
        <v>1780</v>
      </c>
      <c r="K149" s="150" t="s">
        <v>1781</v>
      </c>
      <c r="L149" s="150" t="s">
        <v>1782</v>
      </c>
      <c r="M149" s="150" t="s">
        <v>1783</v>
      </c>
      <c r="N149" s="153" t="s">
        <v>246</v>
      </c>
      <c r="O149" s="154" t="s">
        <v>614</v>
      </c>
      <c r="P149" s="154"/>
      <c r="Q149" s="155"/>
      <c r="R149" s="154"/>
      <c r="S149" s="155">
        <v>93401</v>
      </c>
      <c r="T149" s="155" t="s">
        <v>1784</v>
      </c>
      <c r="U149" s="155">
        <v>2022</v>
      </c>
      <c r="V149" s="156">
        <v>37970</v>
      </c>
      <c r="W149" s="175">
        <v>6410</v>
      </c>
      <c r="X149" s="262"/>
      <c r="Y149" s="153"/>
      <c r="Z149" s="262"/>
      <c r="AA149" s="262"/>
      <c r="AB149" s="262"/>
      <c r="AC149" s="150"/>
      <c r="AD149" s="40"/>
      <c r="AE149" s="40"/>
      <c r="AF149" s="40"/>
      <c r="AG149" s="40"/>
      <c r="AH149" s="40"/>
      <c r="AI149" s="218"/>
    </row>
    <row r="150" spans="1:35" ht="45" customHeight="1" x14ac:dyDescent="0.2">
      <c r="A150" s="159" t="s">
        <v>1785</v>
      </c>
      <c r="B150" s="150">
        <v>711731008</v>
      </c>
      <c r="C150" s="150" t="s">
        <v>198</v>
      </c>
      <c r="D150" s="151" t="s">
        <v>124</v>
      </c>
      <c r="E150" s="150" t="s">
        <v>1786</v>
      </c>
      <c r="F150" s="152" t="s">
        <v>1787</v>
      </c>
      <c r="G150" s="152"/>
      <c r="H150" s="152" t="s">
        <v>1788</v>
      </c>
      <c r="I150" s="152" t="s">
        <v>1789</v>
      </c>
      <c r="J150" s="150" t="s">
        <v>1790</v>
      </c>
      <c r="K150" s="150" t="s">
        <v>1791</v>
      </c>
      <c r="L150" s="150" t="s">
        <v>1792</v>
      </c>
      <c r="M150" s="150" t="s">
        <v>1793</v>
      </c>
      <c r="N150" s="153" t="s">
        <v>232</v>
      </c>
      <c r="O150" s="154" t="s">
        <v>1794</v>
      </c>
      <c r="P150" s="154" t="s">
        <v>1795</v>
      </c>
      <c r="Q150" s="155" t="s">
        <v>1796</v>
      </c>
      <c r="R150" s="154"/>
      <c r="S150" s="155">
        <v>93401</v>
      </c>
      <c r="T150" s="155" t="s">
        <v>1585</v>
      </c>
      <c r="U150" s="155">
        <v>2011</v>
      </c>
      <c r="V150" s="156">
        <v>37970</v>
      </c>
      <c r="W150" s="175"/>
      <c r="X150" s="262"/>
      <c r="Y150" s="153"/>
      <c r="Z150" s="262"/>
      <c r="AA150" s="262"/>
      <c r="AB150" s="262"/>
      <c r="AC150" s="150"/>
      <c r="AD150" s="40"/>
      <c r="AE150" s="40"/>
      <c r="AF150" s="40"/>
      <c r="AG150" s="40"/>
      <c r="AH150" s="40"/>
      <c r="AI150" s="218"/>
    </row>
    <row r="151" spans="1:35" ht="45" customHeight="1" x14ac:dyDescent="0.2">
      <c r="A151" s="159" t="s">
        <v>1797</v>
      </c>
      <c r="B151" s="150">
        <v>712939001</v>
      </c>
      <c r="C151" s="150" t="s">
        <v>198</v>
      </c>
      <c r="D151" s="151" t="s">
        <v>124</v>
      </c>
      <c r="E151" s="150" t="s">
        <v>1798</v>
      </c>
      <c r="F151" s="152" t="s">
        <v>1799</v>
      </c>
      <c r="G151" s="152"/>
      <c r="H151" s="152" t="s">
        <v>1800</v>
      </c>
      <c r="I151" s="152" t="s">
        <v>1801</v>
      </c>
      <c r="J151" s="150" t="s">
        <v>1802</v>
      </c>
      <c r="K151" s="150" t="s">
        <v>1803</v>
      </c>
      <c r="L151" s="155" t="s">
        <v>1804</v>
      </c>
      <c r="M151" s="150" t="s">
        <v>1805</v>
      </c>
      <c r="N151" s="153" t="s">
        <v>118</v>
      </c>
      <c r="O151" s="154" t="s">
        <v>1571</v>
      </c>
      <c r="P151" s="154" t="s">
        <v>1806</v>
      </c>
      <c r="Q151" s="155" t="s">
        <v>1807</v>
      </c>
      <c r="R151" s="154"/>
      <c r="S151" s="154">
        <v>93401</v>
      </c>
      <c r="T151" s="155" t="s">
        <v>1808</v>
      </c>
      <c r="U151" s="155">
        <v>2020</v>
      </c>
      <c r="V151" s="156">
        <v>37970</v>
      </c>
      <c r="W151" s="175"/>
      <c r="X151" s="262"/>
      <c r="Y151" s="153"/>
      <c r="Z151" s="262"/>
      <c r="AA151" s="262"/>
      <c r="AB151" s="262"/>
      <c r="AC151" s="150"/>
      <c r="AD151" s="40"/>
      <c r="AE151" s="40"/>
      <c r="AF151" s="40"/>
      <c r="AG151" s="40"/>
      <c r="AH151" s="40"/>
      <c r="AI151" s="218"/>
    </row>
    <row r="152" spans="1:35" ht="45" customHeight="1" x14ac:dyDescent="0.2">
      <c r="A152" s="159" t="s">
        <v>1809</v>
      </c>
      <c r="B152" s="150">
        <v>712341009</v>
      </c>
      <c r="C152" s="150" t="s">
        <v>198</v>
      </c>
      <c r="D152" s="151" t="s">
        <v>124</v>
      </c>
      <c r="E152" s="150" t="s">
        <v>1810</v>
      </c>
      <c r="F152" s="152" t="s">
        <v>1811</v>
      </c>
      <c r="G152" s="152"/>
      <c r="H152" s="152" t="s">
        <v>1812</v>
      </c>
      <c r="I152" s="152" t="s">
        <v>1813</v>
      </c>
      <c r="J152" s="150" t="s">
        <v>1814</v>
      </c>
      <c r="K152" s="150" t="s">
        <v>1815</v>
      </c>
      <c r="L152" s="150" t="s">
        <v>1816</v>
      </c>
      <c r="M152" s="150" t="s">
        <v>1817</v>
      </c>
      <c r="N152" s="153" t="s">
        <v>118</v>
      </c>
      <c r="O152" s="154" t="s">
        <v>798</v>
      </c>
      <c r="P152" s="154" t="s">
        <v>1818</v>
      </c>
      <c r="Q152" s="166" t="s">
        <v>1819</v>
      </c>
      <c r="R152" s="154"/>
      <c r="S152" s="155">
        <v>93401</v>
      </c>
      <c r="T152" s="155" t="s">
        <v>1820</v>
      </c>
      <c r="U152" s="155">
        <v>2019</v>
      </c>
      <c r="V152" s="156">
        <v>40745</v>
      </c>
      <c r="W152" s="154">
        <v>7446</v>
      </c>
      <c r="X152" s="262"/>
      <c r="Y152" s="153"/>
      <c r="Z152" s="262"/>
      <c r="AA152" s="262"/>
      <c r="AB152" s="262"/>
      <c r="AC152" s="150"/>
      <c r="AD152" s="40"/>
      <c r="AE152" s="40"/>
      <c r="AF152" s="40"/>
      <c r="AG152" s="40"/>
      <c r="AH152" s="40"/>
      <c r="AI152" s="218"/>
    </row>
    <row r="153" spans="1:35" ht="45" customHeight="1" x14ac:dyDescent="0.2">
      <c r="A153" s="159" t="s">
        <v>1821</v>
      </c>
      <c r="B153" s="150" t="s">
        <v>1822</v>
      </c>
      <c r="C153" s="150" t="s">
        <v>198</v>
      </c>
      <c r="D153" s="151" t="s">
        <v>124</v>
      </c>
      <c r="E153" s="150" t="s">
        <v>1823</v>
      </c>
      <c r="F153" s="152" t="s">
        <v>1824</v>
      </c>
      <c r="G153" s="152"/>
      <c r="H153" s="152" t="s">
        <v>1825</v>
      </c>
      <c r="I153" s="152" t="s">
        <v>1826</v>
      </c>
      <c r="J153" s="150" t="s">
        <v>1049</v>
      </c>
      <c r="K153" s="150" t="s">
        <v>1827</v>
      </c>
      <c r="L153" s="150" t="s">
        <v>1828</v>
      </c>
      <c r="M153" s="150" t="s">
        <v>1829</v>
      </c>
      <c r="N153" s="153" t="s">
        <v>1280</v>
      </c>
      <c r="O153" s="154" t="s">
        <v>1281</v>
      </c>
      <c r="P153" s="154" t="s">
        <v>1830</v>
      </c>
      <c r="Q153" s="155"/>
      <c r="R153" s="154"/>
      <c r="S153" s="155">
        <v>93401</v>
      </c>
      <c r="T153" s="155" t="s">
        <v>1831</v>
      </c>
      <c r="U153" s="155">
        <v>2015</v>
      </c>
      <c r="V153" s="156">
        <v>37970</v>
      </c>
      <c r="W153" s="154">
        <v>6990</v>
      </c>
      <c r="X153" s="262"/>
      <c r="Y153" s="153"/>
      <c r="Z153" s="262"/>
      <c r="AA153" s="262"/>
      <c r="AB153" s="262"/>
      <c r="AC153" s="150"/>
      <c r="AD153" s="40"/>
      <c r="AE153" s="40"/>
      <c r="AF153" s="40"/>
      <c r="AG153" s="40"/>
      <c r="AH153" s="40"/>
      <c r="AI153" s="218"/>
    </row>
    <row r="154" spans="1:35" ht="45" customHeight="1" x14ac:dyDescent="0.2">
      <c r="A154" s="159" t="s">
        <v>1832</v>
      </c>
      <c r="B154" s="150">
        <v>713286001</v>
      </c>
      <c r="C154" s="150" t="s">
        <v>156</v>
      </c>
      <c r="D154" s="151" t="s">
        <v>124</v>
      </c>
      <c r="E154" s="150" t="s">
        <v>1833</v>
      </c>
      <c r="F154" s="152" t="s">
        <v>1834</v>
      </c>
      <c r="G154" s="152"/>
      <c r="H154" s="152" t="s">
        <v>1835</v>
      </c>
      <c r="I154" s="152" t="s">
        <v>1836</v>
      </c>
      <c r="J154" s="150" t="s">
        <v>1220</v>
      </c>
      <c r="K154" s="150" t="s">
        <v>1837</v>
      </c>
      <c r="L154" s="150" t="s">
        <v>1838</v>
      </c>
      <c r="M154" s="150" t="s">
        <v>1839</v>
      </c>
      <c r="N154" s="153" t="s">
        <v>1770</v>
      </c>
      <c r="O154" s="154" t="s">
        <v>1840</v>
      </c>
      <c r="P154" s="154" t="s">
        <v>1841</v>
      </c>
      <c r="Q154" s="155"/>
      <c r="R154" s="154"/>
      <c r="S154" s="155" t="s">
        <v>1842</v>
      </c>
      <c r="T154" s="155" t="s">
        <v>1843</v>
      </c>
      <c r="U154" s="155">
        <v>2005</v>
      </c>
      <c r="V154" s="156">
        <v>37970</v>
      </c>
      <c r="W154" s="154">
        <v>2800</v>
      </c>
      <c r="X154" s="262"/>
      <c r="Y154" s="153"/>
      <c r="Z154" s="262"/>
      <c r="AA154" s="262"/>
      <c r="AB154" s="262"/>
      <c r="AC154" s="150"/>
      <c r="AD154" s="40"/>
      <c r="AE154" s="40"/>
      <c r="AF154" s="40"/>
      <c r="AG154" s="40"/>
      <c r="AH154" s="40"/>
      <c r="AI154" s="218"/>
    </row>
    <row r="155" spans="1:35" ht="45" customHeight="1" x14ac:dyDescent="0.2">
      <c r="A155" s="159" t="s">
        <v>1844</v>
      </c>
      <c r="B155" s="150">
        <v>709337009</v>
      </c>
      <c r="C155" s="150" t="s">
        <v>198</v>
      </c>
      <c r="D155" s="151" t="s">
        <v>124</v>
      </c>
      <c r="E155" s="150" t="s">
        <v>1845</v>
      </c>
      <c r="F155" s="152" t="s">
        <v>1846</v>
      </c>
      <c r="G155" s="152"/>
      <c r="H155" s="152" t="s">
        <v>1847</v>
      </c>
      <c r="I155" s="152" t="s">
        <v>1848</v>
      </c>
      <c r="J155" s="150" t="s">
        <v>1849</v>
      </c>
      <c r="K155" s="150" t="s">
        <v>1850</v>
      </c>
      <c r="L155" s="150" t="s">
        <v>1851</v>
      </c>
      <c r="M155" s="150" t="s">
        <v>1852</v>
      </c>
      <c r="N155" s="153" t="s">
        <v>118</v>
      </c>
      <c r="O155" s="154" t="s">
        <v>594</v>
      </c>
      <c r="P155" s="154">
        <v>226785712</v>
      </c>
      <c r="Q155" s="155" t="s">
        <v>1853</v>
      </c>
      <c r="R155" s="154"/>
      <c r="S155" s="154">
        <v>93401</v>
      </c>
      <c r="T155" s="155" t="s">
        <v>1854</v>
      </c>
      <c r="U155" s="155">
        <v>2014</v>
      </c>
      <c r="V155" s="156">
        <v>37970</v>
      </c>
      <c r="W155" s="154">
        <v>3100</v>
      </c>
      <c r="X155" s="262"/>
      <c r="Y155" s="153"/>
      <c r="Z155" s="262"/>
      <c r="AA155" s="262"/>
      <c r="AB155" s="262"/>
      <c r="AC155" s="150"/>
      <c r="AD155" s="40"/>
      <c r="AE155" s="40"/>
      <c r="AF155" s="40"/>
      <c r="AG155" s="40"/>
      <c r="AH155" s="40"/>
      <c r="AI155" s="218"/>
    </row>
    <row r="156" spans="1:35" ht="45" customHeight="1" x14ac:dyDescent="0.2">
      <c r="A156" s="159" t="s">
        <v>1855</v>
      </c>
      <c r="B156" s="150">
        <v>708789003</v>
      </c>
      <c r="C156" s="150" t="s">
        <v>198</v>
      </c>
      <c r="D156" s="151" t="s">
        <v>124</v>
      </c>
      <c r="E156" s="150" t="s">
        <v>1856</v>
      </c>
      <c r="F156" s="152" t="s">
        <v>1857</v>
      </c>
      <c r="G156" s="152"/>
      <c r="H156" s="152" t="s">
        <v>1858</v>
      </c>
      <c r="I156" s="152" t="s">
        <v>1859</v>
      </c>
      <c r="J156" s="150" t="s">
        <v>1860</v>
      </c>
      <c r="K156" s="150" t="s">
        <v>1861</v>
      </c>
      <c r="L156" s="150" t="s">
        <v>1862</v>
      </c>
      <c r="M156" s="150" t="s">
        <v>1863</v>
      </c>
      <c r="N156" s="153" t="s">
        <v>246</v>
      </c>
      <c r="O156" s="154" t="s">
        <v>247</v>
      </c>
      <c r="P156" s="154" t="s">
        <v>1864</v>
      </c>
      <c r="Q156" s="155"/>
      <c r="R156" s="154"/>
      <c r="S156" s="155">
        <v>93101</v>
      </c>
      <c r="T156" s="155" t="s">
        <v>1865</v>
      </c>
      <c r="U156" s="155">
        <v>2007</v>
      </c>
      <c r="V156" s="156">
        <v>37970</v>
      </c>
      <c r="W156" s="154">
        <v>6730</v>
      </c>
      <c r="X156" s="262"/>
      <c r="Y156" s="153"/>
      <c r="Z156" s="262"/>
      <c r="AA156" s="262"/>
      <c r="AB156" s="262"/>
      <c r="AC156" s="150"/>
      <c r="AD156" s="40"/>
      <c r="AE156" s="40"/>
      <c r="AF156" s="40"/>
      <c r="AG156" s="40"/>
      <c r="AH156" s="40"/>
      <c r="AI156" s="218"/>
    </row>
    <row r="157" spans="1:35" ht="45" customHeight="1" x14ac:dyDescent="0.2">
      <c r="A157" s="159" t="s">
        <v>1866</v>
      </c>
      <c r="B157" s="150">
        <v>651897564</v>
      </c>
      <c r="C157" s="150"/>
      <c r="D157" s="151" t="s">
        <v>887</v>
      </c>
      <c r="E157" s="150" t="s">
        <v>1867</v>
      </c>
      <c r="F157" s="152" t="s">
        <v>1868</v>
      </c>
      <c r="G157" s="152"/>
      <c r="H157" s="152" t="s">
        <v>1869</v>
      </c>
      <c r="I157" s="152" t="s">
        <v>1870</v>
      </c>
      <c r="J157" s="150" t="s">
        <v>707</v>
      </c>
      <c r="K157" s="150" t="s">
        <v>1871</v>
      </c>
      <c r="L157" s="150" t="s">
        <v>1872</v>
      </c>
      <c r="M157" s="150" t="s">
        <v>1873</v>
      </c>
      <c r="N157" s="153" t="s">
        <v>165</v>
      </c>
      <c r="O157" s="154" t="s">
        <v>1874</v>
      </c>
      <c r="P157" s="154" t="s">
        <v>1875</v>
      </c>
      <c r="Q157" s="166" t="s">
        <v>1876</v>
      </c>
      <c r="R157" s="154"/>
      <c r="S157" s="155">
        <v>93401</v>
      </c>
      <c r="T157" s="155" t="s">
        <v>1877</v>
      </c>
      <c r="U157" s="155">
        <v>2020</v>
      </c>
      <c r="V157" s="156">
        <v>44259</v>
      </c>
      <c r="W157" s="154">
        <v>7726</v>
      </c>
      <c r="X157" s="262"/>
      <c r="Y157" s="153"/>
      <c r="Z157" s="262"/>
      <c r="AA157" s="262"/>
      <c r="AB157" s="262"/>
      <c r="AC157" s="150"/>
      <c r="AD157" s="40"/>
      <c r="AE157" s="40"/>
      <c r="AF157" s="40"/>
      <c r="AG157" s="40"/>
      <c r="AH157" s="40"/>
      <c r="AI157" s="218"/>
    </row>
    <row r="158" spans="1:35" ht="45" customHeight="1" x14ac:dyDescent="0.2">
      <c r="A158" s="159" t="s">
        <v>1878</v>
      </c>
      <c r="B158" s="150">
        <v>718323002</v>
      </c>
      <c r="C158" s="150" t="s">
        <v>198</v>
      </c>
      <c r="D158" s="151" t="s">
        <v>124</v>
      </c>
      <c r="E158" s="150" t="s">
        <v>1879</v>
      </c>
      <c r="F158" s="152" t="s">
        <v>1880</v>
      </c>
      <c r="G158" s="152"/>
      <c r="H158" s="152" t="s">
        <v>1881</v>
      </c>
      <c r="I158" s="152" t="s">
        <v>1882</v>
      </c>
      <c r="J158" s="150" t="s">
        <v>1626</v>
      </c>
      <c r="K158" s="150" t="s">
        <v>1883</v>
      </c>
      <c r="L158" s="150" t="s">
        <v>1884</v>
      </c>
      <c r="M158" s="150" t="s">
        <v>1885</v>
      </c>
      <c r="N158" s="153" t="s">
        <v>118</v>
      </c>
      <c r="O158" s="154" t="s">
        <v>798</v>
      </c>
      <c r="P158" s="154" t="s">
        <v>1886</v>
      </c>
      <c r="Q158" s="155" t="s">
        <v>1887</v>
      </c>
      <c r="R158" s="154"/>
      <c r="S158" s="155">
        <v>93401</v>
      </c>
      <c r="T158" s="155" t="s">
        <v>1888</v>
      </c>
      <c r="U158" s="155">
        <v>2008</v>
      </c>
      <c r="V158" s="156">
        <v>37970</v>
      </c>
      <c r="W158" s="154">
        <v>7000</v>
      </c>
      <c r="X158" s="262"/>
      <c r="Y158" s="153"/>
      <c r="Z158" s="262"/>
      <c r="AA158" s="262"/>
      <c r="AB158" s="262"/>
      <c r="AC158" s="150"/>
      <c r="AD158" s="40"/>
      <c r="AE158" s="40"/>
      <c r="AF158" s="40"/>
      <c r="AG158" s="40"/>
      <c r="AH158" s="40"/>
      <c r="AI158" s="218"/>
    </row>
    <row r="159" spans="1:35" ht="45" customHeight="1" x14ac:dyDescent="0.2">
      <c r="A159" s="159" t="s">
        <v>1889</v>
      </c>
      <c r="B159" s="150">
        <v>726469008</v>
      </c>
      <c r="C159" s="150" t="s">
        <v>156</v>
      </c>
      <c r="D159" s="151" t="s">
        <v>124</v>
      </c>
      <c r="E159" s="150" t="s">
        <v>1890</v>
      </c>
      <c r="F159" s="152" t="s">
        <v>1891</v>
      </c>
      <c r="G159" s="152"/>
      <c r="H159" s="152" t="s">
        <v>1892</v>
      </c>
      <c r="I159" s="152" t="s">
        <v>1893</v>
      </c>
      <c r="J159" s="150" t="s">
        <v>1894</v>
      </c>
      <c r="K159" s="150" t="s">
        <v>1895</v>
      </c>
      <c r="L159" s="150" t="s">
        <v>1896</v>
      </c>
      <c r="M159" s="150" t="s">
        <v>1897</v>
      </c>
      <c r="N159" s="153" t="s">
        <v>118</v>
      </c>
      <c r="O159" s="154" t="s">
        <v>594</v>
      </c>
      <c r="P159" s="154" t="s">
        <v>1898</v>
      </c>
      <c r="Q159" s="155"/>
      <c r="R159" s="154"/>
      <c r="S159" s="155" t="s">
        <v>153</v>
      </c>
      <c r="T159" s="155" t="s">
        <v>1899</v>
      </c>
      <c r="U159" s="155">
        <v>2012</v>
      </c>
      <c r="V159" s="156">
        <v>37970</v>
      </c>
      <c r="W159" s="154">
        <v>7044</v>
      </c>
      <c r="X159" s="262"/>
      <c r="Y159" s="153"/>
      <c r="Z159" s="262"/>
      <c r="AA159" s="262"/>
      <c r="AB159" s="262"/>
      <c r="AC159" s="150"/>
      <c r="AD159" s="40"/>
      <c r="AE159" s="40"/>
      <c r="AF159" s="40"/>
      <c r="AG159" s="40"/>
      <c r="AH159" s="40"/>
      <c r="AI159" s="218"/>
    </row>
    <row r="160" spans="1:35" ht="45" customHeight="1" x14ac:dyDescent="0.2">
      <c r="A160" s="159" t="s">
        <v>1900</v>
      </c>
      <c r="B160" s="150">
        <v>653686706</v>
      </c>
      <c r="C160" s="150" t="s">
        <v>156</v>
      </c>
      <c r="D160" s="151" t="s">
        <v>124</v>
      </c>
      <c r="E160" s="150" t="s">
        <v>1901</v>
      </c>
      <c r="F160" s="152" t="s">
        <v>1902</v>
      </c>
      <c r="G160" s="152"/>
      <c r="H160" s="152" t="s">
        <v>1903</v>
      </c>
      <c r="I160" s="152" t="s">
        <v>1904</v>
      </c>
      <c r="J160" s="150" t="s">
        <v>1905</v>
      </c>
      <c r="K160" s="150" t="s">
        <v>1906</v>
      </c>
      <c r="L160" s="150" t="s">
        <v>1907</v>
      </c>
      <c r="M160" s="150" t="s">
        <v>1908</v>
      </c>
      <c r="N160" s="153" t="s">
        <v>939</v>
      </c>
      <c r="O160" s="154" t="s">
        <v>1909</v>
      </c>
      <c r="P160" s="154" t="s">
        <v>1910</v>
      </c>
      <c r="Q160" s="166" t="s">
        <v>1911</v>
      </c>
      <c r="R160" s="154"/>
      <c r="S160" s="155" t="s">
        <v>153</v>
      </c>
      <c r="T160" s="155" t="s">
        <v>1912</v>
      </c>
      <c r="U160" s="155">
        <v>2020</v>
      </c>
      <c r="V160" s="156">
        <v>38523</v>
      </c>
      <c r="W160" s="154">
        <v>7173</v>
      </c>
      <c r="X160" s="262"/>
      <c r="Y160" s="153"/>
      <c r="Z160" s="262"/>
      <c r="AA160" s="262"/>
      <c r="AB160" s="262"/>
      <c r="AC160" s="150"/>
      <c r="AD160" s="40"/>
      <c r="AE160" s="40"/>
      <c r="AF160" s="40"/>
      <c r="AG160" s="40"/>
      <c r="AH160" s="40"/>
      <c r="AI160" s="218"/>
    </row>
    <row r="161" spans="1:35" ht="45" customHeight="1" x14ac:dyDescent="0.2">
      <c r="A161" s="159" t="s">
        <v>1913</v>
      </c>
      <c r="B161" s="150">
        <v>700159108</v>
      </c>
      <c r="C161" s="150" t="s">
        <v>198</v>
      </c>
      <c r="D161" s="151" t="s">
        <v>124</v>
      </c>
      <c r="E161" s="150" t="s">
        <v>1914</v>
      </c>
      <c r="F161" s="152" t="s">
        <v>1915</v>
      </c>
      <c r="G161" s="152">
        <v>2023</v>
      </c>
      <c r="H161" s="152" t="s">
        <v>1916</v>
      </c>
      <c r="I161" s="152" t="s">
        <v>1917</v>
      </c>
      <c r="J161" s="150" t="s">
        <v>1918</v>
      </c>
      <c r="K161" s="150" t="s">
        <v>1919</v>
      </c>
      <c r="L161" s="150" t="s">
        <v>1920</v>
      </c>
      <c r="M161" s="150" t="s">
        <v>1921</v>
      </c>
      <c r="N161" s="153" t="s">
        <v>118</v>
      </c>
      <c r="O161" s="154" t="s">
        <v>1922</v>
      </c>
      <c r="P161" s="154" t="s">
        <v>1923</v>
      </c>
      <c r="Q161" s="155" t="s">
        <v>1924</v>
      </c>
      <c r="R161" s="154"/>
      <c r="S161" s="155">
        <v>93401</v>
      </c>
      <c r="T161" s="155" t="s">
        <v>1925</v>
      </c>
      <c r="U161" s="155">
        <v>2022</v>
      </c>
      <c r="V161" s="156">
        <v>37970</v>
      </c>
      <c r="W161" s="154">
        <v>5800</v>
      </c>
      <c r="X161" s="262"/>
      <c r="Y161" s="153"/>
      <c r="Z161" s="262"/>
      <c r="AA161" s="262"/>
      <c r="AB161" s="262"/>
      <c r="AC161" s="150"/>
      <c r="AD161" s="40"/>
      <c r="AE161" s="40"/>
      <c r="AF161" s="40"/>
      <c r="AG161" s="40"/>
      <c r="AH161" s="40"/>
      <c r="AI161" s="218"/>
    </row>
    <row r="162" spans="1:35" ht="45" customHeight="1" x14ac:dyDescent="0.2">
      <c r="A162" s="159" t="s">
        <v>1926</v>
      </c>
      <c r="B162" s="150">
        <v>716594009</v>
      </c>
      <c r="C162" s="150" t="s">
        <v>156</v>
      </c>
      <c r="D162" s="151" t="s">
        <v>124</v>
      </c>
      <c r="E162" s="150" t="s">
        <v>1927</v>
      </c>
      <c r="F162" s="152" t="s">
        <v>1928</v>
      </c>
      <c r="G162" s="152"/>
      <c r="H162" s="152" t="s">
        <v>1929</v>
      </c>
      <c r="I162" s="152" t="s">
        <v>1930</v>
      </c>
      <c r="J162" s="150" t="s">
        <v>1790</v>
      </c>
      <c r="K162" s="150" t="s">
        <v>1931</v>
      </c>
      <c r="L162" s="150" t="s">
        <v>1932</v>
      </c>
      <c r="M162" s="150" t="s">
        <v>1933</v>
      </c>
      <c r="N162" s="153" t="s">
        <v>246</v>
      </c>
      <c r="O162" s="154" t="s">
        <v>1934</v>
      </c>
      <c r="P162" s="154" t="s">
        <v>1935</v>
      </c>
      <c r="Q162" s="155"/>
      <c r="R162" s="154"/>
      <c r="S162" s="155" t="s">
        <v>153</v>
      </c>
      <c r="T162" s="155" t="s">
        <v>1936</v>
      </c>
      <c r="U162" s="155">
        <v>2015</v>
      </c>
      <c r="V162" s="156">
        <v>37970</v>
      </c>
      <c r="W162" s="154">
        <v>6660</v>
      </c>
      <c r="X162" s="262"/>
      <c r="Y162" s="153"/>
      <c r="Z162" s="262"/>
      <c r="AA162" s="262"/>
      <c r="AB162" s="262"/>
      <c r="AC162" s="150"/>
      <c r="AD162" s="40"/>
      <c r="AE162" s="40"/>
      <c r="AF162" s="40"/>
      <c r="AG162" s="40"/>
      <c r="AH162" s="40"/>
      <c r="AI162" s="218"/>
    </row>
    <row r="163" spans="1:35" ht="45" customHeight="1" x14ac:dyDescent="0.2">
      <c r="A163" s="159" t="s">
        <v>1937</v>
      </c>
      <c r="B163" s="150">
        <v>706381007</v>
      </c>
      <c r="C163" s="150" t="s">
        <v>198</v>
      </c>
      <c r="D163" s="151" t="s">
        <v>124</v>
      </c>
      <c r="E163" s="150" t="s">
        <v>1938</v>
      </c>
      <c r="F163" s="152" t="s">
        <v>1939</v>
      </c>
      <c r="G163" s="152"/>
      <c r="H163" s="152" t="s">
        <v>1940</v>
      </c>
      <c r="I163" s="152" t="s">
        <v>1941</v>
      </c>
      <c r="J163" s="150" t="s">
        <v>1942</v>
      </c>
      <c r="K163" s="150" t="s">
        <v>1943</v>
      </c>
      <c r="L163" s="150" t="s">
        <v>1944</v>
      </c>
      <c r="M163" s="150" t="s">
        <v>1945</v>
      </c>
      <c r="N163" s="153" t="s">
        <v>118</v>
      </c>
      <c r="O163" s="154" t="s">
        <v>1312</v>
      </c>
      <c r="P163" s="154" t="s">
        <v>1946</v>
      </c>
      <c r="Q163" s="155"/>
      <c r="R163" s="154"/>
      <c r="S163" s="155">
        <v>93401</v>
      </c>
      <c r="T163" s="155" t="s">
        <v>1947</v>
      </c>
      <c r="U163" s="155">
        <v>2005</v>
      </c>
      <c r="V163" s="156">
        <v>37970</v>
      </c>
      <c r="W163" s="154">
        <v>6670</v>
      </c>
      <c r="X163" s="262"/>
      <c r="Y163" s="153"/>
      <c r="Z163" s="262"/>
      <c r="AA163" s="262"/>
      <c r="AB163" s="262"/>
      <c r="AC163" s="150"/>
      <c r="AD163" s="40"/>
      <c r="AE163" s="40"/>
      <c r="AF163" s="40"/>
      <c r="AG163" s="40"/>
      <c r="AH163" s="40"/>
      <c r="AI163" s="218"/>
    </row>
    <row r="164" spans="1:35" ht="45" customHeight="1" x14ac:dyDescent="0.2">
      <c r="A164" s="159" t="s">
        <v>1948</v>
      </c>
      <c r="B164" s="150">
        <v>650602730</v>
      </c>
      <c r="C164" s="150" t="s">
        <v>605</v>
      </c>
      <c r="D164" s="151" t="s">
        <v>124</v>
      </c>
      <c r="E164" s="150" t="s">
        <v>1104</v>
      </c>
      <c r="F164" s="152" t="s">
        <v>1949</v>
      </c>
      <c r="G164" s="152"/>
      <c r="H164" s="152" t="s">
        <v>1950</v>
      </c>
      <c r="I164" s="152" t="s">
        <v>1951</v>
      </c>
      <c r="J164" s="150" t="s">
        <v>1952</v>
      </c>
      <c r="K164" s="150" t="s">
        <v>1953</v>
      </c>
      <c r="L164" s="150" t="s">
        <v>1954</v>
      </c>
      <c r="M164" s="150" t="s">
        <v>1955</v>
      </c>
      <c r="N164" s="153" t="s">
        <v>471</v>
      </c>
      <c r="O164" s="154" t="s">
        <v>1956</v>
      </c>
      <c r="P164" s="154" t="s">
        <v>1957</v>
      </c>
      <c r="Q164" s="155" t="s">
        <v>1958</v>
      </c>
      <c r="R164" s="154"/>
      <c r="S164" s="155" t="s">
        <v>209</v>
      </c>
      <c r="T164" s="155" t="s">
        <v>1959</v>
      </c>
      <c r="U164" s="155">
        <v>2013</v>
      </c>
      <c r="V164" s="156">
        <v>41919</v>
      </c>
      <c r="W164" s="154">
        <v>7511</v>
      </c>
      <c r="X164" s="262"/>
      <c r="Y164" s="153"/>
      <c r="Z164" s="262"/>
      <c r="AA164" s="262"/>
      <c r="AB164" s="262"/>
      <c r="AC164" s="150"/>
      <c r="AD164" s="40"/>
      <c r="AE164" s="40"/>
      <c r="AF164" s="40"/>
      <c r="AG164" s="40"/>
      <c r="AH164" s="40"/>
      <c r="AI164" s="218"/>
    </row>
    <row r="165" spans="1:35" ht="45" customHeight="1" x14ac:dyDescent="0.2">
      <c r="A165" s="159" t="s">
        <v>1960</v>
      </c>
      <c r="B165" s="150" t="s">
        <v>1961</v>
      </c>
      <c r="C165" s="150" t="s">
        <v>156</v>
      </c>
      <c r="D165" s="151" t="s">
        <v>124</v>
      </c>
      <c r="E165" s="150" t="s">
        <v>1962</v>
      </c>
      <c r="F165" s="152" t="s">
        <v>1963</v>
      </c>
      <c r="G165" s="152"/>
      <c r="H165" s="152" t="s">
        <v>1964</v>
      </c>
      <c r="I165" s="152" t="s">
        <v>1965</v>
      </c>
      <c r="J165" s="150" t="s">
        <v>831</v>
      </c>
      <c r="K165" s="150" t="s">
        <v>1966</v>
      </c>
      <c r="L165" s="150" t="s">
        <v>1967</v>
      </c>
      <c r="M165" s="150" t="s">
        <v>1968</v>
      </c>
      <c r="N165" s="153" t="s">
        <v>494</v>
      </c>
      <c r="O165" s="154" t="s">
        <v>1969</v>
      </c>
      <c r="P165" s="154" t="s">
        <v>1970</v>
      </c>
      <c r="Q165" s="155" t="s">
        <v>1971</v>
      </c>
      <c r="R165" s="154"/>
      <c r="S165" s="155" t="s">
        <v>153</v>
      </c>
      <c r="T165" s="155" t="s">
        <v>1972</v>
      </c>
      <c r="U165" s="155">
        <v>2020</v>
      </c>
      <c r="V165" s="156">
        <v>42538</v>
      </c>
      <c r="W165" s="154">
        <v>7609</v>
      </c>
      <c r="X165" s="262"/>
      <c r="Y165" s="153"/>
      <c r="Z165" s="262"/>
      <c r="AA165" s="262"/>
      <c r="AB165" s="262"/>
      <c r="AC165" s="150"/>
      <c r="AD165" s="40"/>
      <c r="AE165" s="40"/>
      <c r="AF165" s="40"/>
      <c r="AG165" s="40"/>
      <c r="AH165" s="40"/>
      <c r="AI165" s="218" t="s">
        <v>961</v>
      </c>
    </row>
    <row r="166" spans="1:35" ht="45" customHeight="1" x14ac:dyDescent="0.2">
      <c r="A166" s="159" t="s">
        <v>1973</v>
      </c>
      <c r="B166" s="150">
        <v>726079005</v>
      </c>
      <c r="C166" s="150" t="s">
        <v>156</v>
      </c>
      <c r="D166" s="151" t="s">
        <v>124</v>
      </c>
      <c r="E166" s="150" t="s">
        <v>1974</v>
      </c>
      <c r="F166" s="152" t="s">
        <v>1975</v>
      </c>
      <c r="G166" s="152"/>
      <c r="H166" s="152" t="s">
        <v>1976</v>
      </c>
      <c r="I166" s="152" t="s">
        <v>1977</v>
      </c>
      <c r="J166" s="150" t="s">
        <v>1978</v>
      </c>
      <c r="K166" s="150" t="s">
        <v>1979</v>
      </c>
      <c r="L166" s="150" t="s">
        <v>1980</v>
      </c>
      <c r="M166" s="150" t="s">
        <v>1981</v>
      </c>
      <c r="N166" s="153" t="s">
        <v>133</v>
      </c>
      <c r="O166" s="154" t="s">
        <v>1982</v>
      </c>
      <c r="P166" s="154" t="s">
        <v>1983</v>
      </c>
      <c r="Q166" s="155" t="s">
        <v>1984</v>
      </c>
      <c r="R166" s="154"/>
      <c r="S166" s="155" t="s">
        <v>153</v>
      </c>
      <c r="T166" s="155" t="s">
        <v>1985</v>
      </c>
      <c r="U166" s="155">
        <v>2021</v>
      </c>
      <c r="V166" s="156">
        <v>37970</v>
      </c>
      <c r="W166" s="154">
        <v>6943</v>
      </c>
      <c r="X166" s="262"/>
      <c r="Y166" s="153"/>
      <c r="Z166" s="262"/>
      <c r="AA166" s="262"/>
      <c r="AB166" s="262"/>
      <c r="AC166" s="150"/>
      <c r="AD166" s="40"/>
      <c r="AE166" s="40"/>
      <c r="AF166" s="40"/>
      <c r="AG166" s="40"/>
      <c r="AH166" s="40"/>
      <c r="AI166" s="218"/>
    </row>
    <row r="167" spans="1:35" ht="45" customHeight="1" x14ac:dyDescent="0.2">
      <c r="A167" s="170" t="s">
        <v>1986</v>
      </c>
      <c r="B167" s="150">
        <v>651920485</v>
      </c>
      <c r="C167" s="150"/>
      <c r="D167" s="151" t="s">
        <v>124</v>
      </c>
      <c r="E167" s="150" t="s">
        <v>1987</v>
      </c>
      <c r="F167" s="152" t="s">
        <v>1988</v>
      </c>
      <c r="G167" s="152"/>
      <c r="H167" s="152" t="s">
        <v>1989</v>
      </c>
      <c r="I167" s="152" t="s">
        <v>1990</v>
      </c>
      <c r="J167" s="150" t="s">
        <v>1159</v>
      </c>
      <c r="K167" s="150" t="s">
        <v>1991</v>
      </c>
      <c r="L167" s="150" t="s">
        <v>1992</v>
      </c>
      <c r="M167" s="150" t="s">
        <v>1993</v>
      </c>
      <c r="N167" s="153" t="s">
        <v>246</v>
      </c>
      <c r="O167" s="154" t="s">
        <v>306</v>
      </c>
      <c r="P167" s="154" t="s">
        <v>1994</v>
      </c>
      <c r="Q167" s="166" t="s">
        <v>1995</v>
      </c>
      <c r="R167" s="154"/>
      <c r="S167" s="155">
        <v>93401</v>
      </c>
      <c r="T167" s="155" t="s">
        <v>1996</v>
      </c>
      <c r="U167" s="155">
        <v>2020</v>
      </c>
      <c r="V167" s="156">
        <v>43902</v>
      </c>
      <c r="W167" s="154">
        <v>7699</v>
      </c>
      <c r="X167" s="213"/>
      <c r="Y167" s="214"/>
      <c r="Z167" s="213"/>
      <c r="AA167" s="213"/>
      <c r="AB167" s="213"/>
      <c r="AC167" s="215"/>
      <c r="AD167" s="40"/>
      <c r="AE167" s="40"/>
      <c r="AF167" s="40"/>
      <c r="AG167" s="40"/>
      <c r="AH167" s="40"/>
      <c r="AI167" s="218"/>
    </row>
    <row r="168" spans="1:35" ht="45" customHeight="1" x14ac:dyDescent="0.2">
      <c r="A168" s="159" t="s">
        <v>1997</v>
      </c>
      <c r="B168" s="150">
        <v>703620000</v>
      </c>
      <c r="C168" s="150" t="s">
        <v>198</v>
      </c>
      <c r="D168" s="151" t="s">
        <v>124</v>
      </c>
      <c r="E168" s="150" t="s">
        <v>1998</v>
      </c>
      <c r="F168" s="152" t="s">
        <v>198</v>
      </c>
      <c r="G168" s="152"/>
      <c r="H168" s="152" t="s">
        <v>1999</v>
      </c>
      <c r="I168" s="152" t="s">
        <v>2000</v>
      </c>
      <c r="J168" s="150" t="s">
        <v>2001</v>
      </c>
      <c r="K168" s="150" t="s">
        <v>2002</v>
      </c>
      <c r="L168" s="150" t="s">
        <v>2003</v>
      </c>
      <c r="M168" s="150" t="s">
        <v>2004</v>
      </c>
      <c r="N168" s="153" t="s">
        <v>118</v>
      </c>
      <c r="O168" s="154" t="s">
        <v>192</v>
      </c>
      <c r="P168" s="154" t="s">
        <v>2005</v>
      </c>
      <c r="Q168" s="155" t="s">
        <v>2006</v>
      </c>
      <c r="R168" s="154"/>
      <c r="S168" s="155">
        <v>93401</v>
      </c>
      <c r="T168" s="155" t="s">
        <v>2007</v>
      </c>
      <c r="U168" s="155">
        <v>2013</v>
      </c>
      <c r="V168" s="156">
        <v>37970</v>
      </c>
      <c r="W168" s="154">
        <v>3250</v>
      </c>
      <c r="X168" s="262"/>
      <c r="Y168" s="153"/>
      <c r="Z168" s="262"/>
      <c r="AA168" s="262"/>
      <c r="AB168" s="262"/>
      <c r="AC168" s="150"/>
      <c r="AD168" s="40"/>
      <c r="AE168" s="40"/>
      <c r="AF168" s="40"/>
      <c r="AG168" s="40"/>
      <c r="AH168" s="40"/>
      <c r="AI168" s="218"/>
    </row>
    <row r="169" spans="1:35" ht="45" customHeight="1" x14ac:dyDescent="0.2">
      <c r="A169" s="159" t="s">
        <v>2008</v>
      </c>
      <c r="B169" s="150">
        <v>651800501</v>
      </c>
      <c r="C169" s="150" t="s">
        <v>198</v>
      </c>
      <c r="D169" s="151" t="s">
        <v>124</v>
      </c>
      <c r="E169" s="150" t="s">
        <v>2009</v>
      </c>
      <c r="F169" s="152" t="s">
        <v>2010</v>
      </c>
      <c r="G169" s="152"/>
      <c r="H169" s="152" t="s">
        <v>1472</v>
      </c>
      <c r="I169" s="152" t="s">
        <v>2011</v>
      </c>
      <c r="J169" s="150" t="s">
        <v>2012</v>
      </c>
      <c r="K169" s="150" t="s">
        <v>2013</v>
      </c>
      <c r="L169" s="150" t="s">
        <v>2014</v>
      </c>
      <c r="M169" s="150" t="s">
        <v>2015</v>
      </c>
      <c r="N169" s="153" t="s">
        <v>118</v>
      </c>
      <c r="O169" s="154" t="s">
        <v>1746</v>
      </c>
      <c r="P169" s="154" t="s">
        <v>2016</v>
      </c>
      <c r="Q169" s="155" t="s">
        <v>2017</v>
      </c>
      <c r="R169" s="154"/>
      <c r="S169" s="155">
        <v>93401</v>
      </c>
      <c r="T169" s="155" t="s">
        <v>2018</v>
      </c>
      <c r="U169" s="155">
        <v>2015</v>
      </c>
      <c r="V169" s="156">
        <v>42158</v>
      </c>
      <c r="W169" s="154">
        <v>7568</v>
      </c>
      <c r="X169" s="262"/>
      <c r="Y169" s="153"/>
      <c r="Z169" s="262"/>
      <c r="AA169" s="262"/>
      <c r="AB169" s="262"/>
      <c r="AC169" s="150"/>
      <c r="AD169" s="40"/>
      <c r="AE169" s="40"/>
      <c r="AF169" s="40"/>
      <c r="AG169" s="40"/>
      <c r="AH169" s="40"/>
      <c r="AI169" s="218"/>
    </row>
    <row r="170" spans="1:35" ht="45" customHeight="1" x14ac:dyDescent="0.2">
      <c r="A170" s="159" t="s">
        <v>2019</v>
      </c>
      <c r="B170" s="150">
        <v>651712394</v>
      </c>
      <c r="C170" s="150"/>
      <c r="D170" s="151" t="s">
        <v>124</v>
      </c>
      <c r="E170" s="150" t="s">
        <v>2020</v>
      </c>
      <c r="F170" s="152" t="s">
        <v>2021</v>
      </c>
      <c r="G170" s="152"/>
      <c r="H170" s="152" t="s">
        <v>2022</v>
      </c>
      <c r="I170" s="152" t="s">
        <v>2023</v>
      </c>
      <c r="J170" s="150" t="s">
        <v>1159</v>
      </c>
      <c r="K170" s="150" t="s">
        <v>2024</v>
      </c>
      <c r="L170" s="150" t="s">
        <v>2025</v>
      </c>
      <c r="M170" s="150" t="s">
        <v>2026</v>
      </c>
      <c r="N170" s="153" t="s">
        <v>735</v>
      </c>
      <c r="O170" s="154" t="s">
        <v>366</v>
      </c>
      <c r="P170" s="154">
        <v>582431705</v>
      </c>
      <c r="Q170" s="166" t="s">
        <v>2027</v>
      </c>
      <c r="R170" s="154"/>
      <c r="S170" s="155">
        <v>93401</v>
      </c>
      <c r="T170" s="155" t="s">
        <v>2028</v>
      </c>
      <c r="U170" s="155">
        <v>2019</v>
      </c>
      <c r="V170" s="156">
        <v>43944</v>
      </c>
      <c r="W170" s="154">
        <v>7705</v>
      </c>
      <c r="X170" s="262"/>
      <c r="Y170" s="153"/>
      <c r="Z170" s="262"/>
      <c r="AA170" s="262"/>
      <c r="AB170" s="262"/>
      <c r="AC170" s="150"/>
      <c r="AD170" s="40"/>
      <c r="AE170" s="40"/>
      <c r="AF170" s="40"/>
      <c r="AG170" s="40"/>
      <c r="AH170" s="40"/>
      <c r="AI170" s="218"/>
    </row>
    <row r="171" spans="1:35" ht="45" customHeight="1" x14ac:dyDescent="0.2">
      <c r="A171" s="159" t="s">
        <v>2029</v>
      </c>
      <c r="B171" s="150">
        <v>709963007</v>
      </c>
      <c r="C171" s="150" t="s">
        <v>605</v>
      </c>
      <c r="D171" s="151" t="s">
        <v>124</v>
      </c>
      <c r="E171" s="150" t="s">
        <v>2030</v>
      </c>
      <c r="F171" s="176" t="s">
        <v>2031</v>
      </c>
      <c r="G171" s="176"/>
      <c r="H171" s="152" t="s">
        <v>2032</v>
      </c>
      <c r="I171" s="152" t="s">
        <v>2033</v>
      </c>
      <c r="J171" s="150" t="s">
        <v>2034</v>
      </c>
      <c r="K171" s="150" t="s">
        <v>2035</v>
      </c>
      <c r="L171" s="150" t="s">
        <v>2036</v>
      </c>
      <c r="M171" s="150" t="s">
        <v>2037</v>
      </c>
      <c r="N171" s="153" t="s">
        <v>118</v>
      </c>
      <c r="O171" s="154" t="s">
        <v>1641</v>
      </c>
      <c r="P171" s="154"/>
      <c r="Q171" s="155" t="s">
        <v>2038</v>
      </c>
      <c r="R171" s="154"/>
      <c r="S171" s="155" t="s">
        <v>153</v>
      </c>
      <c r="T171" s="155" t="s">
        <v>2039</v>
      </c>
      <c r="U171" s="155">
        <v>2020</v>
      </c>
      <c r="V171" s="156">
        <v>37970</v>
      </c>
      <c r="W171" s="154">
        <v>3200</v>
      </c>
      <c r="X171" s="213"/>
      <c r="Y171" s="214"/>
      <c r="Z171" s="213"/>
      <c r="AA171" s="213"/>
      <c r="AB171" s="213"/>
      <c r="AC171" s="215"/>
      <c r="AD171" s="40"/>
      <c r="AE171" s="40"/>
      <c r="AF171" s="40"/>
      <c r="AG171" s="40"/>
      <c r="AH171" s="40"/>
      <c r="AI171" s="218"/>
    </row>
    <row r="172" spans="1:35" ht="45" customHeight="1" x14ac:dyDescent="0.2">
      <c r="A172" s="159" t="s">
        <v>2040</v>
      </c>
      <c r="B172" s="150">
        <v>651775523</v>
      </c>
      <c r="C172" s="150"/>
      <c r="D172" s="151" t="s">
        <v>124</v>
      </c>
      <c r="E172" s="150" t="s">
        <v>2041</v>
      </c>
      <c r="F172" s="176" t="s">
        <v>2042</v>
      </c>
      <c r="G172" s="176"/>
      <c r="H172" s="152" t="s">
        <v>2043</v>
      </c>
      <c r="I172" s="152" t="s">
        <v>2044</v>
      </c>
      <c r="J172" s="150" t="s">
        <v>1036</v>
      </c>
      <c r="K172" s="150" t="s">
        <v>2045</v>
      </c>
      <c r="L172" s="150" t="s">
        <v>2046</v>
      </c>
      <c r="M172" s="150" t="s">
        <v>2047</v>
      </c>
      <c r="N172" s="153" t="s">
        <v>165</v>
      </c>
      <c r="O172" s="154" t="s">
        <v>318</v>
      </c>
      <c r="P172" s="154" t="s">
        <v>2048</v>
      </c>
      <c r="Q172" s="166" t="s">
        <v>2049</v>
      </c>
      <c r="R172" s="154"/>
      <c r="S172" s="155">
        <v>93401</v>
      </c>
      <c r="T172" s="155" t="s">
        <v>2050</v>
      </c>
      <c r="U172" s="161">
        <v>2018</v>
      </c>
      <c r="V172" s="156">
        <v>43644</v>
      </c>
      <c r="W172" s="154">
        <v>7684</v>
      </c>
      <c r="X172" s="262"/>
      <c r="Y172" s="153"/>
      <c r="Z172" s="262"/>
      <c r="AA172" s="262"/>
      <c r="AB172" s="262"/>
      <c r="AC172" s="150"/>
      <c r="AD172" s="40"/>
      <c r="AE172" s="40"/>
      <c r="AF172" s="40"/>
      <c r="AG172" s="40"/>
      <c r="AH172" s="40"/>
      <c r="AI172" s="218"/>
    </row>
    <row r="173" spans="1:35" ht="45" customHeight="1" x14ac:dyDescent="0.2">
      <c r="A173" s="159" t="s">
        <v>2051</v>
      </c>
      <c r="B173" s="150" t="s">
        <v>2052</v>
      </c>
      <c r="C173" s="150"/>
      <c r="D173" s="151" t="s">
        <v>124</v>
      </c>
      <c r="E173" s="150" t="s">
        <v>2053</v>
      </c>
      <c r="F173" s="176" t="s">
        <v>2054</v>
      </c>
      <c r="G173" s="176"/>
      <c r="H173" s="152" t="s">
        <v>2055</v>
      </c>
      <c r="I173" s="152" t="s">
        <v>2056</v>
      </c>
      <c r="J173" s="150" t="s">
        <v>1438</v>
      </c>
      <c r="K173" s="150" t="s">
        <v>2057</v>
      </c>
      <c r="L173" s="150" t="s">
        <v>2058</v>
      </c>
      <c r="M173" s="150" t="s">
        <v>2059</v>
      </c>
      <c r="N173" s="153" t="s">
        <v>578</v>
      </c>
      <c r="O173" s="154" t="s">
        <v>1291</v>
      </c>
      <c r="P173" s="177">
        <v>994571291</v>
      </c>
      <c r="Q173" s="177" t="s">
        <v>2060</v>
      </c>
      <c r="R173" s="154"/>
      <c r="S173" s="155">
        <v>93401</v>
      </c>
      <c r="T173" s="155" t="s">
        <v>2061</v>
      </c>
      <c r="U173" s="155">
        <v>2019</v>
      </c>
      <c r="V173" s="156">
        <v>44167</v>
      </c>
      <c r="W173" s="154">
        <v>7720</v>
      </c>
      <c r="X173" s="262"/>
      <c r="Y173" s="153"/>
      <c r="Z173" s="262"/>
      <c r="AA173" s="262"/>
      <c r="AB173" s="262"/>
      <c r="AC173" s="150"/>
      <c r="AD173" s="40"/>
      <c r="AE173" s="40"/>
      <c r="AF173" s="40"/>
      <c r="AG173" s="40"/>
      <c r="AH173" s="40"/>
      <c r="AI173" s="218"/>
    </row>
    <row r="174" spans="1:35" ht="45" customHeight="1" x14ac:dyDescent="0.2">
      <c r="A174" s="159" t="s">
        <v>2062</v>
      </c>
      <c r="B174" s="150">
        <v>717461002</v>
      </c>
      <c r="C174" s="150" t="s">
        <v>198</v>
      </c>
      <c r="D174" s="151" t="s">
        <v>124</v>
      </c>
      <c r="E174" s="150" t="s">
        <v>2063</v>
      </c>
      <c r="F174" s="152" t="s">
        <v>2064</v>
      </c>
      <c r="G174" s="152"/>
      <c r="H174" s="152" t="s">
        <v>2065</v>
      </c>
      <c r="I174" s="152" t="s">
        <v>2066</v>
      </c>
      <c r="J174" s="150" t="s">
        <v>2067</v>
      </c>
      <c r="K174" s="150" t="s">
        <v>2068</v>
      </c>
      <c r="L174" s="150" t="s">
        <v>2069</v>
      </c>
      <c r="M174" s="150" t="s">
        <v>2070</v>
      </c>
      <c r="N174" s="153" t="s">
        <v>246</v>
      </c>
      <c r="O174" s="154" t="s">
        <v>686</v>
      </c>
      <c r="P174" s="154" t="s">
        <v>2071</v>
      </c>
      <c r="Q174" s="155"/>
      <c r="R174" s="154"/>
      <c r="S174" s="155">
        <v>93401</v>
      </c>
      <c r="T174" s="155" t="s">
        <v>2072</v>
      </c>
      <c r="U174" s="155">
        <v>2012</v>
      </c>
      <c r="V174" s="156">
        <v>37970</v>
      </c>
      <c r="W174" s="154">
        <v>6870</v>
      </c>
      <c r="X174" s="262"/>
      <c r="Y174" s="153"/>
      <c r="Z174" s="262"/>
      <c r="AA174" s="262"/>
      <c r="AB174" s="262"/>
      <c r="AC174" s="150"/>
      <c r="AD174" s="40"/>
      <c r="AE174" s="40"/>
      <c r="AF174" s="40"/>
      <c r="AG174" s="40"/>
      <c r="AH174" s="40"/>
      <c r="AI174" s="218"/>
    </row>
    <row r="175" spans="1:35" ht="45" customHeight="1" x14ac:dyDescent="0.2">
      <c r="A175" s="159" t="s">
        <v>2073</v>
      </c>
      <c r="B175" s="150">
        <v>713394009</v>
      </c>
      <c r="C175" s="150" t="s">
        <v>156</v>
      </c>
      <c r="D175" s="151" t="s">
        <v>124</v>
      </c>
      <c r="E175" s="150" t="s">
        <v>2074</v>
      </c>
      <c r="F175" s="152" t="s">
        <v>2075</v>
      </c>
      <c r="G175" s="152"/>
      <c r="H175" s="152" t="s">
        <v>2076</v>
      </c>
      <c r="I175" s="152" t="s">
        <v>2077</v>
      </c>
      <c r="J175" s="150" t="s">
        <v>1790</v>
      </c>
      <c r="K175" s="150" t="s">
        <v>2078</v>
      </c>
      <c r="L175" s="150" t="s">
        <v>2079</v>
      </c>
      <c r="M175" s="150" t="s">
        <v>2080</v>
      </c>
      <c r="N175" s="153" t="s">
        <v>149</v>
      </c>
      <c r="O175" s="154" t="s">
        <v>345</v>
      </c>
      <c r="P175" s="154" t="s">
        <v>2081</v>
      </c>
      <c r="Q175" s="166" t="s">
        <v>2082</v>
      </c>
      <c r="R175" s="154"/>
      <c r="S175" s="155">
        <v>93401</v>
      </c>
      <c r="T175" s="155" t="s">
        <v>2083</v>
      </c>
      <c r="U175" s="155">
        <v>2020</v>
      </c>
      <c r="V175" s="156">
        <v>39476</v>
      </c>
      <c r="W175" s="154">
        <v>7388</v>
      </c>
      <c r="X175" s="262"/>
      <c r="Y175" s="153"/>
      <c r="Z175" s="262"/>
      <c r="AA175" s="262"/>
      <c r="AB175" s="262"/>
      <c r="AC175" s="150"/>
      <c r="AD175" s="40"/>
      <c r="AE175" s="40"/>
      <c r="AF175" s="40"/>
      <c r="AG175" s="40"/>
      <c r="AH175" s="40"/>
      <c r="AI175" s="218" t="s">
        <v>2084</v>
      </c>
    </row>
    <row r="176" spans="1:35" ht="45" customHeight="1" x14ac:dyDescent="0.2">
      <c r="A176" s="159" t="s">
        <v>2085</v>
      </c>
      <c r="B176" s="150">
        <v>702006007</v>
      </c>
      <c r="C176" s="150" t="s">
        <v>198</v>
      </c>
      <c r="D176" s="151" t="s">
        <v>124</v>
      </c>
      <c r="E176" s="150" t="s">
        <v>2086</v>
      </c>
      <c r="F176" s="152" t="s">
        <v>2087</v>
      </c>
      <c r="G176" s="152"/>
      <c r="H176" s="152" t="s">
        <v>2088</v>
      </c>
      <c r="I176" s="152" t="s">
        <v>2089</v>
      </c>
      <c r="J176" s="150" t="s">
        <v>1084</v>
      </c>
      <c r="K176" s="150" t="s">
        <v>623</v>
      </c>
      <c r="L176" s="150" t="s">
        <v>2090</v>
      </c>
      <c r="M176" s="150" t="s">
        <v>2091</v>
      </c>
      <c r="N176" s="153" t="s">
        <v>494</v>
      </c>
      <c r="O176" s="154" t="s">
        <v>2092</v>
      </c>
      <c r="P176" s="154"/>
      <c r="Q176" s="155" t="s">
        <v>2093</v>
      </c>
      <c r="R176" s="154"/>
      <c r="S176" s="155" t="s">
        <v>627</v>
      </c>
      <c r="T176" s="155" t="s">
        <v>2094</v>
      </c>
      <c r="U176" s="155">
        <v>2005</v>
      </c>
      <c r="V176" s="156">
        <v>39122</v>
      </c>
      <c r="W176" s="154">
        <v>7345</v>
      </c>
      <c r="X176" s="262"/>
      <c r="Y176" s="153"/>
      <c r="Z176" s="262"/>
      <c r="AA176" s="262"/>
      <c r="AB176" s="262"/>
      <c r="AC176" s="150"/>
      <c r="AD176" s="40"/>
      <c r="AE176" s="40"/>
      <c r="AF176" s="40"/>
      <c r="AG176" s="40"/>
      <c r="AH176" s="40"/>
      <c r="AI176" s="218"/>
    </row>
    <row r="177" spans="1:35" ht="45" customHeight="1" x14ac:dyDescent="0.2">
      <c r="A177" s="159" t="s">
        <v>2095</v>
      </c>
      <c r="B177" s="150">
        <v>656288108</v>
      </c>
      <c r="C177" s="150" t="s">
        <v>198</v>
      </c>
      <c r="D177" s="151" t="s">
        <v>124</v>
      </c>
      <c r="E177" s="150" t="s">
        <v>2096</v>
      </c>
      <c r="F177" s="152" t="s">
        <v>2097</v>
      </c>
      <c r="G177" s="155">
        <v>2024</v>
      </c>
      <c r="H177" s="152" t="s">
        <v>2098</v>
      </c>
      <c r="I177" s="152" t="s">
        <v>2099</v>
      </c>
      <c r="J177" s="150" t="s">
        <v>2100</v>
      </c>
      <c r="K177" s="150" t="s">
        <v>2101</v>
      </c>
      <c r="L177" s="150" t="s">
        <v>2102</v>
      </c>
      <c r="M177" s="150" t="s">
        <v>2103</v>
      </c>
      <c r="N177" s="153" t="s">
        <v>246</v>
      </c>
      <c r="O177" s="154" t="s">
        <v>686</v>
      </c>
      <c r="P177" s="154" t="s">
        <v>2104</v>
      </c>
      <c r="Q177" s="155" t="s">
        <v>2105</v>
      </c>
      <c r="R177" s="154"/>
      <c r="S177" s="155">
        <v>93401</v>
      </c>
      <c r="T177" s="155" t="s">
        <v>2106</v>
      </c>
      <c r="U177" s="155">
        <v>2023</v>
      </c>
      <c r="V177" s="156">
        <v>38848</v>
      </c>
      <c r="W177" s="154">
        <v>7320</v>
      </c>
      <c r="X177" s="213"/>
      <c r="Y177" s="214"/>
      <c r="Z177" s="213"/>
      <c r="AA177" s="213"/>
      <c r="AB177" s="213"/>
      <c r="AC177" s="219" t="s">
        <v>871</v>
      </c>
      <c r="AD177" s="40"/>
      <c r="AE177" s="40"/>
      <c r="AF177" s="40"/>
      <c r="AG177" s="40"/>
      <c r="AH177" s="40"/>
      <c r="AI177" s="218" t="s">
        <v>2107</v>
      </c>
    </row>
    <row r="178" spans="1:35" ht="45" customHeight="1" x14ac:dyDescent="0.2">
      <c r="A178" s="159" t="s">
        <v>2108</v>
      </c>
      <c r="B178" s="150">
        <v>732420002</v>
      </c>
      <c r="C178" s="150" t="s">
        <v>198</v>
      </c>
      <c r="D178" s="151" t="s">
        <v>124</v>
      </c>
      <c r="E178" s="150" t="s">
        <v>2109</v>
      </c>
      <c r="F178" s="152" t="s">
        <v>2110</v>
      </c>
      <c r="G178" s="152"/>
      <c r="H178" s="152" t="s">
        <v>2111</v>
      </c>
      <c r="I178" s="152" t="s">
        <v>2112</v>
      </c>
      <c r="J178" s="150" t="s">
        <v>1790</v>
      </c>
      <c r="K178" s="150" t="s">
        <v>2113</v>
      </c>
      <c r="L178" s="150" t="s">
        <v>2114</v>
      </c>
      <c r="M178" s="150" t="s">
        <v>2115</v>
      </c>
      <c r="N178" s="153" t="s">
        <v>118</v>
      </c>
      <c r="O178" s="154" t="s">
        <v>1333</v>
      </c>
      <c r="P178" s="154" t="s">
        <v>2116</v>
      </c>
      <c r="Q178" s="155" t="s">
        <v>2117</v>
      </c>
      <c r="R178" s="154"/>
      <c r="S178" s="155">
        <v>93401</v>
      </c>
      <c r="T178" s="155" t="s">
        <v>2118</v>
      </c>
      <c r="U178" s="155">
        <v>2019</v>
      </c>
      <c r="V178" s="156">
        <v>37970</v>
      </c>
      <c r="W178" s="154">
        <v>6972</v>
      </c>
      <c r="X178" s="262"/>
      <c r="Y178" s="153"/>
      <c r="Z178" s="262"/>
      <c r="AA178" s="262"/>
      <c r="AB178" s="262"/>
      <c r="AC178" s="150"/>
      <c r="AD178" s="40"/>
      <c r="AE178" s="40"/>
      <c r="AF178" s="40"/>
      <c r="AG178" s="40"/>
      <c r="AH178" s="40"/>
      <c r="AI178" s="218"/>
    </row>
    <row r="179" spans="1:35" ht="45" customHeight="1" x14ac:dyDescent="0.2">
      <c r="A179" s="159" t="s">
        <v>2119</v>
      </c>
      <c r="B179" s="150">
        <v>720462001</v>
      </c>
      <c r="C179" s="150" t="s">
        <v>198</v>
      </c>
      <c r="D179" s="151" t="s">
        <v>124</v>
      </c>
      <c r="E179" s="150" t="s">
        <v>2120</v>
      </c>
      <c r="F179" s="152" t="s">
        <v>8307</v>
      </c>
      <c r="G179" s="155">
        <v>2025</v>
      </c>
      <c r="H179" s="152" t="s">
        <v>2121</v>
      </c>
      <c r="I179" s="152" t="s">
        <v>2122</v>
      </c>
      <c r="J179" s="150" t="s">
        <v>2123</v>
      </c>
      <c r="K179" s="184" t="s">
        <v>2124</v>
      </c>
      <c r="L179" s="150" t="s">
        <v>2125</v>
      </c>
      <c r="M179" s="150" t="s">
        <v>2126</v>
      </c>
      <c r="N179" s="153" t="s">
        <v>118</v>
      </c>
      <c r="O179" s="154" t="s">
        <v>192</v>
      </c>
      <c r="P179" s="154" t="s">
        <v>2127</v>
      </c>
      <c r="Q179" s="155" t="s">
        <v>2128</v>
      </c>
      <c r="R179" s="154"/>
      <c r="S179" s="155">
        <v>93401</v>
      </c>
      <c r="T179" s="257" t="s">
        <v>8327</v>
      </c>
      <c r="U179" s="155">
        <v>2024</v>
      </c>
      <c r="V179" s="156">
        <v>38905</v>
      </c>
      <c r="W179" s="154">
        <v>7328</v>
      </c>
      <c r="X179" s="262"/>
      <c r="Y179" s="153"/>
      <c r="Z179" s="262"/>
      <c r="AA179" s="262"/>
      <c r="AB179" s="262"/>
      <c r="AC179" s="150"/>
      <c r="AD179" s="40"/>
      <c r="AE179" s="40"/>
      <c r="AF179" s="40"/>
      <c r="AG179" s="40"/>
      <c r="AH179" s="40"/>
      <c r="AI179" s="218"/>
    </row>
    <row r="180" spans="1:35" ht="45" customHeight="1" x14ac:dyDescent="0.2">
      <c r="A180" s="159" t="s">
        <v>2129</v>
      </c>
      <c r="B180" s="150">
        <v>724416004</v>
      </c>
      <c r="C180" s="150" t="s">
        <v>198</v>
      </c>
      <c r="D180" s="151" t="s">
        <v>124</v>
      </c>
      <c r="E180" s="150" t="s">
        <v>2130</v>
      </c>
      <c r="F180" s="152" t="s">
        <v>2131</v>
      </c>
      <c r="G180" s="152"/>
      <c r="H180" s="152" t="s">
        <v>2132</v>
      </c>
      <c r="I180" s="152" t="s">
        <v>2133</v>
      </c>
      <c r="J180" s="150" t="s">
        <v>2134</v>
      </c>
      <c r="K180" s="150" t="s">
        <v>2135</v>
      </c>
      <c r="L180" s="150" t="s">
        <v>2136</v>
      </c>
      <c r="M180" s="150" t="s">
        <v>2137</v>
      </c>
      <c r="N180" s="153" t="s">
        <v>118</v>
      </c>
      <c r="O180" s="154" t="s">
        <v>400</v>
      </c>
      <c r="P180" s="154" t="s">
        <v>2138</v>
      </c>
      <c r="Q180" s="155" t="s">
        <v>2139</v>
      </c>
      <c r="R180" s="154"/>
      <c r="S180" s="155"/>
      <c r="T180" s="155" t="s">
        <v>2140</v>
      </c>
      <c r="U180" s="155">
        <v>2015</v>
      </c>
      <c r="V180" s="156">
        <v>37970</v>
      </c>
      <c r="W180" s="154">
        <v>7055</v>
      </c>
      <c r="X180" s="262"/>
      <c r="Y180" s="153"/>
      <c r="Z180" s="262"/>
      <c r="AA180" s="262"/>
      <c r="AB180" s="262"/>
      <c r="AC180" s="150"/>
      <c r="AD180" s="40"/>
      <c r="AE180" s="40"/>
      <c r="AF180" s="40"/>
      <c r="AG180" s="40"/>
      <c r="AH180" s="40"/>
      <c r="AI180" s="218"/>
    </row>
    <row r="181" spans="1:35" ht="45" customHeight="1" x14ac:dyDescent="0.2">
      <c r="A181" s="237" t="s">
        <v>2141</v>
      </c>
      <c r="B181" s="263">
        <v>657495808</v>
      </c>
      <c r="C181" s="150" t="s">
        <v>198</v>
      </c>
      <c r="D181" s="151" t="s">
        <v>124</v>
      </c>
      <c r="E181" s="150" t="s">
        <v>2142</v>
      </c>
      <c r="F181" s="152" t="s">
        <v>2143</v>
      </c>
      <c r="G181" s="155">
        <v>2024</v>
      </c>
      <c r="H181" s="152" t="s">
        <v>2144</v>
      </c>
      <c r="I181" s="152" t="s">
        <v>2145</v>
      </c>
      <c r="J181" s="150" t="s">
        <v>2134</v>
      </c>
      <c r="K181" s="150" t="s">
        <v>2146</v>
      </c>
      <c r="L181" s="150" t="s">
        <v>2147</v>
      </c>
      <c r="M181" s="150" t="s">
        <v>2148</v>
      </c>
      <c r="N181" s="153" t="s">
        <v>232</v>
      </c>
      <c r="O181" s="154" t="s">
        <v>294</v>
      </c>
      <c r="P181" s="154" t="s">
        <v>2149</v>
      </c>
      <c r="Q181" s="167" t="s">
        <v>2150</v>
      </c>
      <c r="R181" s="154"/>
      <c r="S181" s="155" t="s">
        <v>627</v>
      </c>
      <c r="T181" s="155" t="s">
        <v>2151</v>
      </c>
      <c r="U181" s="155">
        <v>2023</v>
      </c>
      <c r="V181" s="156">
        <v>43567</v>
      </c>
      <c r="W181" s="154">
        <v>7674</v>
      </c>
      <c r="X181" s="213"/>
      <c r="Y181" s="214"/>
      <c r="Z181" s="213"/>
      <c r="AA181" s="213"/>
      <c r="AB181" s="213"/>
      <c r="AC181" s="215"/>
      <c r="AD181" s="40"/>
      <c r="AE181" s="40"/>
      <c r="AF181" s="40"/>
      <c r="AG181" s="40"/>
      <c r="AH181" s="40"/>
      <c r="AI181" s="218"/>
    </row>
    <row r="182" spans="1:35" ht="45" customHeight="1" x14ac:dyDescent="0.25">
      <c r="A182" s="170" t="s">
        <v>2152</v>
      </c>
      <c r="B182" s="264">
        <v>651773733</v>
      </c>
      <c r="C182" s="150"/>
      <c r="D182" s="151" t="s">
        <v>124</v>
      </c>
      <c r="E182" s="150" t="s">
        <v>2153</v>
      </c>
      <c r="F182" s="152" t="s">
        <v>2154</v>
      </c>
      <c r="G182" s="152"/>
      <c r="H182" s="152" t="s">
        <v>2155</v>
      </c>
      <c r="I182" s="152" t="s">
        <v>2156</v>
      </c>
      <c r="J182" s="150" t="s">
        <v>129</v>
      </c>
      <c r="K182" s="150" t="s">
        <v>2157</v>
      </c>
      <c r="L182" s="150" t="s">
        <v>2158</v>
      </c>
      <c r="M182" s="150" t="s">
        <v>2159</v>
      </c>
      <c r="N182" s="153" t="s">
        <v>1770</v>
      </c>
      <c r="O182" s="154" t="s">
        <v>2160</v>
      </c>
      <c r="P182" s="154" t="s">
        <v>2161</v>
      </c>
      <c r="Q182" s="166" t="s">
        <v>2162</v>
      </c>
      <c r="R182" s="154"/>
      <c r="S182" s="155">
        <v>93401</v>
      </c>
      <c r="T182" s="155" t="s">
        <v>1260</v>
      </c>
      <c r="U182" s="161">
        <v>2018</v>
      </c>
      <c r="V182" s="156" t="s">
        <v>2163</v>
      </c>
      <c r="W182" s="154">
        <v>7681</v>
      </c>
      <c r="X182" s="262"/>
      <c r="Y182" s="153"/>
      <c r="Z182" s="262"/>
      <c r="AA182" s="262"/>
      <c r="AB182" s="262"/>
      <c r="AC182" s="150"/>
      <c r="AD182" s="40"/>
      <c r="AE182" s="40"/>
      <c r="AF182" s="40"/>
      <c r="AG182" s="40"/>
      <c r="AH182" s="40"/>
      <c r="AI182" s="218"/>
    </row>
    <row r="183" spans="1:35" ht="45" customHeight="1" x14ac:dyDescent="0.2">
      <c r="A183" s="159" t="s">
        <v>2164</v>
      </c>
      <c r="B183" s="150" t="s">
        <v>2165</v>
      </c>
      <c r="C183" s="150" t="s">
        <v>198</v>
      </c>
      <c r="D183" s="151" t="s">
        <v>124</v>
      </c>
      <c r="E183" s="150" t="s">
        <v>2166</v>
      </c>
      <c r="F183" s="152" t="s">
        <v>2167</v>
      </c>
      <c r="G183" s="152"/>
      <c r="H183" s="152" t="s">
        <v>2168</v>
      </c>
      <c r="I183" s="152" t="s">
        <v>2169</v>
      </c>
      <c r="J183" s="150" t="s">
        <v>1036</v>
      </c>
      <c r="K183" s="150" t="s">
        <v>2170</v>
      </c>
      <c r="L183" s="150" t="s">
        <v>2171</v>
      </c>
      <c r="M183" s="150" t="s">
        <v>2172</v>
      </c>
      <c r="N183" s="153" t="s">
        <v>118</v>
      </c>
      <c r="O183" s="154" t="s">
        <v>178</v>
      </c>
      <c r="P183" s="154" t="s">
        <v>2173</v>
      </c>
      <c r="Q183" s="155" t="s">
        <v>2174</v>
      </c>
      <c r="R183" s="154"/>
      <c r="S183" s="155" t="s">
        <v>627</v>
      </c>
      <c r="T183" s="155" t="s">
        <v>2175</v>
      </c>
      <c r="U183" s="155">
        <v>2015</v>
      </c>
      <c r="V183" s="156">
        <v>42417</v>
      </c>
      <c r="W183" s="154">
        <v>7600</v>
      </c>
      <c r="X183" s="262"/>
      <c r="Y183" s="153"/>
      <c r="Z183" s="262"/>
      <c r="AA183" s="262"/>
      <c r="AB183" s="262"/>
      <c r="AC183" s="150"/>
      <c r="AD183" s="40"/>
      <c r="AE183" s="40"/>
      <c r="AF183" s="40"/>
      <c r="AG183" s="40"/>
      <c r="AH183" s="40"/>
      <c r="AI183" s="218"/>
    </row>
    <row r="184" spans="1:35" ht="45" customHeight="1" x14ac:dyDescent="0.2">
      <c r="A184" s="159" t="s">
        <v>2176</v>
      </c>
      <c r="B184" s="150">
        <v>650794826</v>
      </c>
      <c r="C184" s="150" t="s">
        <v>2177</v>
      </c>
      <c r="D184" s="151" t="s">
        <v>124</v>
      </c>
      <c r="E184" s="150" t="s">
        <v>2178</v>
      </c>
      <c r="F184" s="152" t="s">
        <v>2179</v>
      </c>
      <c r="G184" s="152"/>
      <c r="H184" s="152" t="s">
        <v>2180</v>
      </c>
      <c r="I184" s="152" t="s">
        <v>2181</v>
      </c>
      <c r="J184" s="150" t="s">
        <v>2182</v>
      </c>
      <c r="K184" s="150" t="s">
        <v>2183</v>
      </c>
      <c r="L184" s="150" t="s">
        <v>2184</v>
      </c>
      <c r="M184" s="150" t="s">
        <v>2185</v>
      </c>
      <c r="N184" s="153" t="s">
        <v>165</v>
      </c>
      <c r="O184" s="154" t="s">
        <v>318</v>
      </c>
      <c r="P184" s="154" t="s">
        <v>2186</v>
      </c>
      <c r="Q184" s="155" t="s">
        <v>2187</v>
      </c>
      <c r="R184" s="154"/>
      <c r="S184" s="155" t="s">
        <v>627</v>
      </c>
      <c r="T184" s="155" t="s">
        <v>2188</v>
      </c>
      <c r="U184" s="155">
        <v>2021</v>
      </c>
      <c r="V184" s="156">
        <v>41739</v>
      </c>
      <c r="W184" s="154">
        <v>7499</v>
      </c>
      <c r="X184" s="213"/>
      <c r="Y184" s="214"/>
      <c r="Z184" s="213"/>
      <c r="AA184" s="213"/>
      <c r="AB184" s="213"/>
      <c r="AC184" s="215"/>
      <c r="AD184" s="40"/>
      <c r="AE184" s="40"/>
      <c r="AF184" s="40"/>
      <c r="AG184" s="40"/>
      <c r="AH184" s="40"/>
      <c r="AI184" s="218"/>
    </row>
    <row r="185" spans="1:35" ht="45" customHeight="1" x14ac:dyDescent="0.2">
      <c r="A185" s="159" t="s">
        <v>2189</v>
      </c>
      <c r="B185" s="150">
        <v>705568006</v>
      </c>
      <c r="C185" s="150" t="s">
        <v>198</v>
      </c>
      <c r="D185" s="151" t="s">
        <v>124</v>
      </c>
      <c r="E185" s="150" t="s">
        <v>2190</v>
      </c>
      <c r="F185" s="152" t="s">
        <v>2191</v>
      </c>
      <c r="G185" s="152"/>
      <c r="H185" s="152" t="s">
        <v>2192</v>
      </c>
      <c r="I185" s="152" t="s">
        <v>2193</v>
      </c>
      <c r="J185" s="150" t="s">
        <v>2194</v>
      </c>
      <c r="K185" s="150" t="s">
        <v>2195</v>
      </c>
      <c r="L185" s="150" t="s">
        <v>2196</v>
      </c>
      <c r="M185" s="150" t="s">
        <v>2197</v>
      </c>
      <c r="N185" s="153" t="s">
        <v>118</v>
      </c>
      <c r="O185" s="154" t="s">
        <v>119</v>
      </c>
      <c r="P185" s="154" t="s">
        <v>2198</v>
      </c>
      <c r="Q185" s="155" t="s">
        <v>2199</v>
      </c>
      <c r="R185" s="154"/>
      <c r="S185" s="155" t="s">
        <v>1842</v>
      </c>
      <c r="T185" s="155" t="s">
        <v>2200</v>
      </c>
      <c r="U185" s="155">
        <v>2016</v>
      </c>
      <c r="V185" s="156">
        <v>37970</v>
      </c>
      <c r="W185" s="154">
        <v>7062</v>
      </c>
      <c r="X185" s="262"/>
      <c r="Y185" s="153"/>
      <c r="Z185" s="262"/>
      <c r="AA185" s="262"/>
      <c r="AB185" s="262"/>
      <c r="AC185" s="150"/>
      <c r="AD185" s="40"/>
      <c r="AE185" s="40"/>
      <c r="AF185" s="40"/>
      <c r="AG185" s="40"/>
      <c r="AH185" s="40"/>
      <c r="AI185" s="218"/>
    </row>
    <row r="186" spans="1:35" ht="45" customHeight="1" x14ac:dyDescent="0.2">
      <c r="A186" s="159" t="s">
        <v>2201</v>
      </c>
      <c r="B186" s="150">
        <v>721694003</v>
      </c>
      <c r="C186" s="150" t="s">
        <v>198</v>
      </c>
      <c r="D186" s="151" t="s">
        <v>124</v>
      </c>
      <c r="E186" s="150" t="s">
        <v>2202</v>
      </c>
      <c r="F186" s="152" t="s">
        <v>2203</v>
      </c>
      <c r="G186" s="155">
        <v>2024</v>
      </c>
      <c r="H186" s="152" t="s">
        <v>2204</v>
      </c>
      <c r="I186" s="152" t="s">
        <v>2205</v>
      </c>
      <c r="J186" s="150" t="s">
        <v>2206</v>
      </c>
      <c r="K186" s="150" t="s">
        <v>2207</v>
      </c>
      <c r="L186" s="150" t="s">
        <v>2208</v>
      </c>
      <c r="M186" s="150" t="s">
        <v>2209</v>
      </c>
      <c r="N186" s="153" t="s">
        <v>246</v>
      </c>
      <c r="O186" s="154" t="s">
        <v>306</v>
      </c>
      <c r="P186" s="154" t="s">
        <v>2210</v>
      </c>
      <c r="Q186" s="155" t="s">
        <v>2211</v>
      </c>
      <c r="R186" s="154"/>
      <c r="S186" s="155">
        <v>93401</v>
      </c>
      <c r="T186" s="155" t="s">
        <v>2212</v>
      </c>
      <c r="U186" s="155">
        <v>2023</v>
      </c>
      <c r="V186" s="156">
        <v>37970</v>
      </c>
      <c r="W186" s="154">
        <v>6915</v>
      </c>
      <c r="X186" s="213"/>
      <c r="Y186" s="214"/>
      <c r="Z186" s="213"/>
      <c r="AA186" s="213"/>
      <c r="AB186" s="213"/>
      <c r="AC186" s="219" t="s">
        <v>2213</v>
      </c>
      <c r="AD186" s="40"/>
      <c r="AE186" s="40"/>
      <c r="AF186" s="40"/>
      <c r="AG186" s="40"/>
      <c r="AH186" s="40"/>
      <c r="AI186" s="218" t="s">
        <v>2213</v>
      </c>
    </row>
    <row r="187" spans="1:35" ht="45" customHeight="1" x14ac:dyDescent="0.2">
      <c r="A187" s="159" t="s">
        <v>2214</v>
      </c>
      <c r="B187" s="150">
        <v>651559219</v>
      </c>
      <c r="C187" s="150" t="s">
        <v>946</v>
      </c>
      <c r="D187" s="151" t="s">
        <v>124</v>
      </c>
      <c r="E187" s="150" t="s">
        <v>2215</v>
      </c>
      <c r="F187" s="152" t="s">
        <v>2216</v>
      </c>
      <c r="G187" s="152"/>
      <c r="H187" s="152" t="s">
        <v>2217</v>
      </c>
      <c r="I187" s="152" t="s">
        <v>2218</v>
      </c>
      <c r="J187" s="150" t="s">
        <v>2219</v>
      </c>
      <c r="K187" s="150" t="s">
        <v>2220</v>
      </c>
      <c r="L187" s="150" t="s">
        <v>2221</v>
      </c>
      <c r="M187" s="150" t="s">
        <v>2222</v>
      </c>
      <c r="N187" s="153" t="s">
        <v>118</v>
      </c>
      <c r="O187" s="154" t="s">
        <v>601</v>
      </c>
      <c r="P187" s="154">
        <v>56930800728</v>
      </c>
      <c r="Q187" s="155" t="s">
        <v>2223</v>
      </c>
      <c r="R187" s="154"/>
      <c r="S187" s="155" t="s">
        <v>1029</v>
      </c>
      <c r="T187" s="155" t="s">
        <v>2224</v>
      </c>
      <c r="U187" s="155">
        <v>2016</v>
      </c>
      <c r="V187" s="156">
        <v>43227</v>
      </c>
      <c r="W187" s="154">
        <v>7649</v>
      </c>
      <c r="X187" s="262"/>
      <c r="Y187" s="153"/>
      <c r="Z187" s="262"/>
      <c r="AA187" s="262"/>
      <c r="AB187" s="262"/>
      <c r="AC187" s="150"/>
      <c r="AD187" s="40"/>
      <c r="AE187" s="40"/>
      <c r="AF187" s="40"/>
      <c r="AG187" s="40"/>
      <c r="AH187" s="40"/>
      <c r="AI187" s="218"/>
    </row>
    <row r="188" spans="1:35" ht="45" customHeight="1" x14ac:dyDescent="0.2">
      <c r="A188" s="159" t="s">
        <v>2225</v>
      </c>
      <c r="B188" s="150">
        <v>653872801</v>
      </c>
      <c r="C188" s="150" t="s">
        <v>198</v>
      </c>
      <c r="D188" s="151" t="s">
        <v>124</v>
      </c>
      <c r="E188" s="150" t="s">
        <v>2226</v>
      </c>
      <c r="F188" s="152" t="s">
        <v>2227</v>
      </c>
      <c r="G188" s="152"/>
      <c r="H188" s="152" t="s">
        <v>2228</v>
      </c>
      <c r="I188" s="152" t="s">
        <v>2229</v>
      </c>
      <c r="J188" s="150" t="s">
        <v>327</v>
      </c>
      <c r="K188" s="150" t="s">
        <v>2230</v>
      </c>
      <c r="L188" s="150" t="s">
        <v>2231</v>
      </c>
      <c r="M188" s="150" t="s">
        <v>2232</v>
      </c>
      <c r="N188" s="153" t="s">
        <v>118</v>
      </c>
      <c r="O188" s="154" t="s">
        <v>119</v>
      </c>
      <c r="P188" s="154" t="s">
        <v>2233</v>
      </c>
      <c r="Q188" s="155" t="s">
        <v>2234</v>
      </c>
      <c r="R188" s="154"/>
      <c r="S188" s="155" t="s">
        <v>209</v>
      </c>
      <c r="T188" s="155" t="s">
        <v>2235</v>
      </c>
      <c r="U188" s="155">
        <v>2007</v>
      </c>
      <c r="V188" s="156">
        <v>39015</v>
      </c>
      <c r="W188" s="154">
        <v>7338</v>
      </c>
      <c r="X188" s="262"/>
      <c r="Y188" s="153"/>
      <c r="Z188" s="262"/>
      <c r="AA188" s="262"/>
      <c r="AB188" s="262"/>
      <c r="AC188" s="150"/>
      <c r="AD188" s="40"/>
      <c r="AE188" s="40"/>
      <c r="AF188" s="40"/>
      <c r="AG188" s="40"/>
      <c r="AH188" s="40"/>
      <c r="AI188" s="218"/>
    </row>
    <row r="189" spans="1:35" ht="45" customHeight="1" x14ac:dyDescent="0.2">
      <c r="A189" s="159" t="s">
        <v>2236</v>
      </c>
      <c r="B189" s="150">
        <v>651384842</v>
      </c>
      <c r="C189" s="150" t="s">
        <v>198</v>
      </c>
      <c r="D189" s="151" t="s">
        <v>124</v>
      </c>
      <c r="E189" s="150" t="s">
        <v>2237</v>
      </c>
      <c r="F189" s="152" t="s">
        <v>2238</v>
      </c>
      <c r="G189" s="152"/>
      <c r="H189" s="152" t="s">
        <v>2239</v>
      </c>
      <c r="I189" s="152" t="s">
        <v>2240</v>
      </c>
      <c r="J189" s="150" t="s">
        <v>1399</v>
      </c>
      <c r="K189" s="150" t="s">
        <v>2241</v>
      </c>
      <c r="L189" s="150" t="s">
        <v>2242</v>
      </c>
      <c r="M189" s="150" t="s">
        <v>2243</v>
      </c>
      <c r="N189" s="153" t="s">
        <v>939</v>
      </c>
      <c r="O189" s="154" t="s">
        <v>1909</v>
      </c>
      <c r="P189" s="154" t="s">
        <v>2244</v>
      </c>
      <c r="Q189" s="155" t="s">
        <v>2245</v>
      </c>
      <c r="R189" s="154"/>
      <c r="S189" s="155" t="s">
        <v>1029</v>
      </c>
      <c r="T189" s="155" t="s">
        <v>2246</v>
      </c>
      <c r="U189" s="155">
        <v>2017</v>
      </c>
      <c r="V189" s="156">
        <v>43501</v>
      </c>
      <c r="W189" s="154">
        <v>7669</v>
      </c>
      <c r="X189" s="262"/>
      <c r="Y189" s="153"/>
      <c r="Z189" s="262"/>
      <c r="AA189" s="262"/>
      <c r="AB189" s="262"/>
      <c r="AC189" s="150"/>
      <c r="AD189" s="40"/>
      <c r="AE189" s="40"/>
      <c r="AF189" s="40"/>
      <c r="AG189" s="40"/>
      <c r="AH189" s="40"/>
      <c r="AI189" s="218"/>
    </row>
    <row r="190" spans="1:35" ht="45" customHeight="1" x14ac:dyDescent="0.2">
      <c r="A190" s="159" t="s">
        <v>2247</v>
      </c>
      <c r="B190" s="150">
        <v>533344577</v>
      </c>
      <c r="C190" s="150"/>
      <c r="D190" s="151" t="s">
        <v>124</v>
      </c>
      <c r="E190" s="150" t="s">
        <v>2248</v>
      </c>
      <c r="F190" s="152" t="s">
        <v>2249</v>
      </c>
      <c r="G190" s="152"/>
      <c r="H190" s="152" t="s">
        <v>2250</v>
      </c>
      <c r="I190" s="152" t="s">
        <v>2251</v>
      </c>
      <c r="J190" s="150" t="s">
        <v>2252</v>
      </c>
      <c r="K190" s="150" t="s">
        <v>2253</v>
      </c>
      <c r="L190" s="150" t="s">
        <v>2254</v>
      </c>
      <c r="M190" s="150" t="s">
        <v>2255</v>
      </c>
      <c r="N190" s="153" t="s">
        <v>246</v>
      </c>
      <c r="O190" s="154" t="s">
        <v>306</v>
      </c>
      <c r="P190" s="154">
        <v>56977591646</v>
      </c>
      <c r="Q190" s="166" t="s">
        <v>2256</v>
      </c>
      <c r="R190" s="154"/>
      <c r="S190" s="155">
        <v>93401</v>
      </c>
      <c r="T190" s="155" t="s">
        <v>2257</v>
      </c>
      <c r="U190" s="155">
        <v>2020</v>
      </c>
      <c r="V190" s="156">
        <v>44050</v>
      </c>
      <c r="W190" s="154">
        <v>7717</v>
      </c>
      <c r="X190" s="262"/>
      <c r="Y190" s="153"/>
      <c r="Z190" s="262"/>
      <c r="AA190" s="262"/>
      <c r="AB190" s="262"/>
      <c r="AC190" s="150"/>
      <c r="AD190" s="40"/>
      <c r="AE190" s="40"/>
      <c r="AF190" s="40"/>
      <c r="AG190" s="40"/>
      <c r="AH190" s="40"/>
      <c r="AI190" s="218"/>
    </row>
    <row r="191" spans="1:35" ht="45" customHeight="1" x14ac:dyDescent="0.2">
      <c r="A191" s="159" t="s">
        <v>2258</v>
      </c>
      <c r="B191" s="150">
        <v>721766004</v>
      </c>
      <c r="C191" s="150" t="s">
        <v>198</v>
      </c>
      <c r="D191" s="151" t="s">
        <v>124</v>
      </c>
      <c r="E191" s="150" t="s">
        <v>2259</v>
      </c>
      <c r="F191" s="152" t="s">
        <v>2260</v>
      </c>
      <c r="G191" s="152"/>
      <c r="H191" s="152" t="s">
        <v>2261</v>
      </c>
      <c r="I191" s="152" t="s">
        <v>2262</v>
      </c>
      <c r="J191" s="150" t="s">
        <v>2263</v>
      </c>
      <c r="K191" s="150" t="s">
        <v>2264</v>
      </c>
      <c r="L191" s="150" t="s">
        <v>2265</v>
      </c>
      <c r="M191" s="150" t="s">
        <v>2266</v>
      </c>
      <c r="N191" s="153" t="s">
        <v>246</v>
      </c>
      <c r="O191" s="154" t="s">
        <v>306</v>
      </c>
      <c r="P191" s="154"/>
      <c r="Q191" s="155" t="s">
        <v>2267</v>
      </c>
      <c r="R191" s="154"/>
      <c r="S191" s="155">
        <v>93401</v>
      </c>
      <c r="T191" s="155" t="s">
        <v>2268</v>
      </c>
      <c r="U191" s="155">
        <v>2017</v>
      </c>
      <c r="V191" s="156">
        <v>38327</v>
      </c>
      <c r="W191" s="154">
        <v>7152</v>
      </c>
      <c r="X191" s="262"/>
      <c r="Y191" s="153"/>
      <c r="Z191" s="262"/>
      <c r="AA191" s="262"/>
      <c r="AB191" s="262"/>
      <c r="AC191" s="150"/>
      <c r="AD191" s="40"/>
      <c r="AE191" s="40"/>
      <c r="AF191" s="40"/>
      <c r="AG191" s="40"/>
      <c r="AH191" s="40"/>
      <c r="AI191" s="218"/>
    </row>
    <row r="192" spans="1:35" ht="45" customHeight="1" x14ac:dyDescent="0.2">
      <c r="A192" s="159" t="s">
        <v>2269</v>
      </c>
      <c r="B192" s="150">
        <v>705121001</v>
      </c>
      <c r="C192" s="150" t="s">
        <v>2270</v>
      </c>
      <c r="D192" s="151"/>
      <c r="E192" s="150" t="s">
        <v>2271</v>
      </c>
      <c r="F192" s="152" t="s">
        <v>2272</v>
      </c>
      <c r="G192" s="152"/>
      <c r="H192" s="152" t="s">
        <v>2273</v>
      </c>
      <c r="I192" s="152" t="s">
        <v>2274</v>
      </c>
      <c r="J192" s="150" t="s">
        <v>2275</v>
      </c>
      <c r="K192" s="150" t="s">
        <v>2276</v>
      </c>
      <c r="L192" s="150" t="s">
        <v>2277</v>
      </c>
      <c r="M192" s="150" t="s">
        <v>2278</v>
      </c>
      <c r="N192" s="153" t="s">
        <v>118</v>
      </c>
      <c r="O192" s="154" t="s">
        <v>192</v>
      </c>
      <c r="P192" s="154" t="s">
        <v>2279</v>
      </c>
      <c r="Q192" s="155" t="s">
        <v>2280</v>
      </c>
      <c r="R192" s="154"/>
      <c r="S192" s="155" t="s">
        <v>153</v>
      </c>
      <c r="T192" s="155" t="s">
        <v>2281</v>
      </c>
      <c r="U192" s="155">
        <v>2020</v>
      </c>
      <c r="V192" s="156">
        <v>37970</v>
      </c>
      <c r="W192" s="154">
        <v>3450</v>
      </c>
      <c r="X192" s="213"/>
      <c r="Y192" s="214"/>
      <c r="Z192" s="213"/>
      <c r="AA192" s="213"/>
      <c r="AB192" s="213"/>
      <c r="AC192" s="215"/>
      <c r="AD192" s="40"/>
      <c r="AE192" s="40"/>
      <c r="AF192" s="40"/>
      <c r="AG192" s="40"/>
      <c r="AH192" s="40"/>
      <c r="AI192" s="218"/>
    </row>
    <row r="193" spans="1:35" ht="45" customHeight="1" x14ac:dyDescent="0.2">
      <c r="A193" s="159" t="s">
        <v>2282</v>
      </c>
      <c r="B193" s="150">
        <v>650719832</v>
      </c>
      <c r="C193" s="150" t="s">
        <v>2283</v>
      </c>
      <c r="D193" s="151" t="s">
        <v>2284</v>
      </c>
      <c r="E193" s="150" t="s">
        <v>2285</v>
      </c>
      <c r="F193" s="152" t="s">
        <v>2286</v>
      </c>
      <c r="G193" s="152"/>
      <c r="H193" s="152" t="s">
        <v>2287</v>
      </c>
      <c r="I193" s="152" t="s">
        <v>2288</v>
      </c>
      <c r="J193" s="150" t="s">
        <v>1438</v>
      </c>
      <c r="K193" s="150" t="s">
        <v>2289</v>
      </c>
      <c r="L193" s="150" t="s">
        <v>2290</v>
      </c>
      <c r="M193" s="150" t="s">
        <v>2291</v>
      </c>
      <c r="N193" s="153" t="s">
        <v>118</v>
      </c>
      <c r="O193" s="154" t="s">
        <v>119</v>
      </c>
      <c r="P193" s="154" t="s">
        <v>2292</v>
      </c>
      <c r="Q193" s="155" t="s">
        <v>2293</v>
      </c>
      <c r="R193" s="154"/>
      <c r="S193" s="155">
        <v>93401</v>
      </c>
      <c r="T193" s="155" t="s">
        <v>2294</v>
      </c>
      <c r="U193" s="155">
        <v>2015</v>
      </c>
      <c r="V193" s="156">
        <v>42180</v>
      </c>
      <c r="W193" s="154">
        <v>7570</v>
      </c>
      <c r="X193" s="262"/>
      <c r="Y193" s="153"/>
      <c r="Z193" s="262"/>
      <c r="AA193" s="262"/>
      <c r="AB193" s="262"/>
      <c r="AC193" s="150"/>
      <c r="AD193" s="40"/>
      <c r="AE193" s="40"/>
      <c r="AF193" s="40"/>
      <c r="AG193" s="40"/>
      <c r="AH193" s="40"/>
      <c r="AI193" s="218"/>
    </row>
    <row r="194" spans="1:35" ht="45" customHeight="1" x14ac:dyDescent="0.2">
      <c r="A194" s="159" t="s">
        <v>2295</v>
      </c>
      <c r="B194" s="150" t="s">
        <v>2296</v>
      </c>
      <c r="C194" s="150" t="s">
        <v>2297</v>
      </c>
      <c r="D194" s="151" t="s">
        <v>2284</v>
      </c>
      <c r="E194" s="150" t="s">
        <v>2298</v>
      </c>
      <c r="F194" s="152" t="s">
        <v>2299</v>
      </c>
      <c r="G194" s="152"/>
      <c r="H194" s="152" t="s">
        <v>2300</v>
      </c>
      <c r="I194" s="152" t="s">
        <v>2301</v>
      </c>
      <c r="J194" s="150" t="s">
        <v>2302</v>
      </c>
      <c r="K194" s="150" t="s">
        <v>2303</v>
      </c>
      <c r="L194" s="150" t="s">
        <v>2304</v>
      </c>
      <c r="M194" s="150" t="s">
        <v>2305</v>
      </c>
      <c r="N194" s="153" t="s">
        <v>494</v>
      </c>
      <c r="O194" s="154" t="s">
        <v>2092</v>
      </c>
      <c r="P194" s="154" t="s">
        <v>2306</v>
      </c>
      <c r="Q194" s="155" t="s">
        <v>2307</v>
      </c>
      <c r="R194" s="154"/>
      <c r="S194" s="155" t="s">
        <v>2308</v>
      </c>
      <c r="T194" s="155" t="s">
        <v>2309</v>
      </c>
      <c r="U194" s="155">
        <v>2017</v>
      </c>
      <c r="V194" s="156">
        <v>42982</v>
      </c>
      <c r="W194" s="154">
        <v>7635</v>
      </c>
      <c r="X194" s="262"/>
      <c r="Y194" s="153"/>
      <c r="Z194" s="262"/>
      <c r="AA194" s="262"/>
      <c r="AB194" s="262"/>
      <c r="AC194" s="150"/>
      <c r="AD194" s="40"/>
      <c r="AE194" s="40"/>
      <c r="AF194" s="40"/>
      <c r="AG194" s="40"/>
      <c r="AH194" s="40"/>
      <c r="AI194" s="218"/>
    </row>
    <row r="195" spans="1:35" ht="45" customHeight="1" x14ac:dyDescent="0.2">
      <c r="A195" s="159" t="s">
        <v>2310</v>
      </c>
      <c r="B195" s="150">
        <v>651023297</v>
      </c>
      <c r="C195" s="150" t="s">
        <v>2297</v>
      </c>
      <c r="D195" s="151" t="s">
        <v>2284</v>
      </c>
      <c r="E195" s="150" t="s">
        <v>2311</v>
      </c>
      <c r="F195" s="152" t="s">
        <v>2312</v>
      </c>
      <c r="G195" s="152"/>
      <c r="H195" s="152" t="s">
        <v>2313</v>
      </c>
      <c r="I195" s="152" t="s">
        <v>2314</v>
      </c>
      <c r="J195" s="150" t="s">
        <v>2315</v>
      </c>
      <c r="K195" s="150" t="s">
        <v>2316</v>
      </c>
      <c r="L195" s="150" t="s">
        <v>2317</v>
      </c>
      <c r="M195" s="150" t="s">
        <v>2318</v>
      </c>
      <c r="N195" s="153" t="s">
        <v>246</v>
      </c>
      <c r="O195" s="154" t="s">
        <v>2319</v>
      </c>
      <c r="P195" s="154">
        <v>998761252</v>
      </c>
      <c r="Q195" s="155" t="s">
        <v>2320</v>
      </c>
      <c r="R195" s="154"/>
      <c r="S195" s="155" t="s">
        <v>2308</v>
      </c>
      <c r="T195" s="155" t="s">
        <v>2321</v>
      </c>
      <c r="U195" s="155">
        <v>2020</v>
      </c>
      <c r="V195" s="156">
        <v>42818</v>
      </c>
      <c r="W195" s="154">
        <v>7630</v>
      </c>
      <c r="X195" s="213"/>
      <c r="Y195" s="214"/>
      <c r="Z195" s="213"/>
      <c r="AA195" s="213"/>
      <c r="AB195" s="213"/>
      <c r="AC195" s="215"/>
      <c r="AD195" s="40"/>
      <c r="AE195" s="40"/>
      <c r="AF195" s="40"/>
      <c r="AG195" s="40"/>
      <c r="AH195" s="40"/>
      <c r="AI195" s="218"/>
    </row>
    <row r="196" spans="1:35" ht="45" customHeight="1" x14ac:dyDescent="0.2">
      <c r="A196" s="159" t="s">
        <v>2322</v>
      </c>
      <c r="B196" s="150">
        <v>650702913</v>
      </c>
      <c r="C196" s="150" t="s">
        <v>2283</v>
      </c>
      <c r="D196" s="151" t="s">
        <v>2284</v>
      </c>
      <c r="E196" s="150" t="s">
        <v>2323</v>
      </c>
      <c r="F196" s="152" t="s">
        <v>2324</v>
      </c>
      <c r="G196" s="152"/>
      <c r="H196" s="152" t="s">
        <v>2325</v>
      </c>
      <c r="I196" s="152" t="s">
        <v>2326</v>
      </c>
      <c r="J196" s="150" t="s">
        <v>2327</v>
      </c>
      <c r="K196" s="150" t="s">
        <v>2328</v>
      </c>
      <c r="L196" s="150" t="s">
        <v>2329</v>
      </c>
      <c r="M196" s="150" t="s">
        <v>2330</v>
      </c>
      <c r="N196" s="154" t="s">
        <v>118</v>
      </c>
      <c r="O196" s="154" t="s">
        <v>2331</v>
      </c>
      <c r="P196" s="154" t="s">
        <v>2332</v>
      </c>
      <c r="Q196" s="155" t="s">
        <v>2333</v>
      </c>
      <c r="R196" s="154"/>
      <c r="S196" s="155">
        <v>93401</v>
      </c>
      <c r="T196" s="155" t="s">
        <v>2334</v>
      </c>
      <c r="U196" s="155">
        <v>2014</v>
      </c>
      <c r="V196" s="156">
        <v>41600</v>
      </c>
      <c r="W196" s="154">
        <v>7494</v>
      </c>
      <c r="X196" s="262"/>
      <c r="Y196" s="153"/>
      <c r="Z196" s="262"/>
      <c r="AA196" s="262"/>
      <c r="AB196" s="262"/>
      <c r="AC196" s="150"/>
      <c r="AD196" s="40"/>
      <c r="AE196" s="40"/>
      <c r="AF196" s="40"/>
      <c r="AG196" s="40"/>
      <c r="AH196" s="40"/>
      <c r="AI196" s="218"/>
    </row>
    <row r="197" spans="1:35" ht="45" customHeight="1" x14ac:dyDescent="0.2">
      <c r="A197" s="159" t="s">
        <v>2335</v>
      </c>
      <c r="B197" s="150">
        <v>700043126</v>
      </c>
      <c r="C197" s="150" t="s">
        <v>2297</v>
      </c>
      <c r="D197" s="151" t="s">
        <v>2284</v>
      </c>
      <c r="E197" s="150" t="s">
        <v>2336</v>
      </c>
      <c r="F197" s="152" t="s">
        <v>2337</v>
      </c>
      <c r="G197" s="152"/>
      <c r="H197" s="152" t="s">
        <v>153</v>
      </c>
      <c r="I197" s="152" t="s">
        <v>2338</v>
      </c>
      <c r="J197" s="150" t="s">
        <v>2339</v>
      </c>
      <c r="K197" s="150" t="s">
        <v>623</v>
      </c>
      <c r="L197" s="150" t="s">
        <v>2340</v>
      </c>
      <c r="M197" s="150" t="s">
        <v>2341</v>
      </c>
      <c r="N197" s="153" t="s">
        <v>939</v>
      </c>
      <c r="O197" s="154" t="s">
        <v>1909</v>
      </c>
      <c r="P197" s="154" t="s">
        <v>2342</v>
      </c>
      <c r="Q197" s="155" t="s">
        <v>2343</v>
      </c>
      <c r="R197" s="154"/>
      <c r="S197" s="155" t="s">
        <v>153</v>
      </c>
      <c r="T197" s="155" t="s">
        <v>2344</v>
      </c>
      <c r="U197" s="155">
        <v>2017</v>
      </c>
      <c r="V197" s="156">
        <v>37970</v>
      </c>
      <c r="W197" s="154">
        <v>3700</v>
      </c>
      <c r="X197" s="262"/>
      <c r="Y197" s="153"/>
      <c r="Z197" s="262"/>
      <c r="AA197" s="262"/>
      <c r="AB197" s="262"/>
      <c r="AC197" s="150"/>
      <c r="AD197" s="40"/>
      <c r="AE197" s="40"/>
      <c r="AF197" s="40"/>
      <c r="AG197" s="40"/>
      <c r="AH197" s="40"/>
      <c r="AI197" s="218"/>
    </row>
    <row r="198" spans="1:35" ht="45" customHeight="1" x14ac:dyDescent="0.2">
      <c r="A198" s="159" t="s">
        <v>2345</v>
      </c>
      <c r="B198" s="150" t="s">
        <v>2346</v>
      </c>
      <c r="C198" s="150" t="s">
        <v>2347</v>
      </c>
      <c r="D198" s="151" t="s">
        <v>2284</v>
      </c>
      <c r="E198" s="150" t="s">
        <v>2348</v>
      </c>
      <c r="F198" s="152" t="s">
        <v>2349</v>
      </c>
      <c r="G198" s="152"/>
      <c r="H198" s="152" t="s">
        <v>2350</v>
      </c>
      <c r="I198" s="152" t="s">
        <v>2351</v>
      </c>
      <c r="J198" s="150" t="s">
        <v>2352</v>
      </c>
      <c r="K198" s="150" t="s">
        <v>623</v>
      </c>
      <c r="L198" s="150" t="s">
        <v>623</v>
      </c>
      <c r="M198" s="150" t="s">
        <v>2353</v>
      </c>
      <c r="N198" s="153" t="s">
        <v>149</v>
      </c>
      <c r="O198" s="154" t="s">
        <v>345</v>
      </c>
      <c r="P198" s="154"/>
      <c r="Q198" s="155"/>
      <c r="R198" s="154"/>
      <c r="S198" s="155" t="s">
        <v>1842</v>
      </c>
      <c r="T198" s="155" t="s">
        <v>2354</v>
      </c>
      <c r="U198" s="155">
        <v>2004</v>
      </c>
      <c r="V198" s="156">
        <v>38867</v>
      </c>
      <c r="W198" s="154">
        <v>7322</v>
      </c>
      <c r="X198" s="262"/>
      <c r="Y198" s="153"/>
      <c r="Z198" s="262"/>
      <c r="AA198" s="262"/>
      <c r="AB198" s="262"/>
      <c r="AC198" s="150"/>
      <c r="AD198" s="40"/>
      <c r="AE198" s="40"/>
      <c r="AF198" s="40"/>
      <c r="AG198" s="40"/>
      <c r="AH198" s="40"/>
      <c r="AI198" s="218"/>
    </row>
    <row r="199" spans="1:35" ht="45" customHeight="1" x14ac:dyDescent="0.2">
      <c r="A199" s="159" t="s">
        <v>2355</v>
      </c>
      <c r="B199" s="150">
        <v>719991009</v>
      </c>
      <c r="C199" s="150" t="s">
        <v>2356</v>
      </c>
      <c r="D199" s="151" t="s">
        <v>2284</v>
      </c>
      <c r="E199" s="150" t="s">
        <v>2357</v>
      </c>
      <c r="F199" s="152" t="s">
        <v>2358</v>
      </c>
      <c r="G199" s="152">
        <v>2023</v>
      </c>
      <c r="H199" s="152" t="s">
        <v>2359</v>
      </c>
      <c r="I199" s="152" t="s">
        <v>2360</v>
      </c>
      <c r="J199" s="150" t="s">
        <v>2361</v>
      </c>
      <c r="K199" s="150" t="s">
        <v>2362</v>
      </c>
      <c r="L199" s="150" t="s">
        <v>2363</v>
      </c>
      <c r="M199" s="150" t="s">
        <v>2364</v>
      </c>
      <c r="N199" s="153" t="s">
        <v>118</v>
      </c>
      <c r="O199" s="154" t="s">
        <v>119</v>
      </c>
      <c r="P199" s="154" t="s">
        <v>2365</v>
      </c>
      <c r="Q199" s="166" t="s">
        <v>2366</v>
      </c>
      <c r="R199" s="154"/>
      <c r="S199" s="155">
        <v>93401</v>
      </c>
      <c r="T199" s="155" t="s">
        <v>2367</v>
      </c>
      <c r="U199" s="155">
        <v>2022</v>
      </c>
      <c r="V199" s="156">
        <v>39352</v>
      </c>
      <c r="W199" s="154">
        <v>7376</v>
      </c>
      <c r="X199" s="213"/>
      <c r="Y199" s="214"/>
      <c r="Z199" s="213"/>
      <c r="AA199" s="213"/>
      <c r="AB199" s="213"/>
      <c r="AC199" s="215"/>
      <c r="AD199" s="40"/>
      <c r="AE199" s="40"/>
      <c r="AF199" s="40"/>
      <c r="AG199" s="40"/>
      <c r="AH199" s="40"/>
      <c r="AI199" s="218"/>
    </row>
    <row r="200" spans="1:35" ht="45" customHeight="1" x14ac:dyDescent="0.2">
      <c r="A200" s="159" t="s">
        <v>2368</v>
      </c>
      <c r="B200" s="150">
        <v>658771205</v>
      </c>
      <c r="C200" s="150" t="s">
        <v>2283</v>
      </c>
      <c r="D200" s="151" t="s">
        <v>2284</v>
      </c>
      <c r="E200" s="150" t="s">
        <v>2369</v>
      </c>
      <c r="F200" s="152" t="s">
        <v>2370</v>
      </c>
      <c r="G200" s="152"/>
      <c r="H200" s="152" t="s">
        <v>2371</v>
      </c>
      <c r="I200" s="152" t="s">
        <v>2372</v>
      </c>
      <c r="J200" s="150" t="s">
        <v>2373</v>
      </c>
      <c r="K200" s="150" t="s">
        <v>2374</v>
      </c>
      <c r="L200" s="150" t="s">
        <v>2375</v>
      </c>
      <c r="M200" s="150" t="s">
        <v>2376</v>
      </c>
      <c r="N200" s="153" t="s">
        <v>118</v>
      </c>
      <c r="O200" s="154" t="s">
        <v>119</v>
      </c>
      <c r="P200" s="154" t="s">
        <v>2377</v>
      </c>
      <c r="Q200" s="155"/>
      <c r="R200" s="154"/>
      <c r="S200" s="155" t="s">
        <v>209</v>
      </c>
      <c r="T200" s="155" t="s">
        <v>2378</v>
      </c>
      <c r="U200" s="155">
        <v>2014</v>
      </c>
      <c r="V200" s="156">
        <v>40374</v>
      </c>
      <c r="W200" s="154">
        <v>7431</v>
      </c>
      <c r="X200" s="262"/>
      <c r="Y200" s="153"/>
      <c r="Z200" s="262"/>
      <c r="AA200" s="262"/>
      <c r="AB200" s="262"/>
      <c r="AC200" s="150"/>
      <c r="AD200" s="40"/>
      <c r="AE200" s="40"/>
      <c r="AF200" s="40"/>
      <c r="AG200" s="40"/>
      <c r="AH200" s="40"/>
      <c r="AI200" s="218"/>
    </row>
    <row r="201" spans="1:35" ht="45" customHeight="1" x14ac:dyDescent="0.2">
      <c r="A201" s="159" t="s">
        <v>2379</v>
      </c>
      <c r="B201" s="150" t="s">
        <v>2380</v>
      </c>
      <c r="C201" s="150" t="s">
        <v>2381</v>
      </c>
      <c r="D201" s="151" t="s">
        <v>2382</v>
      </c>
      <c r="E201" s="150" t="s">
        <v>2383</v>
      </c>
      <c r="F201" s="152" t="s">
        <v>278</v>
      </c>
      <c r="G201" s="152"/>
      <c r="H201" s="152" t="s">
        <v>2384</v>
      </c>
      <c r="I201" s="152" t="s">
        <v>2385</v>
      </c>
      <c r="J201" s="150" t="s">
        <v>327</v>
      </c>
      <c r="K201" s="150" t="s">
        <v>2386</v>
      </c>
      <c r="L201" s="150" t="s">
        <v>2387</v>
      </c>
      <c r="M201" s="153" t="s">
        <v>2388</v>
      </c>
      <c r="N201" s="153" t="s">
        <v>1770</v>
      </c>
      <c r="O201" s="154" t="s">
        <v>2389</v>
      </c>
      <c r="P201" s="154"/>
      <c r="Q201" s="155" t="s">
        <v>2390</v>
      </c>
      <c r="R201" s="154"/>
      <c r="S201" s="155">
        <v>93401</v>
      </c>
      <c r="T201" s="155" t="s">
        <v>2391</v>
      </c>
      <c r="U201" s="155">
        <v>2012</v>
      </c>
      <c r="V201" s="156">
        <v>37970</v>
      </c>
      <c r="W201" s="154">
        <v>7060</v>
      </c>
      <c r="X201" s="262"/>
      <c r="Y201" s="153"/>
      <c r="Z201" s="262"/>
      <c r="AA201" s="262"/>
      <c r="AB201" s="262"/>
      <c r="AC201" s="150"/>
      <c r="AD201" s="40"/>
      <c r="AE201" s="40"/>
      <c r="AF201" s="40"/>
      <c r="AG201" s="40"/>
      <c r="AH201" s="40"/>
      <c r="AI201" s="218"/>
    </row>
    <row r="202" spans="1:35" ht="45" customHeight="1" x14ac:dyDescent="0.2">
      <c r="A202" s="159" t="s">
        <v>2392</v>
      </c>
      <c r="B202" s="150">
        <v>650149939</v>
      </c>
      <c r="C202" s="150" t="s">
        <v>2283</v>
      </c>
      <c r="D202" s="151" t="s">
        <v>2284</v>
      </c>
      <c r="E202" s="150" t="s">
        <v>2393</v>
      </c>
      <c r="F202" s="152" t="s">
        <v>2394</v>
      </c>
      <c r="G202" s="152"/>
      <c r="H202" s="152" t="s">
        <v>2395</v>
      </c>
      <c r="I202" s="152" t="s">
        <v>2396</v>
      </c>
      <c r="J202" s="150" t="s">
        <v>2397</v>
      </c>
      <c r="K202" s="150" t="s">
        <v>2398</v>
      </c>
      <c r="L202" s="150" t="s">
        <v>2399</v>
      </c>
      <c r="M202" s="150" t="s">
        <v>2400</v>
      </c>
      <c r="N202" s="153" t="s">
        <v>118</v>
      </c>
      <c r="O202" s="154" t="s">
        <v>119</v>
      </c>
      <c r="P202" s="154" t="s">
        <v>2401</v>
      </c>
      <c r="Q202" s="155"/>
      <c r="R202" s="154"/>
      <c r="S202" s="155">
        <v>93401</v>
      </c>
      <c r="T202" s="155" t="s">
        <v>2402</v>
      </c>
      <c r="U202" s="155">
        <v>2009</v>
      </c>
      <c r="V202" s="156">
        <v>40494</v>
      </c>
      <c r="W202" s="154">
        <v>7435</v>
      </c>
      <c r="X202" s="262"/>
      <c r="Y202" s="153"/>
      <c r="Z202" s="262"/>
      <c r="AA202" s="262"/>
      <c r="AB202" s="262"/>
      <c r="AC202" s="150"/>
      <c r="AD202" s="40"/>
      <c r="AE202" s="40"/>
      <c r="AF202" s="40"/>
      <c r="AG202" s="40"/>
      <c r="AH202" s="40"/>
      <c r="AI202" s="218"/>
    </row>
    <row r="203" spans="1:35" ht="45" customHeight="1" x14ac:dyDescent="0.2">
      <c r="A203" s="159" t="s">
        <v>2403</v>
      </c>
      <c r="B203" s="150">
        <v>651940532</v>
      </c>
      <c r="C203" s="150"/>
      <c r="D203" s="151" t="s">
        <v>2284</v>
      </c>
      <c r="E203" s="150" t="s">
        <v>2404</v>
      </c>
      <c r="F203" s="152" t="s">
        <v>2405</v>
      </c>
      <c r="G203" s="152"/>
      <c r="H203" s="152" t="s">
        <v>2406</v>
      </c>
      <c r="I203" s="152" t="s">
        <v>2407</v>
      </c>
      <c r="J203" s="150" t="s">
        <v>129</v>
      </c>
      <c r="K203" s="150" t="s">
        <v>2408</v>
      </c>
      <c r="L203" s="150" t="s">
        <v>2409</v>
      </c>
      <c r="M203" s="150" t="s">
        <v>2410</v>
      </c>
      <c r="N203" s="153" t="s">
        <v>259</v>
      </c>
      <c r="O203" s="154" t="s">
        <v>260</v>
      </c>
      <c r="P203" s="154" t="s">
        <v>2411</v>
      </c>
      <c r="Q203" s="155" t="s">
        <v>2412</v>
      </c>
      <c r="R203" s="154"/>
      <c r="S203" s="155">
        <v>93401</v>
      </c>
      <c r="T203" s="155" t="s">
        <v>2413</v>
      </c>
      <c r="U203" s="155">
        <v>2021</v>
      </c>
      <c r="V203" s="156">
        <v>44111</v>
      </c>
      <c r="W203" s="154">
        <v>7716</v>
      </c>
      <c r="X203" s="262"/>
      <c r="Y203" s="153"/>
      <c r="Z203" s="262"/>
      <c r="AA203" s="262"/>
      <c r="AB203" s="262"/>
      <c r="AC203" s="150"/>
      <c r="AD203" s="40"/>
      <c r="AE203" s="40"/>
      <c r="AF203" s="40"/>
      <c r="AG203" s="40"/>
      <c r="AH203" s="40"/>
      <c r="AI203" s="218"/>
    </row>
    <row r="204" spans="1:35" ht="45" customHeight="1" x14ac:dyDescent="0.2">
      <c r="A204" s="159" t="s">
        <v>2414</v>
      </c>
      <c r="B204" s="150">
        <v>753958002</v>
      </c>
      <c r="C204" s="150" t="s">
        <v>2415</v>
      </c>
      <c r="D204" s="151" t="s">
        <v>2382</v>
      </c>
      <c r="E204" s="150" t="s">
        <v>2416</v>
      </c>
      <c r="F204" s="152" t="s">
        <v>2417</v>
      </c>
      <c r="G204" s="152"/>
      <c r="H204" s="152" t="s">
        <v>2418</v>
      </c>
      <c r="I204" s="152" t="s">
        <v>2419</v>
      </c>
      <c r="J204" s="150" t="s">
        <v>2420</v>
      </c>
      <c r="K204" s="150" t="s">
        <v>2421</v>
      </c>
      <c r="L204" s="150" t="s">
        <v>2422</v>
      </c>
      <c r="M204" s="150" t="s">
        <v>2423</v>
      </c>
      <c r="N204" s="153" t="s">
        <v>149</v>
      </c>
      <c r="O204" s="154" t="s">
        <v>758</v>
      </c>
      <c r="P204" s="154"/>
      <c r="Q204" s="155"/>
      <c r="R204" s="154"/>
      <c r="S204" s="155" t="s">
        <v>153</v>
      </c>
      <c r="T204" s="155" t="s">
        <v>2424</v>
      </c>
      <c r="U204" s="155">
        <v>2009</v>
      </c>
      <c r="V204" s="156">
        <v>38804</v>
      </c>
      <c r="W204" s="154">
        <v>7316</v>
      </c>
      <c r="X204" s="262"/>
      <c r="Y204" s="153"/>
      <c r="Z204" s="262"/>
      <c r="AA204" s="262"/>
      <c r="AB204" s="262"/>
      <c r="AC204" s="150"/>
      <c r="AD204" s="40"/>
      <c r="AE204" s="40"/>
      <c r="AF204" s="40"/>
      <c r="AG204" s="40"/>
      <c r="AH204" s="40"/>
      <c r="AI204" s="218"/>
    </row>
    <row r="205" spans="1:35" ht="45" customHeight="1" x14ac:dyDescent="0.2">
      <c r="A205" s="159" t="s">
        <v>2425</v>
      </c>
      <c r="B205" s="150">
        <v>754634006</v>
      </c>
      <c r="C205" s="150" t="s">
        <v>2381</v>
      </c>
      <c r="D205" s="151" t="s">
        <v>2382</v>
      </c>
      <c r="E205" s="150" t="s">
        <v>2426</v>
      </c>
      <c r="F205" s="152" t="s">
        <v>2427</v>
      </c>
      <c r="G205" s="152"/>
      <c r="H205" s="152" t="s">
        <v>2428</v>
      </c>
      <c r="I205" s="152" t="s">
        <v>2429</v>
      </c>
      <c r="J205" s="150" t="s">
        <v>2430</v>
      </c>
      <c r="K205" s="150" t="s">
        <v>2431</v>
      </c>
      <c r="L205" s="150" t="s">
        <v>2432</v>
      </c>
      <c r="M205" s="150" t="s">
        <v>2433</v>
      </c>
      <c r="N205" s="153" t="s">
        <v>939</v>
      </c>
      <c r="O205" s="154" t="s">
        <v>1403</v>
      </c>
      <c r="P205" s="154" t="s">
        <v>2434</v>
      </c>
      <c r="Q205" s="155" t="s">
        <v>2435</v>
      </c>
      <c r="R205" s="154"/>
      <c r="S205" s="155">
        <v>93401</v>
      </c>
      <c r="T205" s="155" t="s">
        <v>2436</v>
      </c>
      <c r="U205" s="155">
        <v>2021</v>
      </c>
      <c r="V205" s="156">
        <v>38600</v>
      </c>
      <c r="W205" s="154">
        <v>7189</v>
      </c>
      <c r="X205" s="213"/>
      <c r="Y205" s="214"/>
      <c r="Z205" s="213"/>
      <c r="AA205" s="213"/>
      <c r="AB205" s="213"/>
      <c r="AC205" s="215"/>
      <c r="AD205" s="40"/>
      <c r="AE205" s="40"/>
      <c r="AF205" s="40"/>
      <c r="AG205" s="40"/>
      <c r="AH205" s="40"/>
      <c r="AI205" s="218"/>
    </row>
    <row r="206" spans="1:35" ht="45" customHeight="1" x14ac:dyDescent="0.2">
      <c r="A206" s="159" t="s">
        <v>2437</v>
      </c>
      <c r="B206" s="150">
        <v>725761007</v>
      </c>
      <c r="C206" s="150" t="s">
        <v>2381</v>
      </c>
      <c r="D206" s="151" t="s">
        <v>2382</v>
      </c>
      <c r="E206" s="150" t="s">
        <v>2438</v>
      </c>
      <c r="F206" s="152" t="s">
        <v>2439</v>
      </c>
      <c r="G206" s="152"/>
      <c r="H206" s="152" t="s">
        <v>2440</v>
      </c>
      <c r="I206" s="152" t="s">
        <v>2441</v>
      </c>
      <c r="J206" s="150" t="s">
        <v>2442</v>
      </c>
      <c r="K206" s="150" t="s">
        <v>2443</v>
      </c>
      <c r="L206" s="150" t="s">
        <v>2444</v>
      </c>
      <c r="M206" s="150" t="s">
        <v>2445</v>
      </c>
      <c r="N206" s="153" t="s">
        <v>149</v>
      </c>
      <c r="O206" s="154" t="s">
        <v>345</v>
      </c>
      <c r="P206" s="154" t="s">
        <v>2446</v>
      </c>
      <c r="Q206" s="155"/>
      <c r="R206" s="154"/>
      <c r="S206" s="155" t="s">
        <v>1842</v>
      </c>
      <c r="T206" s="155" t="s">
        <v>2447</v>
      </c>
      <c r="U206" s="155">
        <v>2005</v>
      </c>
      <c r="V206" s="156">
        <v>37970</v>
      </c>
      <c r="W206" s="154">
        <v>6957</v>
      </c>
      <c r="X206" s="262"/>
      <c r="Y206" s="153"/>
      <c r="Z206" s="262"/>
      <c r="AA206" s="262"/>
      <c r="AB206" s="262"/>
      <c r="AC206" s="150"/>
      <c r="AD206" s="40"/>
      <c r="AE206" s="40"/>
      <c r="AF206" s="40"/>
      <c r="AG206" s="40"/>
      <c r="AH206" s="40"/>
      <c r="AI206" s="218"/>
    </row>
    <row r="207" spans="1:35" ht="45" customHeight="1" x14ac:dyDescent="0.2">
      <c r="A207" s="159" t="s">
        <v>2448</v>
      </c>
      <c r="B207" s="150">
        <v>651239339</v>
      </c>
      <c r="C207" s="150"/>
      <c r="D207" s="151" t="s">
        <v>2284</v>
      </c>
      <c r="E207" s="150" t="s">
        <v>2449</v>
      </c>
      <c r="F207" s="152" t="s">
        <v>2450</v>
      </c>
      <c r="G207" s="152"/>
      <c r="H207" s="152" t="s">
        <v>2451</v>
      </c>
      <c r="I207" s="152" t="s">
        <v>2452</v>
      </c>
      <c r="J207" s="150" t="s">
        <v>2442</v>
      </c>
      <c r="K207" s="150" t="s">
        <v>2453</v>
      </c>
      <c r="L207" s="150" t="s">
        <v>2454</v>
      </c>
      <c r="M207" s="150" t="s">
        <v>2455</v>
      </c>
      <c r="N207" s="153" t="s">
        <v>118</v>
      </c>
      <c r="O207" s="154" t="s">
        <v>2456</v>
      </c>
      <c r="P207" s="154" t="s">
        <v>2457</v>
      </c>
      <c r="Q207" s="155" t="s">
        <v>2458</v>
      </c>
      <c r="R207" s="154"/>
      <c r="S207" s="155">
        <v>93401</v>
      </c>
      <c r="T207" s="155" t="s">
        <v>2459</v>
      </c>
      <c r="U207" s="161">
        <v>2018</v>
      </c>
      <c r="V207" s="156">
        <v>43745</v>
      </c>
      <c r="W207" s="154">
        <v>7689</v>
      </c>
      <c r="X207" s="262"/>
      <c r="Y207" s="153"/>
      <c r="Z207" s="262"/>
      <c r="AA207" s="262"/>
      <c r="AB207" s="262"/>
      <c r="AC207" s="150"/>
      <c r="AD207" s="41"/>
      <c r="AE207" s="40"/>
      <c r="AF207" s="40"/>
      <c r="AG207" s="40"/>
      <c r="AH207" s="40"/>
      <c r="AI207" s="218"/>
    </row>
    <row r="208" spans="1:35" ht="45" customHeight="1" x14ac:dyDescent="0.2">
      <c r="A208" s="159" t="s">
        <v>2460</v>
      </c>
      <c r="B208" s="150" t="s">
        <v>2461</v>
      </c>
      <c r="C208" s="150"/>
      <c r="D208" s="151" t="s">
        <v>2284</v>
      </c>
      <c r="E208" s="150" t="s">
        <v>2462</v>
      </c>
      <c r="F208" s="152" t="s">
        <v>2463</v>
      </c>
      <c r="G208" s="152"/>
      <c r="H208" s="152" t="s">
        <v>2464</v>
      </c>
      <c r="I208" s="152" t="s">
        <v>2465</v>
      </c>
      <c r="J208" s="150" t="s">
        <v>129</v>
      </c>
      <c r="K208" s="150" t="s">
        <v>2466</v>
      </c>
      <c r="L208" s="150" t="s">
        <v>2467</v>
      </c>
      <c r="M208" s="150" t="s">
        <v>2468</v>
      </c>
      <c r="N208" s="153" t="s">
        <v>118</v>
      </c>
      <c r="O208" s="154" t="s">
        <v>798</v>
      </c>
      <c r="P208" s="154" t="s">
        <v>2469</v>
      </c>
      <c r="Q208" s="166" t="s">
        <v>2470</v>
      </c>
      <c r="R208" s="154"/>
      <c r="S208" s="155">
        <v>93401</v>
      </c>
      <c r="T208" s="155" t="s">
        <v>1517</v>
      </c>
      <c r="U208" s="155">
        <v>2019</v>
      </c>
      <c r="V208" s="156">
        <v>44186</v>
      </c>
      <c r="W208" s="154">
        <v>7721</v>
      </c>
      <c r="X208" s="262"/>
      <c r="Y208" s="153"/>
      <c r="Z208" s="262"/>
      <c r="AA208" s="262"/>
      <c r="AB208" s="262"/>
      <c r="AC208" s="150"/>
      <c r="AD208" s="41"/>
      <c r="AE208" s="40"/>
      <c r="AF208" s="40"/>
      <c r="AG208" s="40"/>
      <c r="AH208" s="40"/>
      <c r="AI208" s="218"/>
    </row>
    <row r="209" spans="1:35" ht="45" customHeight="1" x14ac:dyDescent="0.2">
      <c r="A209" s="159" t="s">
        <v>2471</v>
      </c>
      <c r="B209" s="150">
        <v>652041302</v>
      </c>
      <c r="C209" s="150" t="s">
        <v>2283</v>
      </c>
      <c r="D209" s="151" t="s">
        <v>2284</v>
      </c>
      <c r="E209" s="150" t="s">
        <v>2472</v>
      </c>
      <c r="F209" s="152" t="s">
        <v>2473</v>
      </c>
      <c r="G209" s="152"/>
      <c r="H209" s="152" t="s">
        <v>2474</v>
      </c>
      <c r="I209" s="152" t="s">
        <v>115</v>
      </c>
      <c r="J209" s="150" t="s">
        <v>509</v>
      </c>
      <c r="K209" s="150" t="s">
        <v>115</v>
      </c>
      <c r="L209" s="150" t="s">
        <v>2475</v>
      </c>
      <c r="M209" s="153" t="s">
        <v>2476</v>
      </c>
      <c r="N209" s="150" t="s">
        <v>1617</v>
      </c>
      <c r="O209" s="154" t="s">
        <v>2477</v>
      </c>
      <c r="P209" s="154" t="s">
        <v>2478</v>
      </c>
      <c r="Q209" s="155" t="s">
        <v>2479</v>
      </c>
      <c r="R209" s="154"/>
      <c r="S209" s="155">
        <v>93401</v>
      </c>
      <c r="T209" s="155" t="s">
        <v>2480</v>
      </c>
      <c r="U209" s="155">
        <v>2020</v>
      </c>
      <c r="V209" s="156">
        <v>38412</v>
      </c>
      <c r="W209" s="154">
        <v>7158</v>
      </c>
      <c r="X209" s="262"/>
      <c r="Y209" s="153"/>
      <c r="Z209" s="262"/>
      <c r="AA209" s="262"/>
      <c r="AB209" s="262"/>
      <c r="AC209" s="150"/>
      <c r="AD209" s="40"/>
      <c r="AE209" s="40"/>
      <c r="AF209" s="40"/>
      <c r="AG209" s="40"/>
      <c r="AH209" s="40"/>
      <c r="AI209" s="218"/>
    </row>
    <row r="210" spans="1:35" ht="45" customHeight="1" x14ac:dyDescent="0.2">
      <c r="A210" s="159" t="s">
        <v>2481</v>
      </c>
      <c r="B210" s="150">
        <v>655461604</v>
      </c>
      <c r="C210" s="150" t="s">
        <v>2283</v>
      </c>
      <c r="D210" s="151" t="s">
        <v>2284</v>
      </c>
      <c r="E210" s="150" t="s">
        <v>2482</v>
      </c>
      <c r="F210" s="152" t="s">
        <v>2483</v>
      </c>
      <c r="G210" s="152"/>
      <c r="H210" s="152" t="s">
        <v>2484</v>
      </c>
      <c r="I210" s="152" t="s">
        <v>2485</v>
      </c>
      <c r="J210" s="150" t="s">
        <v>2486</v>
      </c>
      <c r="K210" s="150" t="s">
        <v>2487</v>
      </c>
      <c r="L210" s="150" t="s">
        <v>2488</v>
      </c>
      <c r="M210" s="150" t="s">
        <v>2489</v>
      </c>
      <c r="N210" s="153" t="s">
        <v>232</v>
      </c>
      <c r="O210" s="154" t="s">
        <v>294</v>
      </c>
      <c r="P210" s="154" t="s">
        <v>2490</v>
      </c>
      <c r="Q210" s="155" t="s">
        <v>2491</v>
      </c>
      <c r="R210" s="154"/>
      <c r="S210" s="155" t="s">
        <v>1842</v>
      </c>
      <c r="T210" s="155" t="s">
        <v>2492</v>
      </c>
      <c r="U210" s="155">
        <v>2014</v>
      </c>
      <c r="V210" s="156">
        <v>39013</v>
      </c>
      <c r="W210" s="154">
        <v>7337</v>
      </c>
      <c r="X210" s="262"/>
      <c r="Y210" s="153"/>
      <c r="Z210" s="262"/>
      <c r="AA210" s="262"/>
      <c r="AB210" s="262"/>
      <c r="AC210" s="150"/>
      <c r="AD210" s="40"/>
      <c r="AE210" s="40"/>
      <c r="AF210" s="40"/>
      <c r="AG210" s="40"/>
      <c r="AH210" s="40"/>
      <c r="AI210" s="218"/>
    </row>
    <row r="211" spans="1:35" ht="45" customHeight="1" x14ac:dyDescent="0.2">
      <c r="A211" s="159" t="s">
        <v>2493</v>
      </c>
      <c r="B211" s="150">
        <v>752181004</v>
      </c>
      <c r="C211" s="150" t="s">
        <v>2297</v>
      </c>
      <c r="D211" s="151" t="s">
        <v>2284</v>
      </c>
      <c r="E211" s="150" t="s">
        <v>2494</v>
      </c>
      <c r="F211" s="152" t="s">
        <v>2495</v>
      </c>
      <c r="G211" s="152"/>
      <c r="H211" s="152" t="s">
        <v>2496</v>
      </c>
      <c r="I211" s="152" t="s">
        <v>2497</v>
      </c>
      <c r="J211" s="150" t="s">
        <v>2498</v>
      </c>
      <c r="K211" s="150" t="s">
        <v>2499</v>
      </c>
      <c r="L211" s="150" t="s">
        <v>2500</v>
      </c>
      <c r="M211" s="150" t="s">
        <v>2501</v>
      </c>
      <c r="N211" s="153" t="s">
        <v>133</v>
      </c>
      <c r="O211" s="154" t="s">
        <v>2502</v>
      </c>
      <c r="P211" s="154" t="s">
        <v>2503</v>
      </c>
      <c r="Q211" s="155" t="s">
        <v>2504</v>
      </c>
      <c r="R211" s="154"/>
      <c r="S211" s="155" t="s">
        <v>153</v>
      </c>
      <c r="T211" s="155" t="s">
        <v>1141</v>
      </c>
      <c r="U211" s="155">
        <v>2011</v>
      </c>
      <c r="V211" s="156">
        <v>41234</v>
      </c>
      <c r="W211" s="154">
        <v>7467</v>
      </c>
      <c r="X211" s="262"/>
      <c r="Y211" s="153"/>
      <c r="Z211" s="262"/>
      <c r="AA211" s="262"/>
      <c r="AB211" s="262"/>
      <c r="AC211" s="150"/>
      <c r="AD211" s="40"/>
      <c r="AE211" s="40"/>
      <c r="AF211" s="40"/>
      <c r="AG211" s="40"/>
      <c r="AH211" s="40"/>
      <c r="AI211" s="218"/>
    </row>
    <row r="212" spans="1:35" ht="45" customHeight="1" x14ac:dyDescent="0.2">
      <c r="A212" s="159" t="s">
        <v>2505</v>
      </c>
      <c r="B212" s="150">
        <v>655466509</v>
      </c>
      <c r="C212" s="150" t="s">
        <v>2283</v>
      </c>
      <c r="D212" s="151" t="s">
        <v>2284</v>
      </c>
      <c r="E212" s="150" t="s">
        <v>2506</v>
      </c>
      <c r="F212" s="152" t="s">
        <v>2507</v>
      </c>
      <c r="G212" s="152"/>
      <c r="H212" s="152" t="s">
        <v>2508</v>
      </c>
      <c r="I212" s="152" t="s">
        <v>2509</v>
      </c>
      <c r="J212" s="150" t="s">
        <v>2510</v>
      </c>
      <c r="K212" s="150" t="s">
        <v>2511</v>
      </c>
      <c r="L212" s="150" t="s">
        <v>2512</v>
      </c>
      <c r="M212" s="150" t="s">
        <v>2513</v>
      </c>
      <c r="N212" s="153" t="s">
        <v>118</v>
      </c>
      <c r="O212" s="154" t="s">
        <v>601</v>
      </c>
      <c r="P212" s="154"/>
      <c r="Q212" s="155" t="s">
        <v>2514</v>
      </c>
      <c r="R212" s="154"/>
      <c r="S212" s="155" t="s">
        <v>209</v>
      </c>
      <c r="T212" s="155" t="s">
        <v>2515</v>
      </c>
      <c r="U212" s="155">
        <v>2007</v>
      </c>
      <c r="V212" s="156">
        <v>38742</v>
      </c>
      <c r="W212" s="154">
        <v>7287</v>
      </c>
      <c r="X212" s="262"/>
      <c r="Y212" s="153"/>
      <c r="Z212" s="262"/>
      <c r="AA212" s="262"/>
      <c r="AB212" s="262"/>
      <c r="AC212" s="150"/>
      <c r="AD212" s="40"/>
      <c r="AE212" s="40"/>
      <c r="AF212" s="40"/>
      <c r="AG212" s="40"/>
      <c r="AH212" s="40"/>
      <c r="AI212" s="218"/>
    </row>
    <row r="213" spans="1:35" ht="45" customHeight="1" x14ac:dyDescent="0.2">
      <c r="A213" s="159" t="s">
        <v>2516</v>
      </c>
      <c r="B213" s="150">
        <v>706427007</v>
      </c>
      <c r="C213" s="150" t="s">
        <v>2517</v>
      </c>
      <c r="D213" s="151" t="s">
        <v>2284</v>
      </c>
      <c r="E213" s="150" t="s">
        <v>2518</v>
      </c>
      <c r="F213" s="152" t="s">
        <v>2519</v>
      </c>
      <c r="G213" s="152"/>
      <c r="H213" s="152" t="s">
        <v>2520</v>
      </c>
      <c r="I213" s="152" t="s">
        <v>2521</v>
      </c>
      <c r="J213" s="150" t="s">
        <v>2522</v>
      </c>
      <c r="K213" s="150" t="s">
        <v>2523</v>
      </c>
      <c r="L213" s="150" t="s">
        <v>2524</v>
      </c>
      <c r="M213" s="150" t="s">
        <v>2525</v>
      </c>
      <c r="N213" s="153" t="s">
        <v>118</v>
      </c>
      <c r="O213" s="154" t="s">
        <v>192</v>
      </c>
      <c r="P213" s="154" t="s">
        <v>2526</v>
      </c>
      <c r="Q213" s="155"/>
      <c r="R213" s="154"/>
      <c r="S213" s="155">
        <v>93401</v>
      </c>
      <c r="T213" s="150" t="s">
        <v>2527</v>
      </c>
      <c r="U213" s="155">
        <v>2020</v>
      </c>
      <c r="V213" s="156">
        <v>41113</v>
      </c>
      <c r="W213" s="154">
        <v>7465</v>
      </c>
      <c r="X213" s="262"/>
      <c r="Y213" s="153"/>
      <c r="Z213" s="262"/>
      <c r="AA213" s="262"/>
      <c r="AB213" s="262"/>
      <c r="AC213" s="150"/>
      <c r="AD213" s="40"/>
      <c r="AE213" s="40"/>
      <c r="AF213" s="40"/>
      <c r="AG213" s="40"/>
      <c r="AH213" s="40"/>
      <c r="AI213" s="218"/>
    </row>
    <row r="214" spans="1:35" ht="45" customHeight="1" x14ac:dyDescent="0.2">
      <c r="A214" s="159" t="s">
        <v>2528</v>
      </c>
      <c r="B214" s="150">
        <v>705528004</v>
      </c>
      <c r="C214" s="150" t="s">
        <v>2283</v>
      </c>
      <c r="D214" s="151" t="s">
        <v>2284</v>
      </c>
      <c r="E214" s="150" t="s">
        <v>2529</v>
      </c>
      <c r="F214" s="152" t="s">
        <v>2530</v>
      </c>
      <c r="G214" s="152"/>
      <c r="H214" s="152" t="s">
        <v>2531</v>
      </c>
      <c r="I214" s="152" t="s">
        <v>2532</v>
      </c>
      <c r="J214" s="150" t="s">
        <v>2533</v>
      </c>
      <c r="K214" s="150" t="s">
        <v>2534</v>
      </c>
      <c r="L214" s="150" t="s">
        <v>2535</v>
      </c>
      <c r="M214" s="150" t="s">
        <v>2536</v>
      </c>
      <c r="N214" s="153" t="s">
        <v>939</v>
      </c>
      <c r="O214" s="154" t="s">
        <v>940</v>
      </c>
      <c r="P214" s="154" t="s">
        <v>2537</v>
      </c>
      <c r="Q214" s="155" t="s">
        <v>2538</v>
      </c>
      <c r="R214" s="154"/>
      <c r="S214" s="155">
        <v>93401</v>
      </c>
      <c r="T214" s="155" t="s">
        <v>2539</v>
      </c>
      <c r="U214" s="155">
        <v>2021</v>
      </c>
      <c r="V214" s="156">
        <v>37970</v>
      </c>
      <c r="W214" s="154">
        <v>6880</v>
      </c>
      <c r="X214" s="213"/>
      <c r="Y214" s="214"/>
      <c r="Z214" s="213"/>
      <c r="AA214" s="213"/>
      <c r="AB214" s="213"/>
      <c r="AC214" s="215"/>
      <c r="AD214" s="40"/>
      <c r="AE214" s="40"/>
      <c r="AF214" s="40"/>
      <c r="AG214" s="40"/>
      <c r="AH214" s="40"/>
      <c r="AI214" s="218"/>
    </row>
    <row r="215" spans="1:35" ht="45" customHeight="1" x14ac:dyDescent="0.2">
      <c r="A215" s="159" t="s">
        <v>2540</v>
      </c>
      <c r="B215" s="150">
        <v>725172001</v>
      </c>
      <c r="C215" s="150" t="s">
        <v>2381</v>
      </c>
      <c r="D215" s="151" t="s">
        <v>2382</v>
      </c>
      <c r="E215" s="150" t="s">
        <v>2541</v>
      </c>
      <c r="F215" s="152" t="s">
        <v>2439</v>
      </c>
      <c r="G215" s="152"/>
      <c r="H215" s="152" t="s">
        <v>2542</v>
      </c>
      <c r="I215" s="152" t="s">
        <v>2543</v>
      </c>
      <c r="J215" s="150" t="s">
        <v>2544</v>
      </c>
      <c r="K215" s="150" t="s">
        <v>2545</v>
      </c>
      <c r="L215" s="150" t="s">
        <v>2546</v>
      </c>
      <c r="M215" s="150" t="s">
        <v>2547</v>
      </c>
      <c r="N215" s="153" t="s">
        <v>118</v>
      </c>
      <c r="O215" s="154" t="s">
        <v>1711</v>
      </c>
      <c r="P215" s="154" t="s">
        <v>2548</v>
      </c>
      <c r="Q215" s="166" t="s">
        <v>2549</v>
      </c>
      <c r="R215" s="154"/>
      <c r="S215" s="155" t="s">
        <v>1842</v>
      </c>
      <c r="T215" s="155" t="s">
        <v>2550</v>
      </c>
      <c r="U215" s="155">
        <v>2019</v>
      </c>
      <c r="V215" s="156">
        <v>37970</v>
      </c>
      <c r="W215" s="154">
        <v>7069</v>
      </c>
      <c r="X215" s="262"/>
      <c r="Y215" s="153"/>
      <c r="Z215" s="262"/>
      <c r="AA215" s="262"/>
      <c r="AB215" s="262"/>
      <c r="AC215" s="150"/>
      <c r="AD215" s="40"/>
      <c r="AE215" s="40"/>
      <c r="AF215" s="40"/>
      <c r="AG215" s="40"/>
      <c r="AH215" s="40"/>
      <c r="AI215" s="218"/>
    </row>
    <row r="216" spans="1:35" ht="45" customHeight="1" x14ac:dyDescent="0.2">
      <c r="A216" s="159" t="s">
        <v>2551</v>
      </c>
      <c r="B216" s="150">
        <v>712800003</v>
      </c>
      <c r="C216" s="150" t="s">
        <v>2297</v>
      </c>
      <c r="D216" s="151" t="s">
        <v>2284</v>
      </c>
      <c r="E216" s="150" t="s">
        <v>2552</v>
      </c>
      <c r="F216" s="152" t="s">
        <v>2553</v>
      </c>
      <c r="G216" s="152"/>
      <c r="H216" s="152" t="s">
        <v>2554</v>
      </c>
      <c r="I216" s="152" t="s">
        <v>2555</v>
      </c>
      <c r="J216" s="150" t="s">
        <v>1159</v>
      </c>
      <c r="K216" s="150" t="s">
        <v>2556</v>
      </c>
      <c r="L216" s="150" t="s">
        <v>2557</v>
      </c>
      <c r="M216" s="150" t="s">
        <v>2558</v>
      </c>
      <c r="N216" s="153" t="s">
        <v>118</v>
      </c>
      <c r="O216" s="154" t="s">
        <v>192</v>
      </c>
      <c r="P216" s="154" t="s">
        <v>2559</v>
      </c>
      <c r="Q216" s="155" t="s">
        <v>2560</v>
      </c>
      <c r="R216" s="154"/>
      <c r="S216" s="155" t="s">
        <v>153</v>
      </c>
      <c r="T216" s="155" t="s">
        <v>2561</v>
      </c>
      <c r="U216" s="155">
        <v>2020</v>
      </c>
      <c r="V216" s="156">
        <v>37970</v>
      </c>
      <c r="W216" s="154">
        <v>6938</v>
      </c>
      <c r="X216" s="262"/>
      <c r="Y216" s="153"/>
      <c r="Z216" s="262"/>
      <c r="AA216" s="262"/>
      <c r="AB216" s="262"/>
      <c r="AC216" s="150"/>
      <c r="AD216" s="40"/>
      <c r="AE216" s="40"/>
      <c r="AF216" s="40"/>
      <c r="AG216" s="40"/>
      <c r="AH216" s="40"/>
      <c r="AI216" s="218"/>
    </row>
    <row r="217" spans="1:35" ht="45" customHeight="1" x14ac:dyDescent="0.2">
      <c r="A217" s="159" t="s">
        <v>2562</v>
      </c>
      <c r="B217" s="150">
        <v>700177300</v>
      </c>
      <c r="C217" s="150" t="s">
        <v>2415</v>
      </c>
      <c r="D217" s="151" t="s">
        <v>2382</v>
      </c>
      <c r="E217" s="150" t="s">
        <v>2563</v>
      </c>
      <c r="F217" s="152" t="s">
        <v>2439</v>
      </c>
      <c r="G217" s="152"/>
      <c r="H217" s="152" t="s">
        <v>2564</v>
      </c>
      <c r="I217" s="152" t="s">
        <v>2565</v>
      </c>
      <c r="J217" s="150" t="s">
        <v>2566</v>
      </c>
      <c r="K217" s="150" t="s">
        <v>2567</v>
      </c>
      <c r="L217" s="150" t="s">
        <v>2568</v>
      </c>
      <c r="M217" s="150" t="s">
        <v>2569</v>
      </c>
      <c r="N217" s="153" t="s">
        <v>133</v>
      </c>
      <c r="O217" s="154" t="s">
        <v>2570</v>
      </c>
      <c r="P217" s="154"/>
      <c r="Q217" s="155" t="s">
        <v>2571</v>
      </c>
      <c r="R217" s="154"/>
      <c r="S217" s="155" t="s">
        <v>153</v>
      </c>
      <c r="T217" s="155" t="s">
        <v>2572</v>
      </c>
      <c r="U217" s="155">
        <v>2020</v>
      </c>
      <c r="V217" s="156">
        <v>37970</v>
      </c>
      <c r="W217" s="154">
        <v>3800</v>
      </c>
      <c r="X217" s="213"/>
      <c r="Y217" s="214"/>
      <c r="Z217" s="213"/>
      <c r="AA217" s="213"/>
      <c r="AB217" s="213"/>
      <c r="AC217" s="215"/>
      <c r="AD217" s="40"/>
      <c r="AE217" s="40"/>
      <c r="AF217" s="40"/>
      <c r="AG217" s="40"/>
      <c r="AH217" s="40"/>
      <c r="AI217" s="218" t="s">
        <v>2573</v>
      </c>
    </row>
    <row r="218" spans="1:35" ht="45" customHeight="1" x14ac:dyDescent="0.2">
      <c r="A218" s="159" t="s">
        <v>2574</v>
      </c>
      <c r="B218" s="150">
        <v>700376001</v>
      </c>
      <c r="C218" s="150" t="s">
        <v>2297</v>
      </c>
      <c r="D218" s="151" t="s">
        <v>2284</v>
      </c>
      <c r="E218" s="150" t="s">
        <v>2575</v>
      </c>
      <c r="F218" s="152" t="s">
        <v>8308</v>
      </c>
      <c r="G218" s="155">
        <v>2025</v>
      </c>
      <c r="H218" s="152" t="s">
        <v>2576</v>
      </c>
      <c r="I218" s="152" t="s">
        <v>2577</v>
      </c>
      <c r="J218" s="150" t="s">
        <v>2578</v>
      </c>
      <c r="K218" s="150" t="s">
        <v>2579</v>
      </c>
      <c r="L218" s="150" t="s">
        <v>2580</v>
      </c>
      <c r="M218" s="150" t="s">
        <v>2581</v>
      </c>
      <c r="N218" s="154" t="s">
        <v>118</v>
      </c>
      <c r="O218" s="154" t="s">
        <v>192</v>
      </c>
      <c r="P218" s="154" t="s">
        <v>2582</v>
      </c>
      <c r="Q218" s="155" t="s">
        <v>2583</v>
      </c>
      <c r="R218" s="154"/>
      <c r="S218" s="155" t="s">
        <v>153</v>
      </c>
      <c r="T218" s="257" t="s">
        <v>8328</v>
      </c>
      <c r="U218" s="155">
        <v>2024</v>
      </c>
      <c r="V218" s="156">
        <v>37970</v>
      </c>
      <c r="W218" s="154">
        <v>1800</v>
      </c>
      <c r="X218" s="213"/>
      <c r="Y218" s="214"/>
      <c r="Z218" s="213"/>
      <c r="AA218" s="213"/>
      <c r="AB218" s="213"/>
      <c r="AC218" s="215" t="s">
        <v>2584</v>
      </c>
      <c r="AD218" s="40"/>
      <c r="AE218" s="40"/>
      <c r="AF218" s="40"/>
      <c r="AG218" s="40"/>
      <c r="AH218" s="40"/>
      <c r="AI218" s="218" t="s">
        <v>2585</v>
      </c>
    </row>
    <row r="219" spans="1:35" ht="45" customHeight="1" x14ac:dyDescent="0.2">
      <c r="A219" s="159" t="s">
        <v>2586</v>
      </c>
      <c r="B219" s="150" t="s">
        <v>2587</v>
      </c>
      <c r="C219" s="150" t="s">
        <v>2283</v>
      </c>
      <c r="D219" s="151" t="s">
        <v>2284</v>
      </c>
      <c r="E219" s="150" t="s">
        <v>1104</v>
      </c>
      <c r="F219" s="152" t="s">
        <v>2588</v>
      </c>
      <c r="G219" s="152"/>
      <c r="H219" s="152" t="s">
        <v>2589</v>
      </c>
      <c r="I219" s="152" t="s">
        <v>2590</v>
      </c>
      <c r="J219" s="150" t="s">
        <v>1952</v>
      </c>
      <c r="K219" s="150" t="s">
        <v>2591</v>
      </c>
      <c r="L219" s="150" t="s">
        <v>2592</v>
      </c>
      <c r="M219" s="150" t="s">
        <v>2593</v>
      </c>
      <c r="N219" s="159" t="s">
        <v>118</v>
      </c>
      <c r="O219" s="154" t="s">
        <v>119</v>
      </c>
      <c r="P219" s="154" t="s">
        <v>2594</v>
      </c>
      <c r="Q219" s="155" t="s">
        <v>2595</v>
      </c>
      <c r="R219" s="154"/>
      <c r="S219" s="155" t="s">
        <v>209</v>
      </c>
      <c r="T219" s="155" t="s">
        <v>641</v>
      </c>
      <c r="U219" s="155">
        <v>2020</v>
      </c>
      <c r="V219" s="156">
        <v>41908</v>
      </c>
      <c r="W219" s="154">
        <v>7510</v>
      </c>
      <c r="X219" s="262"/>
      <c r="Y219" s="153"/>
      <c r="Z219" s="262"/>
      <c r="AA219" s="262"/>
      <c r="AB219" s="262"/>
      <c r="AC219" s="150"/>
      <c r="AD219" s="40"/>
      <c r="AE219" s="40"/>
      <c r="AF219" s="40"/>
      <c r="AG219" s="40"/>
      <c r="AH219" s="40"/>
      <c r="AI219" s="218"/>
    </row>
    <row r="220" spans="1:35" ht="45" customHeight="1" x14ac:dyDescent="0.2">
      <c r="A220" s="159" t="s">
        <v>2596</v>
      </c>
      <c r="B220" s="150">
        <v>651512808</v>
      </c>
      <c r="C220" s="150" t="s">
        <v>2283</v>
      </c>
      <c r="D220" s="151" t="s">
        <v>2284</v>
      </c>
      <c r="E220" s="150" t="s">
        <v>2597</v>
      </c>
      <c r="F220" s="152" t="s">
        <v>2598</v>
      </c>
      <c r="G220" s="152"/>
      <c r="H220" s="152" t="s">
        <v>2599</v>
      </c>
      <c r="I220" s="152" t="s">
        <v>2600</v>
      </c>
      <c r="J220" s="150" t="s">
        <v>707</v>
      </c>
      <c r="K220" s="150" t="s">
        <v>2601</v>
      </c>
      <c r="L220" s="150" t="s">
        <v>2602</v>
      </c>
      <c r="M220" s="150" t="s">
        <v>2603</v>
      </c>
      <c r="N220" s="153" t="s">
        <v>118</v>
      </c>
      <c r="O220" s="154" t="s">
        <v>119</v>
      </c>
      <c r="P220" s="154" t="s">
        <v>2604</v>
      </c>
      <c r="Q220" s="155" t="s">
        <v>2605</v>
      </c>
      <c r="R220" s="154"/>
      <c r="S220" s="155">
        <v>93401</v>
      </c>
      <c r="T220" s="155" t="s">
        <v>2606</v>
      </c>
      <c r="U220" s="155">
        <v>2014</v>
      </c>
      <c r="V220" s="156">
        <v>42146</v>
      </c>
      <c r="W220" s="154">
        <v>7567</v>
      </c>
      <c r="X220" s="262"/>
      <c r="Y220" s="153"/>
      <c r="Z220" s="262"/>
      <c r="AA220" s="262"/>
      <c r="AB220" s="262"/>
      <c r="AC220" s="150"/>
      <c r="AD220" s="40"/>
      <c r="AE220" s="40"/>
      <c r="AF220" s="40"/>
      <c r="AG220" s="40"/>
      <c r="AH220" s="40"/>
      <c r="AI220" s="218"/>
    </row>
    <row r="221" spans="1:35" ht="45" customHeight="1" x14ac:dyDescent="0.2">
      <c r="A221" s="159" t="s">
        <v>2607</v>
      </c>
      <c r="B221" s="150">
        <v>651868661</v>
      </c>
      <c r="C221" s="150"/>
      <c r="D221" s="151" t="s">
        <v>2284</v>
      </c>
      <c r="E221" s="150" t="s">
        <v>2608</v>
      </c>
      <c r="F221" s="152" t="s">
        <v>2609</v>
      </c>
      <c r="G221" s="152"/>
      <c r="H221" s="152" t="s">
        <v>2610</v>
      </c>
      <c r="I221" s="152" t="s">
        <v>2611</v>
      </c>
      <c r="J221" s="150" t="s">
        <v>2612</v>
      </c>
      <c r="K221" s="150" t="s">
        <v>2613</v>
      </c>
      <c r="L221" s="150" t="s">
        <v>2614</v>
      </c>
      <c r="M221" s="150" t="s">
        <v>2615</v>
      </c>
      <c r="N221" s="153" t="s">
        <v>1770</v>
      </c>
      <c r="O221" s="154" t="s">
        <v>2616</v>
      </c>
      <c r="P221" s="154" t="s">
        <v>2617</v>
      </c>
      <c r="Q221" s="166" t="s">
        <v>2618</v>
      </c>
      <c r="R221" s="154"/>
      <c r="S221" s="155">
        <v>94301</v>
      </c>
      <c r="T221" s="155" t="s">
        <v>2619</v>
      </c>
      <c r="U221" s="155">
        <v>2021</v>
      </c>
      <c r="V221" s="156">
        <v>44102</v>
      </c>
      <c r="W221" s="154">
        <v>7713</v>
      </c>
      <c r="X221" s="262"/>
      <c r="Y221" s="153"/>
      <c r="Z221" s="262"/>
      <c r="AA221" s="262"/>
      <c r="AB221" s="262"/>
      <c r="AC221" s="150"/>
      <c r="AD221" s="40"/>
      <c r="AE221" s="40"/>
      <c r="AF221" s="40"/>
      <c r="AG221" s="40"/>
      <c r="AH221" s="40"/>
      <c r="AI221" s="218"/>
    </row>
    <row r="222" spans="1:35" ht="45" customHeight="1" x14ac:dyDescent="0.2">
      <c r="A222" s="159" t="s">
        <v>2620</v>
      </c>
      <c r="B222" s="150">
        <v>650587340</v>
      </c>
      <c r="C222" s="150" t="s">
        <v>2283</v>
      </c>
      <c r="D222" s="151" t="s">
        <v>2284</v>
      </c>
      <c r="E222" s="150" t="s">
        <v>2621</v>
      </c>
      <c r="F222" s="152" t="s">
        <v>2622</v>
      </c>
      <c r="G222" s="152">
        <v>2023</v>
      </c>
      <c r="H222" s="152" t="s">
        <v>2623</v>
      </c>
      <c r="I222" s="152" t="s">
        <v>2624</v>
      </c>
      <c r="J222" s="150" t="s">
        <v>2625</v>
      </c>
      <c r="K222" s="150" t="s">
        <v>2626</v>
      </c>
      <c r="L222" s="150" t="s">
        <v>2627</v>
      </c>
      <c r="M222" s="150" t="s">
        <v>2628</v>
      </c>
      <c r="N222" s="153" t="s">
        <v>149</v>
      </c>
      <c r="O222" s="154" t="s">
        <v>345</v>
      </c>
      <c r="P222" s="154" t="s">
        <v>2629</v>
      </c>
      <c r="Q222" s="155" t="s">
        <v>2630</v>
      </c>
      <c r="R222" s="154"/>
      <c r="S222" s="155">
        <v>93401</v>
      </c>
      <c r="T222" s="155" t="s">
        <v>2631</v>
      </c>
      <c r="U222" s="155">
        <v>2022</v>
      </c>
      <c r="V222" s="156">
        <v>41340</v>
      </c>
      <c r="W222" s="154">
        <v>7473</v>
      </c>
      <c r="X222" s="213"/>
      <c r="Y222" s="214"/>
      <c r="Z222" s="213"/>
      <c r="AA222" s="213"/>
      <c r="AB222" s="213"/>
      <c r="AC222" s="215"/>
      <c r="AD222" s="40"/>
      <c r="AE222" s="40"/>
      <c r="AF222" s="40"/>
      <c r="AG222" s="40"/>
      <c r="AH222" s="40"/>
      <c r="AI222" s="218"/>
    </row>
    <row r="223" spans="1:35" ht="45" customHeight="1" x14ac:dyDescent="0.2">
      <c r="A223" s="159" t="s">
        <v>2632</v>
      </c>
      <c r="B223" s="150" t="s">
        <v>2633</v>
      </c>
      <c r="C223" s="150"/>
      <c r="D223" s="151" t="s">
        <v>2284</v>
      </c>
      <c r="E223" s="150" t="s">
        <v>2634</v>
      </c>
      <c r="F223" s="152" t="s">
        <v>2635</v>
      </c>
      <c r="G223" s="152"/>
      <c r="H223" s="152" t="s">
        <v>2636</v>
      </c>
      <c r="I223" s="152" t="s">
        <v>2637</v>
      </c>
      <c r="J223" s="150" t="s">
        <v>2638</v>
      </c>
      <c r="K223" s="150" t="s">
        <v>2639</v>
      </c>
      <c r="L223" s="150" t="s">
        <v>2640</v>
      </c>
      <c r="M223" s="150" t="s">
        <v>2641</v>
      </c>
      <c r="N223" s="153" t="s">
        <v>939</v>
      </c>
      <c r="O223" s="154" t="s">
        <v>2642</v>
      </c>
      <c r="P223" s="154" t="s">
        <v>2643</v>
      </c>
      <c r="Q223" s="155" t="s">
        <v>2644</v>
      </c>
      <c r="R223" s="154"/>
      <c r="S223" s="155">
        <v>93401</v>
      </c>
      <c r="T223" s="155" t="s">
        <v>2645</v>
      </c>
      <c r="U223" s="161">
        <v>2018</v>
      </c>
      <c r="V223" s="156">
        <v>43805</v>
      </c>
      <c r="W223" s="154">
        <v>7963</v>
      </c>
      <c r="X223" s="262"/>
      <c r="Y223" s="153"/>
      <c r="Z223" s="262"/>
      <c r="AA223" s="262"/>
      <c r="AB223" s="262"/>
      <c r="AC223" s="150"/>
      <c r="AD223" s="40"/>
      <c r="AE223" s="40"/>
      <c r="AF223" s="40"/>
      <c r="AG223" s="40"/>
      <c r="AH223" s="40"/>
      <c r="AI223" s="218"/>
    </row>
    <row r="224" spans="1:35" ht="45" customHeight="1" x14ac:dyDescent="0.2">
      <c r="A224" s="159" t="s">
        <v>2646</v>
      </c>
      <c r="B224" s="150">
        <v>707764007</v>
      </c>
      <c r="C224" s="150" t="s">
        <v>2283</v>
      </c>
      <c r="D224" s="151" t="s">
        <v>2284</v>
      </c>
      <c r="E224" s="150" t="s">
        <v>2647</v>
      </c>
      <c r="F224" s="152" t="s">
        <v>2648</v>
      </c>
      <c r="G224" s="152"/>
      <c r="H224" s="152" t="s">
        <v>2649</v>
      </c>
      <c r="I224" s="152" t="s">
        <v>2650</v>
      </c>
      <c r="J224" s="150" t="s">
        <v>2651</v>
      </c>
      <c r="K224" s="150" t="s">
        <v>2652</v>
      </c>
      <c r="L224" s="150" t="s">
        <v>2653</v>
      </c>
      <c r="M224" s="150" t="s">
        <v>2654</v>
      </c>
      <c r="N224" s="153" t="s">
        <v>118</v>
      </c>
      <c r="O224" s="154" t="s">
        <v>1595</v>
      </c>
      <c r="P224" s="154"/>
      <c r="Q224" s="155"/>
      <c r="R224" s="154"/>
      <c r="S224" s="155">
        <v>93401</v>
      </c>
      <c r="T224" s="155" t="s">
        <v>2655</v>
      </c>
      <c r="U224" s="155">
        <v>2012</v>
      </c>
      <c r="V224" s="156">
        <v>37970</v>
      </c>
      <c r="W224" s="154">
        <v>6937</v>
      </c>
      <c r="X224" s="262"/>
      <c r="Y224" s="153"/>
      <c r="Z224" s="262"/>
      <c r="AA224" s="262"/>
      <c r="AB224" s="262"/>
      <c r="AC224" s="150"/>
      <c r="AD224" s="40"/>
      <c r="AE224" s="40"/>
      <c r="AF224" s="40"/>
      <c r="AG224" s="40"/>
      <c r="AH224" s="40"/>
      <c r="AI224" s="218"/>
    </row>
    <row r="225" spans="1:35" ht="45" customHeight="1" x14ac:dyDescent="0.2">
      <c r="A225" s="159" t="s">
        <v>2656</v>
      </c>
      <c r="B225" s="150">
        <v>650847326</v>
      </c>
      <c r="C225" s="150" t="s">
        <v>2283</v>
      </c>
      <c r="D225" s="151" t="s">
        <v>2284</v>
      </c>
      <c r="E225" s="150" t="s">
        <v>2657</v>
      </c>
      <c r="F225" s="152" t="s">
        <v>2658</v>
      </c>
      <c r="G225" s="152"/>
      <c r="H225" s="152" t="s">
        <v>2659</v>
      </c>
      <c r="I225" s="152" t="s">
        <v>2660</v>
      </c>
      <c r="J225" s="150" t="s">
        <v>2661</v>
      </c>
      <c r="K225" s="150" t="s">
        <v>2662</v>
      </c>
      <c r="L225" s="150" t="s">
        <v>2663</v>
      </c>
      <c r="M225" s="150" t="s">
        <v>2664</v>
      </c>
      <c r="N225" s="153" t="s">
        <v>118</v>
      </c>
      <c r="O225" s="154" t="s">
        <v>2665</v>
      </c>
      <c r="P225" s="154" t="s">
        <v>2666</v>
      </c>
      <c r="Q225" s="155" t="s">
        <v>2667</v>
      </c>
      <c r="R225" s="154"/>
      <c r="S225" s="155" t="s">
        <v>1029</v>
      </c>
      <c r="T225" s="155" t="s">
        <v>2668</v>
      </c>
      <c r="U225" s="155">
        <v>2021</v>
      </c>
      <c r="V225" s="156">
        <v>43063</v>
      </c>
      <c r="W225" s="154">
        <v>7642</v>
      </c>
      <c r="X225" s="262"/>
      <c r="Y225" s="153"/>
      <c r="Z225" s="262"/>
      <c r="AA225" s="262"/>
      <c r="AB225" s="262"/>
      <c r="AC225" s="150"/>
      <c r="AD225" s="40"/>
      <c r="AE225" s="40"/>
      <c r="AF225" s="40"/>
      <c r="AG225" s="40"/>
      <c r="AH225" s="40"/>
      <c r="AI225" s="218"/>
    </row>
    <row r="226" spans="1:35" ht="45" customHeight="1" x14ac:dyDescent="0.2">
      <c r="A226" s="159" t="s">
        <v>2669</v>
      </c>
      <c r="B226" s="150">
        <v>650975340</v>
      </c>
      <c r="C226" s="150" t="s">
        <v>605</v>
      </c>
      <c r="D226" s="151" t="s">
        <v>124</v>
      </c>
      <c r="E226" s="150" t="s">
        <v>2670</v>
      </c>
      <c r="F226" s="152" t="s">
        <v>2671</v>
      </c>
      <c r="G226" s="152"/>
      <c r="H226" s="152" t="s">
        <v>2672</v>
      </c>
      <c r="I226" s="152" t="s">
        <v>2673</v>
      </c>
      <c r="J226" s="150" t="s">
        <v>720</v>
      </c>
      <c r="K226" s="150" t="s">
        <v>2674</v>
      </c>
      <c r="L226" s="150" t="s">
        <v>2675</v>
      </c>
      <c r="M226" s="150" t="s">
        <v>2676</v>
      </c>
      <c r="N226" s="153" t="s">
        <v>165</v>
      </c>
      <c r="O226" s="154" t="s">
        <v>260</v>
      </c>
      <c r="P226" s="154" t="s">
        <v>2677</v>
      </c>
      <c r="Q226" s="155" t="s">
        <v>2678</v>
      </c>
      <c r="R226" s="154"/>
      <c r="S226" s="155" t="s">
        <v>627</v>
      </c>
      <c r="T226" s="155" t="s">
        <v>2679</v>
      </c>
      <c r="U226" s="155">
        <v>2014</v>
      </c>
      <c r="V226" s="156">
        <v>42187</v>
      </c>
      <c r="W226" s="154">
        <v>7571</v>
      </c>
      <c r="X226" s="262"/>
      <c r="Y226" s="153"/>
      <c r="Z226" s="262"/>
      <c r="AA226" s="262"/>
      <c r="AB226" s="262"/>
      <c r="AC226" s="150"/>
      <c r="AD226" s="40"/>
      <c r="AE226" s="40"/>
      <c r="AF226" s="40"/>
      <c r="AG226" s="40"/>
      <c r="AH226" s="40"/>
      <c r="AI226" s="218"/>
    </row>
    <row r="227" spans="1:35" ht="45" customHeight="1" x14ac:dyDescent="0.2">
      <c r="A227" s="159" t="s">
        <v>2680</v>
      </c>
      <c r="B227" s="150">
        <v>702670004</v>
      </c>
      <c r="C227" s="150" t="s">
        <v>2283</v>
      </c>
      <c r="D227" s="151" t="s">
        <v>2284</v>
      </c>
      <c r="E227" s="150" t="s">
        <v>2681</v>
      </c>
      <c r="F227" s="152" t="s">
        <v>2682</v>
      </c>
      <c r="G227" s="152"/>
      <c r="H227" s="152" t="s">
        <v>2683</v>
      </c>
      <c r="I227" s="152" t="s">
        <v>2684</v>
      </c>
      <c r="J227" s="150" t="s">
        <v>2685</v>
      </c>
      <c r="K227" s="150" t="s">
        <v>2686</v>
      </c>
      <c r="L227" s="150" t="s">
        <v>2687</v>
      </c>
      <c r="M227" s="150" t="s">
        <v>2688</v>
      </c>
      <c r="N227" s="153" t="s">
        <v>118</v>
      </c>
      <c r="O227" s="154" t="s">
        <v>1641</v>
      </c>
      <c r="P227" s="154" t="s">
        <v>2689</v>
      </c>
      <c r="Q227" s="155" t="s">
        <v>2690</v>
      </c>
      <c r="R227" s="154"/>
      <c r="S227" s="155">
        <v>93401</v>
      </c>
      <c r="T227" s="155" t="s">
        <v>2691</v>
      </c>
      <c r="U227" s="155">
        <v>2020</v>
      </c>
      <c r="V227" s="156">
        <v>37970</v>
      </c>
      <c r="W227" s="154">
        <v>2150</v>
      </c>
      <c r="X227" s="213"/>
      <c r="Y227" s="214"/>
      <c r="Z227" s="213"/>
      <c r="AA227" s="213"/>
      <c r="AB227" s="213"/>
      <c r="AC227" s="215"/>
      <c r="AD227" s="40"/>
      <c r="AE227" s="40"/>
      <c r="AF227" s="40"/>
      <c r="AG227" s="40"/>
      <c r="AH227" s="40"/>
      <c r="AI227" s="218"/>
    </row>
    <row r="228" spans="1:35" ht="45" customHeight="1" x14ac:dyDescent="0.2">
      <c r="A228" s="159" t="s">
        <v>2692</v>
      </c>
      <c r="B228" s="150">
        <v>651933943</v>
      </c>
      <c r="C228" s="150"/>
      <c r="D228" s="151" t="s">
        <v>2284</v>
      </c>
      <c r="E228" s="150" t="s">
        <v>2693</v>
      </c>
      <c r="F228" s="152" t="s">
        <v>2694</v>
      </c>
      <c r="G228" s="152"/>
      <c r="H228" s="152" t="s">
        <v>2695</v>
      </c>
      <c r="I228" s="152" t="s">
        <v>2696</v>
      </c>
      <c r="J228" s="150" t="s">
        <v>1438</v>
      </c>
      <c r="K228" s="150" t="s">
        <v>2697</v>
      </c>
      <c r="L228" s="150" t="s">
        <v>2698</v>
      </c>
      <c r="M228" s="150" t="s">
        <v>2699</v>
      </c>
      <c r="N228" s="153" t="s">
        <v>735</v>
      </c>
      <c r="O228" s="154" t="s">
        <v>366</v>
      </c>
      <c r="P228" s="154" t="s">
        <v>2700</v>
      </c>
      <c r="Q228" s="166" t="s">
        <v>2701</v>
      </c>
      <c r="R228" s="154"/>
      <c r="S228" s="155">
        <v>93401</v>
      </c>
      <c r="T228" s="155" t="s">
        <v>2702</v>
      </c>
      <c r="U228" s="155">
        <v>2019</v>
      </c>
      <c r="V228" s="156">
        <v>43903</v>
      </c>
      <c r="W228" s="154">
        <v>7700</v>
      </c>
      <c r="X228" s="262"/>
      <c r="Y228" s="153"/>
      <c r="Z228" s="262"/>
      <c r="AA228" s="262"/>
      <c r="AB228" s="262"/>
      <c r="AC228" s="150"/>
      <c r="AD228" s="40"/>
      <c r="AE228" s="40"/>
      <c r="AF228" s="40"/>
      <c r="AG228" s="40"/>
      <c r="AH228" s="40"/>
      <c r="AI228" s="218"/>
    </row>
    <row r="229" spans="1:35" ht="45" customHeight="1" x14ac:dyDescent="0.2">
      <c r="A229" s="159" t="s">
        <v>2703</v>
      </c>
      <c r="B229" s="150" t="s">
        <v>2704</v>
      </c>
      <c r="C229" s="150" t="s">
        <v>2283</v>
      </c>
      <c r="D229" s="151" t="s">
        <v>2284</v>
      </c>
      <c r="E229" s="150" t="s">
        <v>2705</v>
      </c>
      <c r="F229" s="152" t="s">
        <v>2706</v>
      </c>
      <c r="G229" s="152"/>
      <c r="H229" s="152" t="s">
        <v>2707</v>
      </c>
      <c r="I229" s="152" t="s">
        <v>2708</v>
      </c>
      <c r="J229" s="150" t="s">
        <v>2709</v>
      </c>
      <c r="K229" s="150" t="s">
        <v>2710</v>
      </c>
      <c r="L229" s="150" t="s">
        <v>2711</v>
      </c>
      <c r="M229" s="150" t="s">
        <v>2712</v>
      </c>
      <c r="N229" s="153" t="s">
        <v>118</v>
      </c>
      <c r="O229" s="154" t="s">
        <v>178</v>
      </c>
      <c r="P229" s="154" t="s">
        <v>2713</v>
      </c>
      <c r="Q229" s="155" t="s">
        <v>2714</v>
      </c>
      <c r="R229" s="154"/>
      <c r="S229" s="155" t="s">
        <v>1842</v>
      </c>
      <c r="T229" s="155" t="s">
        <v>2715</v>
      </c>
      <c r="U229" s="155">
        <v>2017</v>
      </c>
      <c r="V229" s="156">
        <v>41668</v>
      </c>
      <c r="W229" s="154">
        <v>7496</v>
      </c>
      <c r="X229" s="262"/>
      <c r="Y229" s="153"/>
      <c r="Z229" s="262"/>
      <c r="AA229" s="262"/>
      <c r="AB229" s="262"/>
      <c r="AC229" s="150"/>
      <c r="AD229" s="40"/>
      <c r="AE229" s="40"/>
      <c r="AF229" s="40"/>
      <c r="AG229" s="40"/>
      <c r="AH229" s="40"/>
      <c r="AI229" s="218"/>
    </row>
    <row r="230" spans="1:35" ht="45" customHeight="1" x14ac:dyDescent="0.2">
      <c r="A230" s="159" t="s">
        <v>2716</v>
      </c>
      <c r="B230" s="150">
        <v>714041002</v>
      </c>
      <c r="C230" s="150" t="s">
        <v>2381</v>
      </c>
      <c r="D230" s="151" t="s">
        <v>2382</v>
      </c>
      <c r="E230" s="150" t="s">
        <v>2717</v>
      </c>
      <c r="F230" s="152" t="s">
        <v>2718</v>
      </c>
      <c r="G230" s="152"/>
      <c r="H230" s="152" t="s">
        <v>2719</v>
      </c>
      <c r="I230" s="152" t="s">
        <v>2720</v>
      </c>
      <c r="J230" s="150" t="s">
        <v>422</v>
      </c>
      <c r="K230" s="150" t="s">
        <v>2721</v>
      </c>
      <c r="L230" s="150" t="s">
        <v>2722</v>
      </c>
      <c r="M230" s="150" t="s">
        <v>2723</v>
      </c>
      <c r="N230" s="153" t="s">
        <v>246</v>
      </c>
      <c r="O230" s="154" t="s">
        <v>2724</v>
      </c>
      <c r="P230" s="154">
        <v>352471664</v>
      </c>
      <c r="Q230" s="166" t="s">
        <v>2725</v>
      </c>
      <c r="R230" s="154"/>
      <c r="S230" s="155" t="s">
        <v>1842</v>
      </c>
      <c r="T230" s="155" t="s">
        <v>2726</v>
      </c>
      <c r="U230" s="155">
        <v>2020</v>
      </c>
      <c r="V230" s="156">
        <v>37970</v>
      </c>
      <c r="W230" s="154">
        <v>3650</v>
      </c>
      <c r="X230" s="262"/>
      <c r="Y230" s="153"/>
      <c r="Z230" s="262"/>
      <c r="AA230" s="262"/>
      <c r="AB230" s="262"/>
      <c r="AC230" s="150"/>
      <c r="AD230" s="40"/>
      <c r="AE230" s="40"/>
      <c r="AF230" s="40"/>
      <c r="AG230" s="40"/>
      <c r="AH230" s="40"/>
      <c r="AI230" s="218"/>
    </row>
    <row r="231" spans="1:35" ht="45" customHeight="1" x14ac:dyDescent="0.2">
      <c r="A231" s="159" t="s">
        <v>2727</v>
      </c>
      <c r="B231" s="150">
        <v>717354001</v>
      </c>
      <c r="C231" s="150" t="s">
        <v>2283</v>
      </c>
      <c r="D231" s="151" t="s">
        <v>2284</v>
      </c>
      <c r="E231" s="150" t="s">
        <v>2728</v>
      </c>
      <c r="F231" s="152" t="s">
        <v>2729</v>
      </c>
      <c r="G231" s="152"/>
      <c r="H231" s="152" t="s">
        <v>2730</v>
      </c>
      <c r="I231" s="152" t="s">
        <v>2731</v>
      </c>
      <c r="J231" s="150" t="s">
        <v>2732</v>
      </c>
      <c r="K231" s="150" t="s">
        <v>2733</v>
      </c>
      <c r="L231" s="150" t="s">
        <v>2734</v>
      </c>
      <c r="M231" s="150" t="s">
        <v>2735</v>
      </c>
      <c r="N231" s="153" t="s">
        <v>118</v>
      </c>
      <c r="O231" s="154" t="s">
        <v>2736</v>
      </c>
      <c r="P231" s="154" t="s">
        <v>2737</v>
      </c>
      <c r="Q231" s="155" t="s">
        <v>2738</v>
      </c>
      <c r="R231" s="154"/>
      <c r="S231" s="155">
        <v>93401</v>
      </c>
      <c r="T231" s="155" t="s">
        <v>2739</v>
      </c>
      <c r="U231" s="155">
        <v>2008</v>
      </c>
      <c r="V231" s="156">
        <v>38568</v>
      </c>
      <c r="W231" s="154">
        <v>7185</v>
      </c>
      <c r="X231" s="262"/>
      <c r="Y231" s="153"/>
      <c r="Z231" s="262"/>
      <c r="AA231" s="262"/>
      <c r="AB231" s="262"/>
      <c r="AC231" s="150"/>
      <c r="AD231" s="40"/>
      <c r="AE231" s="40"/>
      <c r="AF231" s="40"/>
      <c r="AG231" s="40"/>
      <c r="AH231" s="40"/>
      <c r="AI231" s="218"/>
    </row>
    <row r="232" spans="1:35" ht="45" customHeight="1" x14ac:dyDescent="0.2">
      <c r="A232" s="153" t="s">
        <v>2740</v>
      </c>
      <c r="B232" s="150">
        <v>711524002</v>
      </c>
      <c r="C232" s="150" t="s">
        <v>2283</v>
      </c>
      <c r="D232" s="151" t="s">
        <v>2284</v>
      </c>
      <c r="E232" s="150" t="s">
        <v>2741</v>
      </c>
      <c r="F232" s="152" t="s">
        <v>2742</v>
      </c>
      <c r="G232" s="152"/>
      <c r="H232" s="152" t="s">
        <v>2743</v>
      </c>
      <c r="I232" s="152" t="s">
        <v>2744</v>
      </c>
      <c r="J232" s="150" t="s">
        <v>2206</v>
      </c>
      <c r="K232" s="150" t="s">
        <v>2745</v>
      </c>
      <c r="L232" s="150" t="s">
        <v>2746</v>
      </c>
      <c r="M232" s="150" t="s">
        <v>2747</v>
      </c>
      <c r="N232" s="153" t="s">
        <v>118</v>
      </c>
      <c r="O232" s="154" t="s">
        <v>2748</v>
      </c>
      <c r="P232" s="154" t="s">
        <v>2749</v>
      </c>
      <c r="Q232" s="155"/>
      <c r="R232" s="154"/>
      <c r="S232" s="155">
        <v>93401</v>
      </c>
      <c r="T232" s="155" t="s">
        <v>2750</v>
      </c>
      <c r="U232" s="155">
        <v>2020</v>
      </c>
      <c r="V232" s="156">
        <v>37970</v>
      </c>
      <c r="W232" s="154">
        <v>1700</v>
      </c>
      <c r="X232" s="213"/>
      <c r="Y232" s="214"/>
      <c r="Z232" s="213"/>
      <c r="AA232" s="213"/>
      <c r="AB232" s="213"/>
      <c r="AC232" s="215"/>
      <c r="AD232" s="40"/>
      <c r="AE232" s="40"/>
      <c r="AF232" s="40"/>
      <c r="AG232" s="40"/>
      <c r="AH232" s="40"/>
      <c r="AI232" s="218"/>
    </row>
    <row r="233" spans="1:35" ht="45" customHeight="1" x14ac:dyDescent="0.2">
      <c r="A233" s="149" t="s">
        <v>2751</v>
      </c>
      <c r="B233" s="150">
        <v>710474001</v>
      </c>
      <c r="C233" s="150" t="s">
        <v>2297</v>
      </c>
      <c r="D233" s="151" t="s">
        <v>2284</v>
      </c>
      <c r="E233" s="150" t="s">
        <v>2752</v>
      </c>
      <c r="F233" s="152" t="s">
        <v>2753</v>
      </c>
      <c r="G233" s="152"/>
      <c r="H233" s="152" t="s">
        <v>2754</v>
      </c>
      <c r="I233" s="152" t="s">
        <v>2755</v>
      </c>
      <c r="J233" s="150" t="s">
        <v>2439</v>
      </c>
      <c r="K233" s="150" t="s">
        <v>2756</v>
      </c>
      <c r="L233" s="150" t="s">
        <v>2757</v>
      </c>
      <c r="M233" s="178" t="s">
        <v>2758</v>
      </c>
      <c r="N233" s="153" t="s">
        <v>118</v>
      </c>
      <c r="O233" s="154" t="s">
        <v>1595</v>
      </c>
      <c r="P233" s="154" t="s">
        <v>2759</v>
      </c>
      <c r="Q233" s="155"/>
      <c r="R233" s="154"/>
      <c r="S233" s="155" t="s">
        <v>153</v>
      </c>
      <c r="T233" s="155" t="s">
        <v>2760</v>
      </c>
      <c r="U233" s="155">
        <v>2009</v>
      </c>
      <c r="V233" s="156">
        <v>37970</v>
      </c>
      <c r="W233" s="154">
        <v>3900</v>
      </c>
      <c r="X233" s="262"/>
      <c r="Y233" s="153"/>
      <c r="Z233" s="262"/>
      <c r="AA233" s="262"/>
      <c r="AB233" s="262"/>
      <c r="AC233" s="150"/>
      <c r="AD233" s="40"/>
      <c r="AE233" s="40"/>
      <c r="AF233" s="40"/>
      <c r="AG233" s="40"/>
      <c r="AH233" s="40"/>
      <c r="AI233" s="218"/>
    </row>
    <row r="234" spans="1:35" ht="45" customHeight="1" x14ac:dyDescent="0.2">
      <c r="A234" s="159" t="s">
        <v>2761</v>
      </c>
      <c r="B234" s="150">
        <v>814968006</v>
      </c>
      <c r="C234" s="150" t="s">
        <v>2283</v>
      </c>
      <c r="D234" s="151" t="s">
        <v>2284</v>
      </c>
      <c r="E234" s="150" t="s">
        <v>2762</v>
      </c>
      <c r="F234" s="152" t="s">
        <v>2763</v>
      </c>
      <c r="G234" s="152"/>
      <c r="H234" s="152" t="s">
        <v>2764</v>
      </c>
      <c r="I234" s="152" t="s">
        <v>2765</v>
      </c>
      <c r="J234" s="150" t="s">
        <v>2766</v>
      </c>
      <c r="K234" s="150" t="s">
        <v>2767</v>
      </c>
      <c r="L234" s="150" t="s">
        <v>2768</v>
      </c>
      <c r="M234" s="150" t="s">
        <v>2769</v>
      </c>
      <c r="N234" s="153" t="s">
        <v>118</v>
      </c>
      <c r="O234" s="154" t="s">
        <v>439</v>
      </c>
      <c r="P234" s="154">
        <v>225409300</v>
      </c>
      <c r="Q234" s="155" t="s">
        <v>2770</v>
      </c>
      <c r="R234" s="154"/>
      <c r="S234" s="155" t="s">
        <v>1842</v>
      </c>
      <c r="T234" s="155" t="s">
        <v>2771</v>
      </c>
      <c r="U234" s="155">
        <v>2020</v>
      </c>
      <c r="V234" s="156">
        <v>37970</v>
      </c>
      <c r="W234" s="154">
        <v>3950</v>
      </c>
      <c r="X234" s="262"/>
      <c r="Y234" s="153"/>
      <c r="Z234" s="262"/>
      <c r="AA234" s="262"/>
      <c r="AB234" s="262"/>
      <c r="AC234" s="150"/>
      <c r="AD234" s="40"/>
      <c r="AE234" s="40"/>
      <c r="AF234" s="40"/>
      <c r="AG234" s="40"/>
      <c r="AH234" s="40"/>
      <c r="AI234" s="218" t="s">
        <v>961</v>
      </c>
    </row>
    <row r="235" spans="1:35" ht="45" customHeight="1" x14ac:dyDescent="0.2">
      <c r="A235" s="159" t="s">
        <v>2772</v>
      </c>
      <c r="B235" s="150">
        <v>700249204</v>
      </c>
      <c r="C235" s="150" t="s">
        <v>2283</v>
      </c>
      <c r="D235" s="151" t="s">
        <v>2284</v>
      </c>
      <c r="E235" s="150" t="s">
        <v>2773</v>
      </c>
      <c r="F235" s="152" t="s">
        <v>2774</v>
      </c>
      <c r="G235" s="152"/>
      <c r="H235" s="152" t="s">
        <v>2775</v>
      </c>
      <c r="I235" s="152" t="s">
        <v>2776</v>
      </c>
      <c r="J235" s="150" t="s">
        <v>2777</v>
      </c>
      <c r="K235" s="150" t="s">
        <v>2778</v>
      </c>
      <c r="L235" s="150" t="s">
        <v>2779</v>
      </c>
      <c r="M235" s="150" t="s">
        <v>2780</v>
      </c>
      <c r="N235" s="153" t="s">
        <v>118</v>
      </c>
      <c r="O235" s="154" t="s">
        <v>798</v>
      </c>
      <c r="P235" s="154" t="s">
        <v>2781</v>
      </c>
      <c r="Q235" s="155" t="s">
        <v>2782</v>
      </c>
      <c r="R235" s="154"/>
      <c r="S235" s="155" t="s">
        <v>1842</v>
      </c>
      <c r="T235" s="155" t="s">
        <v>2783</v>
      </c>
      <c r="U235" s="155">
        <v>2021</v>
      </c>
      <c r="V235" s="156">
        <v>37970</v>
      </c>
      <c r="W235" s="154">
        <v>7039</v>
      </c>
      <c r="X235" s="262"/>
      <c r="Y235" s="153"/>
      <c r="Z235" s="262"/>
      <c r="AA235" s="262"/>
      <c r="AB235" s="262"/>
      <c r="AC235" s="150"/>
      <c r="AD235" s="40"/>
      <c r="AE235" s="40"/>
      <c r="AF235" s="40"/>
      <c r="AG235" s="40"/>
      <c r="AH235" s="40"/>
      <c r="AI235" s="218"/>
    </row>
    <row r="236" spans="1:35" ht="45" customHeight="1" x14ac:dyDescent="0.2">
      <c r="A236" s="159" t="s">
        <v>2784</v>
      </c>
      <c r="B236" s="150">
        <v>651765404</v>
      </c>
      <c r="C236" s="150" t="s">
        <v>2283</v>
      </c>
      <c r="D236" s="151" t="s">
        <v>2284</v>
      </c>
      <c r="E236" s="150" t="s">
        <v>2785</v>
      </c>
      <c r="F236" s="152" t="s">
        <v>2786</v>
      </c>
      <c r="G236" s="152"/>
      <c r="H236" s="152" t="s">
        <v>2787</v>
      </c>
      <c r="I236" s="152" t="s">
        <v>2788</v>
      </c>
      <c r="J236" s="150" t="s">
        <v>2789</v>
      </c>
      <c r="K236" s="150" t="s">
        <v>2790</v>
      </c>
      <c r="L236" s="150" t="s">
        <v>2791</v>
      </c>
      <c r="M236" s="150" t="s">
        <v>2792</v>
      </c>
      <c r="N236" s="153" t="s">
        <v>118</v>
      </c>
      <c r="O236" s="154" t="s">
        <v>2793</v>
      </c>
      <c r="P236" s="154" t="s">
        <v>2794</v>
      </c>
      <c r="Q236" s="155" t="s">
        <v>2795</v>
      </c>
      <c r="R236" s="154"/>
      <c r="S236" s="155">
        <v>93401</v>
      </c>
      <c r="T236" s="155" t="s">
        <v>2796</v>
      </c>
      <c r="U236" s="155">
        <v>2009</v>
      </c>
      <c r="V236" s="156">
        <v>38019</v>
      </c>
      <c r="W236" s="154">
        <v>7127</v>
      </c>
      <c r="X236" s="262"/>
      <c r="Y236" s="153"/>
      <c r="Z236" s="262"/>
      <c r="AA236" s="262"/>
      <c r="AB236" s="262"/>
      <c r="AC236" s="150"/>
      <c r="AD236" s="40"/>
      <c r="AE236" s="40"/>
      <c r="AF236" s="40"/>
      <c r="AG236" s="40"/>
      <c r="AH236" s="40"/>
      <c r="AI236" s="218"/>
    </row>
    <row r="237" spans="1:35" ht="45" customHeight="1" x14ac:dyDescent="0.2">
      <c r="A237" s="159" t="s">
        <v>2797</v>
      </c>
      <c r="B237" s="150">
        <v>717618009</v>
      </c>
      <c r="C237" s="150" t="s">
        <v>2297</v>
      </c>
      <c r="D237" s="151" t="s">
        <v>2284</v>
      </c>
      <c r="E237" s="150" t="s">
        <v>2798</v>
      </c>
      <c r="F237" s="152" t="s">
        <v>2799</v>
      </c>
      <c r="G237" s="152"/>
      <c r="H237" s="152" t="s">
        <v>2800</v>
      </c>
      <c r="I237" s="152" t="s">
        <v>2801</v>
      </c>
      <c r="J237" s="150" t="s">
        <v>2789</v>
      </c>
      <c r="K237" s="150" t="s">
        <v>2802</v>
      </c>
      <c r="L237" s="150" t="s">
        <v>2803</v>
      </c>
      <c r="M237" s="150" t="s">
        <v>2804</v>
      </c>
      <c r="N237" s="153" t="s">
        <v>494</v>
      </c>
      <c r="O237" s="154" t="s">
        <v>2092</v>
      </c>
      <c r="P237" s="154"/>
      <c r="Q237" s="155" t="s">
        <v>2805</v>
      </c>
      <c r="R237" s="154"/>
      <c r="S237" s="155" t="s">
        <v>153</v>
      </c>
      <c r="T237" s="155" t="s">
        <v>2806</v>
      </c>
      <c r="U237" s="155">
        <v>2014</v>
      </c>
      <c r="V237" s="156">
        <v>37970</v>
      </c>
      <c r="W237" s="154">
        <v>6680</v>
      </c>
      <c r="X237" s="262"/>
      <c r="Y237" s="153"/>
      <c r="Z237" s="262"/>
      <c r="AA237" s="262"/>
      <c r="AB237" s="262"/>
      <c r="AC237" s="150"/>
      <c r="AD237" s="40"/>
      <c r="AE237" s="40"/>
      <c r="AF237" s="40"/>
      <c r="AG237" s="40"/>
      <c r="AH237" s="40"/>
      <c r="AI237" s="218"/>
    </row>
    <row r="238" spans="1:35" ht="45" customHeight="1" x14ac:dyDescent="0.2">
      <c r="A238" s="159" t="s">
        <v>2807</v>
      </c>
      <c r="B238" s="150" t="s">
        <v>2808</v>
      </c>
      <c r="C238" s="150" t="s">
        <v>2283</v>
      </c>
      <c r="D238" s="151" t="s">
        <v>2284</v>
      </c>
      <c r="E238" s="150" t="s">
        <v>2809</v>
      </c>
      <c r="F238" s="152" t="s">
        <v>2810</v>
      </c>
      <c r="G238" s="152"/>
      <c r="H238" s="152" t="s">
        <v>2811</v>
      </c>
      <c r="I238" s="152" t="s">
        <v>2812</v>
      </c>
      <c r="J238" s="150" t="s">
        <v>2813</v>
      </c>
      <c r="K238" s="150" t="s">
        <v>2814</v>
      </c>
      <c r="L238" s="150" t="s">
        <v>2815</v>
      </c>
      <c r="M238" s="150" t="s">
        <v>2816</v>
      </c>
      <c r="N238" s="153" t="s">
        <v>118</v>
      </c>
      <c r="O238" s="154" t="s">
        <v>439</v>
      </c>
      <c r="P238" s="154" t="s">
        <v>2817</v>
      </c>
      <c r="Q238" s="155" t="s">
        <v>2818</v>
      </c>
      <c r="R238" s="154"/>
      <c r="S238" s="155" t="s">
        <v>1842</v>
      </c>
      <c r="T238" s="155" t="s">
        <v>2819</v>
      </c>
      <c r="U238" s="155">
        <v>2020</v>
      </c>
      <c r="V238" s="156">
        <v>41950</v>
      </c>
      <c r="W238" s="154">
        <v>7517</v>
      </c>
      <c r="X238" s="262"/>
      <c r="Y238" s="153"/>
      <c r="Z238" s="262"/>
      <c r="AA238" s="262"/>
      <c r="AB238" s="262"/>
      <c r="AC238" s="150"/>
      <c r="AD238" s="40"/>
      <c r="AE238" s="40"/>
      <c r="AF238" s="40"/>
      <c r="AG238" s="40"/>
      <c r="AH238" s="40"/>
      <c r="AI238" s="218"/>
    </row>
    <row r="239" spans="1:35" ht="45" customHeight="1" x14ac:dyDescent="0.2">
      <c r="A239" s="159" t="s">
        <v>2820</v>
      </c>
      <c r="B239" s="150">
        <v>734382000</v>
      </c>
      <c r="C239" s="150" t="s">
        <v>2381</v>
      </c>
      <c r="D239" s="151" t="s">
        <v>2382</v>
      </c>
      <c r="E239" s="150" t="s">
        <v>2821</v>
      </c>
      <c r="F239" s="152" t="s">
        <v>2439</v>
      </c>
      <c r="G239" s="152"/>
      <c r="H239" s="152" t="s">
        <v>2822</v>
      </c>
      <c r="I239" s="152" t="s">
        <v>2823</v>
      </c>
      <c r="J239" s="150" t="s">
        <v>2824</v>
      </c>
      <c r="K239" s="150" t="s">
        <v>2825</v>
      </c>
      <c r="L239" s="150" t="s">
        <v>2826</v>
      </c>
      <c r="M239" s="150" t="s">
        <v>2827</v>
      </c>
      <c r="N239" s="153" t="s">
        <v>165</v>
      </c>
      <c r="O239" s="154" t="s">
        <v>2828</v>
      </c>
      <c r="P239" s="154"/>
      <c r="Q239" s="154" t="s">
        <v>2829</v>
      </c>
      <c r="R239" s="154"/>
      <c r="S239" s="155">
        <v>93401</v>
      </c>
      <c r="T239" s="155" t="s">
        <v>2830</v>
      </c>
      <c r="U239" s="155">
        <v>2009</v>
      </c>
      <c r="V239" s="156">
        <v>37970</v>
      </c>
      <c r="W239" s="154">
        <v>6966</v>
      </c>
      <c r="X239" s="262"/>
      <c r="Y239" s="153"/>
      <c r="Z239" s="262"/>
      <c r="AA239" s="262"/>
      <c r="AB239" s="262"/>
      <c r="AC239" s="150"/>
      <c r="AD239" s="40"/>
      <c r="AE239" s="40"/>
      <c r="AF239" s="40"/>
      <c r="AG239" s="40"/>
      <c r="AH239" s="40"/>
      <c r="AI239" s="218"/>
    </row>
    <row r="240" spans="1:35" ht="45" customHeight="1" x14ac:dyDescent="0.2">
      <c r="A240" s="159" t="s">
        <v>2831</v>
      </c>
      <c r="B240" s="150">
        <v>733377003</v>
      </c>
      <c r="C240" s="150" t="s">
        <v>2283</v>
      </c>
      <c r="D240" s="151" t="s">
        <v>2284</v>
      </c>
      <c r="E240" s="150" t="s">
        <v>2832</v>
      </c>
      <c r="F240" s="152" t="s">
        <v>2833</v>
      </c>
      <c r="G240" s="152"/>
      <c r="H240" s="152" t="s">
        <v>2834</v>
      </c>
      <c r="I240" s="152" t="s">
        <v>2835</v>
      </c>
      <c r="J240" s="150" t="s">
        <v>2836</v>
      </c>
      <c r="K240" s="150" t="s">
        <v>2837</v>
      </c>
      <c r="L240" s="150" t="s">
        <v>2838</v>
      </c>
      <c r="M240" s="150" t="s">
        <v>2839</v>
      </c>
      <c r="N240" s="153" t="s">
        <v>118</v>
      </c>
      <c r="O240" s="154" t="s">
        <v>119</v>
      </c>
      <c r="P240" s="154" t="s">
        <v>2840</v>
      </c>
      <c r="Q240" s="155" t="s">
        <v>2841</v>
      </c>
      <c r="R240" s="154"/>
      <c r="S240" s="155">
        <v>93401</v>
      </c>
      <c r="T240" s="155" t="s">
        <v>2842</v>
      </c>
      <c r="U240" s="155">
        <v>2009</v>
      </c>
      <c r="V240" s="156">
        <v>37970</v>
      </c>
      <c r="W240" s="154">
        <v>7045</v>
      </c>
      <c r="X240" s="262"/>
      <c r="Y240" s="153"/>
      <c r="Z240" s="262"/>
      <c r="AA240" s="262"/>
      <c r="AB240" s="262"/>
      <c r="AC240" s="150"/>
      <c r="AD240" s="40"/>
      <c r="AE240" s="40"/>
      <c r="AF240" s="40"/>
      <c r="AG240" s="40"/>
      <c r="AH240" s="40"/>
      <c r="AI240" s="218"/>
    </row>
    <row r="241" spans="1:35" ht="45" customHeight="1" x14ac:dyDescent="0.2">
      <c r="A241" s="159" t="s">
        <v>2843</v>
      </c>
      <c r="B241" s="150" t="s">
        <v>2844</v>
      </c>
      <c r="C241" s="150" t="s">
        <v>2283</v>
      </c>
      <c r="D241" s="151" t="s">
        <v>2284</v>
      </c>
      <c r="E241" s="150" t="s">
        <v>2845</v>
      </c>
      <c r="F241" s="152" t="s">
        <v>2846</v>
      </c>
      <c r="G241" s="152"/>
      <c r="H241" s="152" t="s">
        <v>2847</v>
      </c>
      <c r="I241" s="152" t="s">
        <v>2848</v>
      </c>
      <c r="J241" s="150" t="s">
        <v>2849</v>
      </c>
      <c r="K241" s="150" t="s">
        <v>2850</v>
      </c>
      <c r="L241" s="150" t="s">
        <v>2851</v>
      </c>
      <c r="M241" s="150" t="s">
        <v>2852</v>
      </c>
      <c r="N241" s="153" t="s">
        <v>118</v>
      </c>
      <c r="O241" s="154" t="s">
        <v>192</v>
      </c>
      <c r="P241" s="154" t="s">
        <v>2853</v>
      </c>
      <c r="Q241" s="155"/>
      <c r="R241" s="154"/>
      <c r="S241" s="155" t="s">
        <v>627</v>
      </c>
      <c r="T241" s="155" t="s">
        <v>2854</v>
      </c>
      <c r="U241" s="155">
        <v>2007</v>
      </c>
      <c r="V241" s="156">
        <v>39322</v>
      </c>
      <c r="W241" s="154">
        <v>7370</v>
      </c>
      <c r="X241" s="262"/>
      <c r="Y241" s="153"/>
      <c r="Z241" s="262"/>
      <c r="AA241" s="262"/>
      <c r="AB241" s="262"/>
      <c r="AC241" s="150"/>
      <c r="AD241" s="40"/>
      <c r="AE241" s="40"/>
      <c r="AF241" s="40"/>
      <c r="AG241" s="40"/>
      <c r="AH241" s="40"/>
      <c r="AI241" s="218"/>
    </row>
    <row r="242" spans="1:35" ht="45" customHeight="1" x14ac:dyDescent="0.2">
      <c r="A242" s="159" t="s">
        <v>2855</v>
      </c>
      <c r="B242" s="150">
        <v>651619912</v>
      </c>
      <c r="C242" s="150" t="s">
        <v>2856</v>
      </c>
      <c r="D242" s="151" t="s">
        <v>2382</v>
      </c>
      <c r="E242" s="150" t="s">
        <v>2857</v>
      </c>
      <c r="F242" s="152" t="s">
        <v>2858</v>
      </c>
      <c r="G242" s="152"/>
      <c r="H242" s="152" t="s">
        <v>2859</v>
      </c>
      <c r="I242" s="152" t="s">
        <v>2860</v>
      </c>
      <c r="J242" s="150" t="s">
        <v>2861</v>
      </c>
      <c r="K242" s="150" t="s">
        <v>2862</v>
      </c>
      <c r="L242" s="150" t="s">
        <v>2863</v>
      </c>
      <c r="M242" s="150" t="s">
        <v>2864</v>
      </c>
      <c r="N242" s="153" t="s">
        <v>246</v>
      </c>
      <c r="O242" s="154" t="s">
        <v>686</v>
      </c>
      <c r="P242" s="154" t="s">
        <v>2865</v>
      </c>
      <c r="Q242" s="155" t="s">
        <v>2866</v>
      </c>
      <c r="R242" s="154"/>
      <c r="S242" s="155">
        <v>93401</v>
      </c>
      <c r="T242" s="155" t="s">
        <v>2867</v>
      </c>
      <c r="U242" s="155">
        <v>2020</v>
      </c>
      <c r="V242" s="156">
        <v>43395</v>
      </c>
      <c r="W242" s="154">
        <v>7660</v>
      </c>
      <c r="X242" s="262"/>
      <c r="Y242" s="153"/>
      <c r="Z242" s="262"/>
      <c r="AA242" s="262"/>
      <c r="AB242" s="262"/>
      <c r="AC242" s="150"/>
      <c r="AD242" s="40"/>
      <c r="AE242" s="40"/>
      <c r="AF242" s="40"/>
      <c r="AG242" s="40"/>
      <c r="AH242" s="40"/>
      <c r="AI242" s="218"/>
    </row>
    <row r="243" spans="1:35" ht="45" customHeight="1" x14ac:dyDescent="0.2">
      <c r="A243" s="159" t="s">
        <v>2868</v>
      </c>
      <c r="B243" s="150">
        <v>730767005</v>
      </c>
      <c r="C243" s="152" t="s">
        <v>2869</v>
      </c>
      <c r="D243" s="151" t="s">
        <v>2284</v>
      </c>
      <c r="E243" s="150" t="s">
        <v>2870</v>
      </c>
      <c r="F243" s="152" t="s">
        <v>2871</v>
      </c>
      <c r="G243" s="152"/>
      <c r="H243" s="152" t="s">
        <v>2872</v>
      </c>
      <c r="I243" s="152" t="s">
        <v>2873</v>
      </c>
      <c r="J243" s="150" t="s">
        <v>2874</v>
      </c>
      <c r="K243" s="150" t="s">
        <v>2875</v>
      </c>
      <c r="L243" s="150" t="s">
        <v>2876</v>
      </c>
      <c r="M243" s="150" t="s">
        <v>2877</v>
      </c>
      <c r="N243" s="153" t="s">
        <v>118</v>
      </c>
      <c r="O243" s="154" t="s">
        <v>178</v>
      </c>
      <c r="P243" s="154" t="s">
        <v>2878</v>
      </c>
      <c r="Q243" s="155" t="s">
        <v>2879</v>
      </c>
      <c r="R243" s="154"/>
      <c r="S243" s="155">
        <v>93401</v>
      </c>
      <c r="T243" s="155" t="s">
        <v>2880</v>
      </c>
      <c r="U243" s="155">
        <v>2017</v>
      </c>
      <c r="V243" s="156">
        <v>37970</v>
      </c>
      <c r="W243" s="154">
        <v>6993</v>
      </c>
      <c r="X243" s="262"/>
      <c r="Y243" s="153"/>
      <c r="Z243" s="262"/>
      <c r="AA243" s="262"/>
      <c r="AB243" s="262"/>
      <c r="AC243" s="150"/>
      <c r="AD243" s="40"/>
      <c r="AE243" s="40"/>
      <c r="AF243" s="40"/>
      <c r="AG243" s="40"/>
      <c r="AH243" s="40"/>
      <c r="AI243" s="218"/>
    </row>
    <row r="244" spans="1:35" ht="45" customHeight="1" x14ac:dyDescent="0.2">
      <c r="A244" s="159" t="s">
        <v>2881</v>
      </c>
      <c r="B244" s="150">
        <v>651935253</v>
      </c>
      <c r="C244" s="152"/>
      <c r="D244" s="179" t="s">
        <v>2284</v>
      </c>
      <c r="E244" s="150" t="s">
        <v>2882</v>
      </c>
      <c r="F244" s="152" t="s">
        <v>2883</v>
      </c>
      <c r="G244" s="152"/>
      <c r="H244" s="152" t="s">
        <v>2884</v>
      </c>
      <c r="I244" s="152" t="s">
        <v>2885</v>
      </c>
      <c r="J244" s="150" t="s">
        <v>2886</v>
      </c>
      <c r="K244" s="150" t="s">
        <v>2887</v>
      </c>
      <c r="L244" s="150" t="s">
        <v>2888</v>
      </c>
      <c r="M244" s="150" t="s">
        <v>2889</v>
      </c>
      <c r="N244" s="153" t="s">
        <v>118</v>
      </c>
      <c r="O244" s="154" t="s">
        <v>1641</v>
      </c>
      <c r="P244" s="154" t="s">
        <v>2890</v>
      </c>
      <c r="Q244" s="166" t="s">
        <v>2891</v>
      </c>
      <c r="R244" s="154"/>
      <c r="S244" s="155">
        <v>93401</v>
      </c>
      <c r="T244" s="155" t="s">
        <v>2892</v>
      </c>
      <c r="U244" s="155">
        <v>2020</v>
      </c>
      <c r="V244" s="156">
        <v>44104</v>
      </c>
      <c r="W244" s="154">
        <v>7714</v>
      </c>
      <c r="X244" s="213"/>
      <c r="Y244" s="214"/>
      <c r="Z244" s="213"/>
      <c r="AA244" s="213"/>
      <c r="AB244" s="213"/>
      <c r="AC244" s="215"/>
      <c r="AD244" s="40"/>
      <c r="AE244" s="40"/>
      <c r="AF244" s="40"/>
      <c r="AG244" s="40"/>
      <c r="AH244" s="40"/>
      <c r="AI244" s="218"/>
    </row>
    <row r="245" spans="1:35" ht="45" customHeight="1" x14ac:dyDescent="0.2">
      <c r="A245" s="159" t="s">
        <v>2893</v>
      </c>
      <c r="B245" s="150">
        <v>730752008</v>
      </c>
      <c r="C245" s="150" t="s">
        <v>2283</v>
      </c>
      <c r="D245" s="151" t="s">
        <v>2284</v>
      </c>
      <c r="E245" s="150" t="s">
        <v>2894</v>
      </c>
      <c r="F245" s="152" t="s">
        <v>2895</v>
      </c>
      <c r="G245" s="152"/>
      <c r="H245" s="152" t="s">
        <v>2896</v>
      </c>
      <c r="I245" s="152" t="s">
        <v>2897</v>
      </c>
      <c r="J245" s="150" t="s">
        <v>2898</v>
      </c>
      <c r="K245" s="150" t="s">
        <v>2899</v>
      </c>
      <c r="L245" s="150" t="s">
        <v>2900</v>
      </c>
      <c r="M245" s="150" t="s">
        <v>2901</v>
      </c>
      <c r="N245" s="153" t="s">
        <v>118</v>
      </c>
      <c r="O245" s="154" t="s">
        <v>2331</v>
      </c>
      <c r="P245" s="154" t="s">
        <v>2902</v>
      </c>
      <c r="Q245" s="155"/>
      <c r="R245" s="154"/>
      <c r="S245" s="155" t="s">
        <v>627</v>
      </c>
      <c r="T245" s="155" t="s">
        <v>2903</v>
      </c>
      <c r="U245" s="155">
        <v>2021</v>
      </c>
      <c r="V245" s="156">
        <v>39720</v>
      </c>
      <c r="W245" s="154">
        <v>7405</v>
      </c>
      <c r="X245" s="262"/>
      <c r="Y245" s="153"/>
      <c r="Z245" s="262"/>
      <c r="AA245" s="262"/>
      <c r="AB245" s="262"/>
      <c r="AC245" s="150"/>
      <c r="AD245" s="40"/>
      <c r="AE245" s="40"/>
      <c r="AF245" s="40"/>
      <c r="AG245" s="40"/>
      <c r="AH245" s="40"/>
      <c r="AI245" s="218"/>
    </row>
    <row r="246" spans="1:35" ht="45" customHeight="1" x14ac:dyDescent="0.2">
      <c r="A246" s="159" t="s">
        <v>2904</v>
      </c>
      <c r="B246" s="150">
        <v>715814005</v>
      </c>
      <c r="C246" s="150" t="s">
        <v>2283</v>
      </c>
      <c r="D246" s="151" t="s">
        <v>2284</v>
      </c>
      <c r="E246" s="150" t="s">
        <v>2905</v>
      </c>
      <c r="F246" s="152" t="s">
        <v>2906</v>
      </c>
      <c r="G246" s="152"/>
      <c r="H246" s="152" t="s">
        <v>2907</v>
      </c>
      <c r="I246" s="152" t="s">
        <v>2908</v>
      </c>
      <c r="J246" s="150" t="s">
        <v>1073</v>
      </c>
      <c r="K246" s="150" t="s">
        <v>2909</v>
      </c>
      <c r="L246" s="150" t="s">
        <v>2910</v>
      </c>
      <c r="M246" s="150" t="s">
        <v>2911</v>
      </c>
      <c r="N246" s="154" t="s">
        <v>118</v>
      </c>
      <c r="O246" s="154" t="s">
        <v>119</v>
      </c>
      <c r="P246" s="154" t="s">
        <v>2912</v>
      </c>
      <c r="Q246" s="155" t="s">
        <v>2913</v>
      </c>
      <c r="R246" s="154"/>
      <c r="S246" s="155">
        <v>93401</v>
      </c>
      <c r="T246" s="155" t="s">
        <v>2914</v>
      </c>
      <c r="U246" s="155">
        <v>2017</v>
      </c>
      <c r="V246" s="156">
        <v>37970</v>
      </c>
      <c r="W246" s="154">
        <v>6885</v>
      </c>
      <c r="X246" s="262"/>
      <c r="Y246" s="153"/>
      <c r="Z246" s="262"/>
      <c r="AA246" s="262"/>
      <c r="AB246" s="262"/>
      <c r="AC246" s="150"/>
      <c r="AD246" s="40"/>
      <c r="AE246" s="40"/>
      <c r="AF246" s="40"/>
      <c r="AG246" s="40"/>
      <c r="AH246" s="40"/>
      <c r="AI246" s="218"/>
    </row>
    <row r="247" spans="1:35" ht="45" customHeight="1" x14ac:dyDescent="0.2">
      <c r="A247" s="159" t="s">
        <v>2915</v>
      </c>
      <c r="B247" s="150" t="s">
        <v>2916</v>
      </c>
      <c r="C247" s="150" t="s">
        <v>2297</v>
      </c>
      <c r="D247" s="151" t="s">
        <v>2284</v>
      </c>
      <c r="E247" s="150" t="s">
        <v>2917</v>
      </c>
      <c r="F247" s="152" t="s">
        <v>2918</v>
      </c>
      <c r="G247" s="152"/>
      <c r="H247" s="152" t="s">
        <v>2919</v>
      </c>
      <c r="I247" s="152" t="s">
        <v>2920</v>
      </c>
      <c r="J247" s="150" t="s">
        <v>1438</v>
      </c>
      <c r="K247" s="150" t="s">
        <v>2921</v>
      </c>
      <c r="L247" s="150" t="s">
        <v>2922</v>
      </c>
      <c r="M247" s="150" t="s">
        <v>2923</v>
      </c>
      <c r="N247" s="153" t="s">
        <v>246</v>
      </c>
      <c r="O247" s="154" t="s">
        <v>306</v>
      </c>
      <c r="P247" s="154" t="s">
        <v>2924</v>
      </c>
      <c r="Q247" s="155" t="s">
        <v>2925</v>
      </c>
      <c r="R247" s="154"/>
      <c r="S247" s="155" t="s">
        <v>2308</v>
      </c>
      <c r="T247" s="155" t="s">
        <v>2926</v>
      </c>
      <c r="U247" s="155">
        <v>2021</v>
      </c>
      <c r="V247" s="156">
        <v>42902</v>
      </c>
      <c r="W247" s="154">
        <v>7632</v>
      </c>
      <c r="X247" s="262"/>
      <c r="Y247" s="153"/>
      <c r="Z247" s="262"/>
      <c r="AA247" s="262"/>
      <c r="AB247" s="262"/>
      <c r="AC247" s="150"/>
      <c r="AD247" s="40"/>
      <c r="AE247" s="40"/>
      <c r="AF247" s="40"/>
      <c r="AG247" s="40"/>
      <c r="AH247" s="40"/>
      <c r="AI247" s="218"/>
    </row>
    <row r="248" spans="1:35" ht="45" customHeight="1" x14ac:dyDescent="0.2">
      <c r="A248" s="149" t="s">
        <v>2927</v>
      </c>
      <c r="B248" s="150">
        <v>651705223</v>
      </c>
      <c r="C248" s="150"/>
      <c r="D248" s="151" t="s">
        <v>2284</v>
      </c>
      <c r="E248" s="150" t="s">
        <v>2928</v>
      </c>
      <c r="F248" s="152" t="s">
        <v>2929</v>
      </c>
      <c r="G248" s="152"/>
      <c r="H248" s="152" t="s">
        <v>2930</v>
      </c>
      <c r="I248" s="152" t="s">
        <v>2931</v>
      </c>
      <c r="J248" s="150" t="s">
        <v>2932</v>
      </c>
      <c r="K248" s="150" t="s">
        <v>2933</v>
      </c>
      <c r="L248" s="150" t="s">
        <v>2934</v>
      </c>
      <c r="M248" s="150" t="s">
        <v>2935</v>
      </c>
      <c r="N248" s="150" t="s">
        <v>939</v>
      </c>
      <c r="O248" s="155" t="s">
        <v>940</v>
      </c>
      <c r="P248" s="155" t="s">
        <v>2936</v>
      </c>
      <c r="Q248" s="180" t="s">
        <v>2937</v>
      </c>
      <c r="R248" s="155"/>
      <c r="S248" s="155" t="s">
        <v>153</v>
      </c>
      <c r="T248" s="155" t="s">
        <v>2938</v>
      </c>
      <c r="U248" s="155">
        <v>2019</v>
      </c>
      <c r="V248" s="158">
        <v>43595</v>
      </c>
      <c r="W248" s="155">
        <v>7676</v>
      </c>
      <c r="X248" s="265"/>
      <c r="Y248" s="150"/>
      <c r="Z248" s="265"/>
      <c r="AA248" s="265"/>
      <c r="AB248" s="265"/>
      <c r="AC248" s="150"/>
      <c r="AD248" s="40"/>
      <c r="AE248" s="40"/>
      <c r="AF248" s="40"/>
      <c r="AG248" s="40"/>
      <c r="AH248" s="40"/>
      <c r="AI248" s="218"/>
    </row>
    <row r="249" spans="1:35" ht="45" customHeight="1" x14ac:dyDescent="0.2">
      <c r="A249" s="159" t="s">
        <v>2939</v>
      </c>
      <c r="B249" s="150">
        <v>655044205</v>
      </c>
      <c r="C249" s="150" t="s">
        <v>2297</v>
      </c>
      <c r="D249" s="151" t="s">
        <v>2284</v>
      </c>
      <c r="E249" s="150" t="s">
        <v>2940</v>
      </c>
      <c r="F249" s="152" t="s">
        <v>2941</v>
      </c>
      <c r="G249" s="152"/>
      <c r="H249" s="152" t="s">
        <v>2942</v>
      </c>
      <c r="I249" s="152" t="s">
        <v>2943</v>
      </c>
      <c r="J249" s="150" t="s">
        <v>2944</v>
      </c>
      <c r="K249" s="150" t="s">
        <v>2945</v>
      </c>
      <c r="L249" s="150" t="s">
        <v>2946</v>
      </c>
      <c r="M249" s="150" t="s">
        <v>2947</v>
      </c>
      <c r="N249" s="153" t="s">
        <v>118</v>
      </c>
      <c r="O249" s="154" t="s">
        <v>774</v>
      </c>
      <c r="P249" s="154" t="s">
        <v>2948</v>
      </c>
      <c r="Q249" s="155" t="s">
        <v>2949</v>
      </c>
      <c r="R249" s="154"/>
      <c r="S249" s="155" t="s">
        <v>153</v>
      </c>
      <c r="T249" s="155" t="s">
        <v>2950</v>
      </c>
      <c r="U249" s="155">
        <v>2017</v>
      </c>
      <c r="V249" s="156">
        <v>38898</v>
      </c>
      <c r="W249" s="154">
        <v>7323</v>
      </c>
      <c r="X249" s="262"/>
      <c r="Y249" s="153"/>
      <c r="Z249" s="262"/>
      <c r="AA249" s="262"/>
      <c r="AB249" s="262"/>
      <c r="AC249" s="150"/>
      <c r="AD249" s="40"/>
      <c r="AE249" s="40"/>
      <c r="AF249" s="40"/>
      <c r="AG249" s="40"/>
      <c r="AH249" s="40"/>
      <c r="AI249" s="218"/>
    </row>
    <row r="250" spans="1:35" ht="45" customHeight="1" x14ac:dyDescent="0.2">
      <c r="A250" s="159" t="s">
        <v>2951</v>
      </c>
      <c r="B250" s="150">
        <v>721476006</v>
      </c>
      <c r="C250" s="150" t="s">
        <v>2381</v>
      </c>
      <c r="D250" s="151" t="s">
        <v>2382</v>
      </c>
      <c r="E250" s="150" t="s">
        <v>2952</v>
      </c>
      <c r="F250" s="152" t="s">
        <v>2953</v>
      </c>
      <c r="G250" s="155">
        <v>2023</v>
      </c>
      <c r="H250" s="152" t="s">
        <v>2954</v>
      </c>
      <c r="I250" s="152" t="s">
        <v>2955</v>
      </c>
      <c r="J250" s="150" t="s">
        <v>1613</v>
      </c>
      <c r="K250" s="150" t="s">
        <v>2956</v>
      </c>
      <c r="L250" s="150" t="s">
        <v>2957</v>
      </c>
      <c r="M250" s="150" t="s">
        <v>2958</v>
      </c>
      <c r="N250" s="153" t="s">
        <v>1280</v>
      </c>
      <c r="O250" s="154" t="s">
        <v>1281</v>
      </c>
      <c r="P250" s="154" t="s">
        <v>2959</v>
      </c>
      <c r="Q250" s="155" t="s">
        <v>2960</v>
      </c>
      <c r="R250" s="154"/>
      <c r="S250" s="155">
        <v>93910</v>
      </c>
      <c r="T250" s="155" t="s">
        <v>2961</v>
      </c>
      <c r="U250" s="155">
        <v>2023</v>
      </c>
      <c r="V250" s="156">
        <v>37970</v>
      </c>
      <c r="W250" s="154">
        <v>6864</v>
      </c>
      <c r="X250" s="262"/>
      <c r="Y250" s="153"/>
      <c r="Z250" s="262"/>
      <c r="AA250" s="262"/>
      <c r="AB250" s="262"/>
      <c r="AC250" s="150"/>
      <c r="AD250" s="40"/>
      <c r="AE250" s="40"/>
      <c r="AF250" s="40"/>
      <c r="AG250" s="40"/>
      <c r="AH250" s="40"/>
      <c r="AI250" s="218"/>
    </row>
    <row r="251" spans="1:35" ht="45" customHeight="1" x14ac:dyDescent="0.2">
      <c r="A251" s="159" t="s">
        <v>2962</v>
      </c>
      <c r="B251" s="150">
        <v>740165003</v>
      </c>
      <c r="C251" s="150" t="s">
        <v>2283</v>
      </c>
      <c r="D251" s="151" t="s">
        <v>2284</v>
      </c>
      <c r="E251" s="150" t="s">
        <v>2963</v>
      </c>
      <c r="F251" s="152" t="s">
        <v>2964</v>
      </c>
      <c r="G251" s="152"/>
      <c r="H251" s="152" t="s">
        <v>2965</v>
      </c>
      <c r="I251" s="152" t="s">
        <v>2966</v>
      </c>
      <c r="J251" s="150" t="s">
        <v>2967</v>
      </c>
      <c r="K251" s="150" t="s">
        <v>2968</v>
      </c>
      <c r="L251" s="150" t="s">
        <v>2969</v>
      </c>
      <c r="M251" s="150" t="s">
        <v>2970</v>
      </c>
      <c r="N251" s="153" t="s">
        <v>118</v>
      </c>
      <c r="O251" s="154" t="s">
        <v>1595</v>
      </c>
      <c r="P251" s="154"/>
      <c r="Q251" s="155" t="s">
        <v>2971</v>
      </c>
      <c r="R251" s="154"/>
      <c r="S251" s="155" t="s">
        <v>209</v>
      </c>
      <c r="T251" s="155" t="s">
        <v>2972</v>
      </c>
      <c r="U251" s="155">
        <v>2009</v>
      </c>
      <c r="V251" s="156">
        <v>39332</v>
      </c>
      <c r="W251" s="154">
        <v>7373</v>
      </c>
      <c r="X251" s="262"/>
      <c r="Y251" s="153"/>
      <c r="Z251" s="262"/>
      <c r="AA251" s="262"/>
      <c r="AB251" s="262"/>
      <c r="AC251" s="150"/>
      <c r="AD251" s="40"/>
      <c r="AE251" s="40"/>
      <c r="AF251" s="40"/>
      <c r="AG251" s="40"/>
      <c r="AH251" s="40"/>
      <c r="AI251" s="218"/>
    </row>
    <row r="252" spans="1:35" ht="45" customHeight="1" x14ac:dyDescent="0.2">
      <c r="A252" s="159" t="s">
        <v>2973</v>
      </c>
      <c r="B252" s="150">
        <v>722884000</v>
      </c>
      <c r="C252" s="150" t="s">
        <v>2283</v>
      </c>
      <c r="D252" s="151" t="s">
        <v>2284</v>
      </c>
      <c r="E252" s="150" t="s">
        <v>2974</v>
      </c>
      <c r="F252" s="152" t="s">
        <v>2975</v>
      </c>
      <c r="G252" s="152"/>
      <c r="H252" s="152" t="s">
        <v>2976</v>
      </c>
      <c r="I252" s="152" t="s">
        <v>2977</v>
      </c>
      <c r="J252" s="150" t="s">
        <v>2978</v>
      </c>
      <c r="K252" s="150" t="s">
        <v>2979</v>
      </c>
      <c r="L252" s="150" t="s">
        <v>2980</v>
      </c>
      <c r="M252" s="150" t="s">
        <v>2981</v>
      </c>
      <c r="N252" s="153" t="s">
        <v>939</v>
      </c>
      <c r="O252" s="154" t="s">
        <v>1909</v>
      </c>
      <c r="P252" s="154" t="s">
        <v>2982</v>
      </c>
      <c r="Q252" s="166" t="s">
        <v>2983</v>
      </c>
      <c r="R252" s="154"/>
      <c r="S252" s="155" t="s">
        <v>1842</v>
      </c>
      <c r="T252" s="155" t="s">
        <v>2984</v>
      </c>
      <c r="U252" s="155">
        <v>2019</v>
      </c>
      <c r="V252" s="156">
        <v>37970</v>
      </c>
      <c r="W252" s="154">
        <v>6914</v>
      </c>
      <c r="X252" s="262"/>
      <c r="Y252" s="153"/>
      <c r="Z252" s="262"/>
      <c r="AA252" s="262"/>
      <c r="AB252" s="262"/>
      <c r="AC252" s="150"/>
      <c r="AD252" s="40"/>
      <c r="AE252" s="40"/>
      <c r="AF252" s="40"/>
      <c r="AG252" s="40"/>
      <c r="AH252" s="40"/>
      <c r="AI252" s="218"/>
    </row>
    <row r="253" spans="1:35" ht="45" customHeight="1" x14ac:dyDescent="0.2">
      <c r="A253" s="159" t="s">
        <v>2985</v>
      </c>
      <c r="B253" s="150">
        <v>722517008</v>
      </c>
      <c r="C253" s="150" t="s">
        <v>2283</v>
      </c>
      <c r="D253" s="151" t="s">
        <v>2284</v>
      </c>
      <c r="E253" s="150" t="s">
        <v>2986</v>
      </c>
      <c r="F253" s="152" t="s">
        <v>2987</v>
      </c>
      <c r="G253" s="152"/>
      <c r="H253" s="152" t="s">
        <v>2988</v>
      </c>
      <c r="I253" s="152" t="s">
        <v>2989</v>
      </c>
      <c r="J253" s="150" t="s">
        <v>2990</v>
      </c>
      <c r="K253" s="150" t="s">
        <v>2991</v>
      </c>
      <c r="L253" s="150" t="s">
        <v>2992</v>
      </c>
      <c r="M253" s="150" t="s">
        <v>2993</v>
      </c>
      <c r="N253" s="153" t="s">
        <v>118</v>
      </c>
      <c r="O253" s="154" t="s">
        <v>178</v>
      </c>
      <c r="P253" s="154" t="s">
        <v>2994</v>
      </c>
      <c r="Q253" s="155" t="s">
        <v>2995</v>
      </c>
      <c r="R253" s="154"/>
      <c r="S253" s="155" t="s">
        <v>209</v>
      </c>
      <c r="T253" s="155" t="s">
        <v>2996</v>
      </c>
      <c r="U253" s="155">
        <v>2017</v>
      </c>
      <c r="V253" s="156">
        <v>39349</v>
      </c>
      <c r="W253" s="154">
        <v>7374</v>
      </c>
      <c r="X253" s="262"/>
      <c r="Y253" s="153"/>
      <c r="Z253" s="262"/>
      <c r="AA253" s="262"/>
      <c r="AB253" s="262"/>
      <c r="AC253" s="150"/>
      <c r="AD253" s="40"/>
      <c r="AE253" s="40"/>
      <c r="AF253" s="40"/>
      <c r="AG253" s="40"/>
      <c r="AH253" s="40"/>
      <c r="AI253" s="218"/>
    </row>
    <row r="254" spans="1:35" ht="45" customHeight="1" x14ac:dyDescent="0.2">
      <c r="A254" s="159" t="s">
        <v>2997</v>
      </c>
      <c r="B254" s="150">
        <v>651515092</v>
      </c>
      <c r="C254" s="150" t="s">
        <v>2283</v>
      </c>
      <c r="D254" s="151" t="s">
        <v>2284</v>
      </c>
      <c r="E254" s="150" t="s">
        <v>2998</v>
      </c>
      <c r="F254" s="152" t="s">
        <v>2999</v>
      </c>
      <c r="G254" s="152"/>
      <c r="H254" s="152" t="s">
        <v>3000</v>
      </c>
      <c r="I254" s="152" t="s">
        <v>3001</v>
      </c>
      <c r="J254" s="150" t="s">
        <v>3002</v>
      </c>
      <c r="K254" s="150" t="s">
        <v>3003</v>
      </c>
      <c r="L254" s="150" t="s">
        <v>3004</v>
      </c>
      <c r="M254" s="150" t="s">
        <v>3005</v>
      </c>
      <c r="N254" s="153" t="s">
        <v>246</v>
      </c>
      <c r="O254" s="154" t="s">
        <v>686</v>
      </c>
      <c r="P254" s="154" t="s">
        <v>3006</v>
      </c>
      <c r="Q254" s="155" t="s">
        <v>3007</v>
      </c>
      <c r="R254" s="154"/>
      <c r="S254" s="155" t="s">
        <v>1029</v>
      </c>
      <c r="T254" s="155" t="s">
        <v>3008</v>
      </c>
      <c r="U254" s="155">
        <v>2019</v>
      </c>
      <c r="V254" s="156">
        <v>43482</v>
      </c>
      <c r="W254" s="154">
        <v>7668</v>
      </c>
      <c r="X254" s="262"/>
      <c r="Y254" s="153"/>
      <c r="Z254" s="262"/>
      <c r="AA254" s="262"/>
      <c r="AB254" s="262"/>
      <c r="AC254" s="150"/>
      <c r="AD254" s="40"/>
      <c r="AE254" s="40"/>
      <c r="AF254" s="40"/>
      <c r="AG254" s="40"/>
      <c r="AH254" s="40"/>
      <c r="AI254" s="218"/>
    </row>
    <row r="255" spans="1:35" ht="45" customHeight="1" x14ac:dyDescent="0.2">
      <c r="A255" s="159" t="s">
        <v>3009</v>
      </c>
      <c r="B255" s="150">
        <v>740097008</v>
      </c>
      <c r="C255" s="150" t="s">
        <v>2297</v>
      </c>
      <c r="D255" s="151" t="s">
        <v>2284</v>
      </c>
      <c r="E255" s="150" t="s">
        <v>3010</v>
      </c>
      <c r="F255" s="152" t="s">
        <v>3011</v>
      </c>
      <c r="G255" s="152"/>
      <c r="H255" s="152" t="s">
        <v>3012</v>
      </c>
      <c r="I255" s="152" t="s">
        <v>3013</v>
      </c>
      <c r="J255" s="150" t="s">
        <v>3014</v>
      </c>
      <c r="K255" s="150" t="s">
        <v>3015</v>
      </c>
      <c r="L255" s="150" t="s">
        <v>3016</v>
      </c>
      <c r="M255" s="150" t="s">
        <v>3017</v>
      </c>
      <c r="N255" s="153" t="s">
        <v>118</v>
      </c>
      <c r="O255" s="154" t="s">
        <v>119</v>
      </c>
      <c r="P255" s="154"/>
      <c r="Q255" s="155" t="s">
        <v>3018</v>
      </c>
      <c r="R255" s="154"/>
      <c r="S255" s="155" t="s">
        <v>627</v>
      </c>
      <c r="T255" s="155" t="s">
        <v>3019</v>
      </c>
      <c r="U255" s="155">
        <v>2010</v>
      </c>
      <c r="V255" s="156">
        <v>40366</v>
      </c>
      <c r="W255" s="154">
        <v>7429</v>
      </c>
      <c r="X255" s="262"/>
      <c r="Y255" s="153"/>
      <c r="Z255" s="262"/>
      <c r="AA255" s="262"/>
      <c r="AB255" s="262"/>
      <c r="AC255" s="150"/>
      <c r="AD255" s="40"/>
      <c r="AE255" s="40"/>
      <c r="AF255" s="40"/>
      <c r="AG255" s="40"/>
      <c r="AH255" s="40"/>
      <c r="AI255" s="218"/>
    </row>
    <row r="256" spans="1:35" ht="45" customHeight="1" x14ac:dyDescent="0.2">
      <c r="A256" s="159" t="s">
        <v>3020</v>
      </c>
      <c r="B256" s="150">
        <v>656852305</v>
      </c>
      <c r="C256" s="150" t="s">
        <v>2283</v>
      </c>
      <c r="D256" s="151" t="s">
        <v>2284</v>
      </c>
      <c r="E256" s="150" t="s">
        <v>3021</v>
      </c>
      <c r="F256" s="152" t="s">
        <v>3022</v>
      </c>
      <c r="G256" s="152"/>
      <c r="H256" s="152" t="s">
        <v>3023</v>
      </c>
      <c r="I256" s="152" t="s">
        <v>3024</v>
      </c>
      <c r="J256" s="150" t="s">
        <v>3025</v>
      </c>
      <c r="K256" s="150" t="s">
        <v>3026</v>
      </c>
      <c r="L256" s="150" t="s">
        <v>3027</v>
      </c>
      <c r="M256" s="150" t="s">
        <v>3028</v>
      </c>
      <c r="N256" s="153" t="s">
        <v>118</v>
      </c>
      <c r="O256" s="154" t="s">
        <v>119</v>
      </c>
      <c r="P256" s="154"/>
      <c r="Q256" s="155"/>
      <c r="R256" s="154"/>
      <c r="S256" s="155" t="s">
        <v>1842</v>
      </c>
      <c r="T256" s="155" t="s">
        <v>3029</v>
      </c>
      <c r="U256" s="155">
        <v>2014</v>
      </c>
      <c r="V256" s="156">
        <v>39128</v>
      </c>
      <c r="W256" s="154">
        <v>7346</v>
      </c>
      <c r="X256" s="262"/>
      <c r="Y256" s="153"/>
      <c r="Z256" s="262"/>
      <c r="AA256" s="262"/>
      <c r="AB256" s="262"/>
      <c r="AC256" s="150"/>
      <c r="AD256" s="40"/>
      <c r="AE256" s="40"/>
      <c r="AF256" s="40"/>
      <c r="AG256" s="40"/>
      <c r="AH256" s="40"/>
      <c r="AI256" s="218"/>
    </row>
    <row r="257" spans="1:35" ht="45" customHeight="1" x14ac:dyDescent="0.2">
      <c r="A257" s="159" t="s">
        <v>3030</v>
      </c>
      <c r="B257" s="150">
        <v>650359615</v>
      </c>
      <c r="C257" s="150" t="s">
        <v>2283</v>
      </c>
      <c r="D257" s="151" t="s">
        <v>2284</v>
      </c>
      <c r="E257" s="150" t="s">
        <v>3031</v>
      </c>
      <c r="F257" s="152" t="s">
        <v>3032</v>
      </c>
      <c r="G257" s="152"/>
      <c r="H257" s="152" t="s">
        <v>3033</v>
      </c>
      <c r="I257" s="152" t="s">
        <v>3034</v>
      </c>
      <c r="J257" s="150" t="s">
        <v>3035</v>
      </c>
      <c r="K257" s="150" t="s">
        <v>3036</v>
      </c>
      <c r="L257" s="150" t="s">
        <v>3037</v>
      </c>
      <c r="M257" s="150" t="s">
        <v>3038</v>
      </c>
      <c r="N257" s="153" t="s">
        <v>118</v>
      </c>
      <c r="O257" s="154" t="s">
        <v>192</v>
      </c>
      <c r="P257" s="154"/>
      <c r="Q257" s="155"/>
      <c r="R257" s="154"/>
      <c r="S257" s="155">
        <v>93401</v>
      </c>
      <c r="T257" s="155" t="s">
        <v>3039</v>
      </c>
      <c r="U257" s="155">
        <v>2011</v>
      </c>
      <c r="V257" s="156">
        <v>40753</v>
      </c>
      <c r="W257" s="154">
        <v>7447</v>
      </c>
      <c r="X257" s="262"/>
      <c r="Y257" s="153"/>
      <c r="Z257" s="262"/>
      <c r="AA257" s="262"/>
      <c r="AB257" s="262"/>
      <c r="AC257" s="150"/>
      <c r="AD257" s="40"/>
      <c r="AE257" s="40"/>
      <c r="AF257" s="40"/>
      <c r="AG257" s="40"/>
      <c r="AH257" s="40"/>
      <c r="AI257" s="218"/>
    </row>
    <row r="258" spans="1:35" ht="45" customHeight="1" x14ac:dyDescent="0.2">
      <c r="A258" s="159" t="s">
        <v>3040</v>
      </c>
      <c r="B258" s="150">
        <v>651747023</v>
      </c>
      <c r="C258" s="150" t="s">
        <v>198</v>
      </c>
      <c r="D258" s="151" t="s">
        <v>124</v>
      </c>
      <c r="E258" s="150" t="s">
        <v>3041</v>
      </c>
      <c r="F258" s="152" t="s">
        <v>3042</v>
      </c>
      <c r="G258" s="152"/>
      <c r="H258" s="152" t="s">
        <v>3043</v>
      </c>
      <c r="I258" s="152" t="s">
        <v>3044</v>
      </c>
      <c r="J258" s="150" t="s">
        <v>3002</v>
      </c>
      <c r="K258" s="150" t="s">
        <v>3045</v>
      </c>
      <c r="L258" s="150" t="s">
        <v>3046</v>
      </c>
      <c r="M258" s="150" t="s">
        <v>3047</v>
      </c>
      <c r="N258" s="153" t="s">
        <v>118</v>
      </c>
      <c r="O258" s="154" t="s">
        <v>178</v>
      </c>
      <c r="P258" s="154">
        <v>226698697</v>
      </c>
      <c r="Q258" s="155" t="s">
        <v>3048</v>
      </c>
      <c r="R258" s="154"/>
      <c r="S258" s="155" t="s">
        <v>1029</v>
      </c>
      <c r="T258" s="155" t="s">
        <v>3049</v>
      </c>
      <c r="U258" s="155">
        <v>2020</v>
      </c>
      <c r="V258" s="156">
        <v>43503</v>
      </c>
      <c r="W258" s="154">
        <v>7670</v>
      </c>
      <c r="X258" s="213"/>
      <c r="Y258" s="214"/>
      <c r="Z258" s="213"/>
      <c r="AA258" s="213"/>
      <c r="AB258" s="213"/>
      <c r="AC258" s="215"/>
      <c r="AD258" s="40"/>
      <c r="AE258" s="40"/>
      <c r="AF258" s="40"/>
      <c r="AG258" s="40"/>
      <c r="AH258" s="40"/>
      <c r="AI258" s="218"/>
    </row>
    <row r="259" spans="1:35" ht="45" customHeight="1" x14ac:dyDescent="0.2">
      <c r="A259" s="159" t="s">
        <v>3050</v>
      </c>
      <c r="B259" s="150" t="s">
        <v>3051</v>
      </c>
      <c r="C259" s="150"/>
      <c r="D259" s="151" t="s">
        <v>2284</v>
      </c>
      <c r="E259" s="150" t="s">
        <v>3052</v>
      </c>
      <c r="F259" s="152" t="s">
        <v>3053</v>
      </c>
      <c r="G259" s="152"/>
      <c r="H259" s="152" t="s">
        <v>3054</v>
      </c>
      <c r="I259" s="152" t="s">
        <v>3055</v>
      </c>
      <c r="J259" s="150" t="s">
        <v>1036</v>
      </c>
      <c r="K259" s="150" t="s">
        <v>3056</v>
      </c>
      <c r="L259" s="150" t="s">
        <v>3057</v>
      </c>
      <c r="M259" s="150" t="s">
        <v>3058</v>
      </c>
      <c r="N259" s="153" t="s">
        <v>118</v>
      </c>
      <c r="O259" s="154" t="s">
        <v>2736</v>
      </c>
      <c r="P259" s="154">
        <v>56226261423</v>
      </c>
      <c r="Q259" s="181" t="s">
        <v>3059</v>
      </c>
      <c r="R259" s="154"/>
      <c r="S259" s="155">
        <v>93401</v>
      </c>
      <c r="T259" s="155" t="s">
        <v>3060</v>
      </c>
      <c r="U259" s="155">
        <v>2019</v>
      </c>
      <c r="V259" s="156">
        <v>43635</v>
      </c>
      <c r="W259" s="154">
        <v>7679</v>
      </c>
      <c r="X259" s="262"/>
      <c r="Y259" s="153"/>
      <c r="Z259" s="262"/>
      <c r="AA259" s="262"/>
      <c r="AB259" s="262"/>
      <c r="AC259" s="150"/>
      <c r="AD259" s="40"/>
      <c r="AE259" s="40"/>
      <c r="AF259" s="40"/>
      <c r="AG259" s="40"/>
      <c r="AH259" s="40"/>
      <c r="AI259" s="218"/>
    </row>
    <row r="260" spans="1:35" ht="45" customHeight="1" x14ac:dyDescent="0.2">
      <c r="A260" s="159" t="s">
        <v>3061</v>
      </c>
      <c r="B260" s="150">
        <v>718429005</v>
      </c>
      <c r="C260" s="150" t="s">
        <v>2283</v>
      </c>
      <c r="D260" s="151" t="s">
        <v>2284</v>
      </c>
      <c r="E260" s="150" t="s">
        <v>3062</v>
      </c>
      <c r="F260" s="152" t="s">
        <v>3063</v>
      </c>
      <c r="G260" s="152"/>
      <c r="H260" s="152" t="s">
        <v>3064</v>
      </c>
      <c r="I260" s="152" t="s">
        <v>3065</v>
      </c>
      <c r="J260" s="150" t="s">
        <v>278</v>
      </c>
      <c r="K260" s="150" t="s">
        <v>3066</v>
      </c>
      <c r="L260" s="150" t="s">
        <v>3067</v>
      </c>
      <c r="M260" s="150" t="s">
        <v>3068</v>
      </c>
      <c r="N260" s="153" t="s">
        <v>118</v>
      </c>
      <c r="O260" s="154" t="s">
        <v>3069</v>
      </c>
      <c r="P260" s="154"/>
      <c r="Q260" s="155" t="s">
        <v>3070</v>
      </c>
      <c r="R260" s="154"/>
      <c r="S260" s="155">
        <v>93401</v>
      </c>
      <c r="T260" s="155" t="s">
        <v>3071</v>
      </c>
      <c r="U260" s="155">
        <v>2010</v>
      </c>
      <c r="V260" s="156">
        <v>37970</v>
      </c>
      <c r="W260" s="154">
        <v>6850</v>
      </c>
      <c r="X260" s="262"/>
      <c r="Y260" s="153"/>
      <c r="Z260" s="262"/>
      <c r="AA260" s="262"/>
      <c r="AB260" s="262"/>
      <c r="AC260" s="150"/>
      <c r="AD260" s="40"/>
      <c r="AE260" s="40"/>
      <c r="AF260" s="40"/>
      <c r="AG260" s="40"/>
      <c r="AH260" s="40"/>
      <c r="AI260" s="218"/>
    </row>
    <row r="261" spans="1:35" ht="45" customHeight="1" x14ac:dyDescent="0.2">
      <c r="A261" s="159" t="s">
        <v>3072</v>
      </c>
      <c r="B261" s="150">
        <v>714364007</v>
      </c>
      <c r="C261" s="150" t="s">
        <v>2283</v>
      </c>
      <c r="D261" s="151" t="s">
        <v>2284</v>
      </c>
      <c r="E261" s="150" t="s">
        <v>3073</v>
      </c>
      <c r="F261" s="152" t="s">
        <v>3074</v>
      </c>
      <c r="G261" s="152"/>
      <c r="H261" s="150" t="s">
        <v>3075</v>
      </c>
      <c r="I261" s="152" t="s">
        <v>3076</v>
      </c>
      <c r="J261" s="150" t="s">
        <v>3077</v>
      </c>
      <c r="K261" s="150" t="s">
        <v>3078</v>
      </c>
      <c r="L261" s="150" t="s">
        <v>3079</v>
      </c>
      <c r="M261" s="150" t="s">
        <v>3080</v>
      </c>
      <c r="N261" s="153" t="s">
        <v>118</v>
      </c>
      <c r="O261" s="154" t="s">
        <v>594</v>
      </c>
      <c r="P261" s="154" t="s">
        <v>3081</v>
      </c>
      <c r="Q261" s="155" t="s">
        <v>3082</v>
      </c>
      <c r="R261" s="154"/>
      <c r="S261" s="155">
        <v>93401</v>
      </c>
      <c r="T261" s="155" t="s">
        <v>3083</v>
      </c>
      <c r="U261" s="155">
        <v>2017</v>
      </c>
      <c r="V261" s="156">
        <v>39030</v>
      </c>
      <c r="W261" s="154">
        <v>7339</v>
      </c>
      <c r="X261" s="262"/>
      <c r="Y261" s="153"/>
      <c r="Z261" s="262"/>
      <c r="AA261" s="262"/>
      <c r="AB261" s="262"/>
      <c r="AC261" s="150"/>
      <c r="AD261" s="40"/>
      <c r="AE261" s="40"/>
      <c r="AF261" s="40"/>
      <c r="AG261" s="40"/>
      <c r="AH261" s="40"/>
      <c r="AI261" s="218"/>
    </row>
    <row r="262" spans="1:35" ht="45" customHeight="1" x14ac:dyDescent="0.2">
      <c r="A262" s="159" t="s">
        <v>3084</v>
      </c>
      <c r="B262" s="150" t="s">
        <v>3085</v>
      </c>
      <c r="C262" s="150" t="s">
        <v>2297</v>
      </c>
      <c r="D262" s="151" t="s">
        <v>2284</v>
      </c>
      <c r="E262" s="150" t="s">
        <v>3086</v>
      </c>
      <c r="F262" s="152" t="s">
        <v>3087</v>
      </c>
      <c r="G262" s="152"/>
      <c r="H262" s="152" t="s">
        <v>3088</v>
      </c>
      <c r="I262" s="152" t="s">
        <v>3089</v>
      </c>
      <c r="J262" s="150" t="s">
        <v>2439</v>
      </c>
      <c r="K262" s="150" t="s">
        <v>3090</v>
      </c>
      <c r="L262" s="150" t="s">
        <v>3091</v>
      </c>
      <c r="M262" s="150" t="s">
        <v>3092</v>
      </c>
      <c r="N262" s="153" t="s">
        <v>1617</v>
      </c>
      <c r="O262" s="154" t="s">
        <v>2477</v>
      </c>
      <c r="P262" s="154" t="s">
        <v>3093</v>
      </c>
      <c r="Q262" s="155"/>
      <c r="R262" s="154"/>
      <c r="S262" s="155" t="s">
        <v>153</v>
      </c>
      <c r="T262" s="155" t="s">
        <v>3094</v>
      </c>
      <c r="U262" s="155">
        <v>2013</v>
      </c>
      <c r="V262" s="156">
        <v>40674</v>
      </c>
      <c r="W262" s="154">
        <v>7441</v>
      </c>
      <c r="X262" s="262"/>
      <c r="Y262" s="153"/>
      <c r="Z262" s="262"/>
      <c r="AA262" s="262"/>
      <c r="AB262" s="262"/>
      <c r="AC262" s="150"/>
      <c r="AD262" s="40"/>
      <c r="AE262" s="40"/>
      <c r="AF262" s="40"/>
      <c r="AG262" s="40"/>
      <c r="AH262" s="40"/>
      <c r="AI262" s="218"/>
    </row>
    <row r="263" spans="1:35" ht="45" customHeight="1" x14ac:dyDescent="0.2">
      <c r="A263" s="159" t="s">
        <v>3095</v>
      </c>
      <c r="B263" s="150">
        <v>700217507</v>
      </c>
      <c r="C263" s="150" t="s">
        <v>3096</v>
      </c>
      <c r="D263" s="151" t="s">
        <v>2284</v>
      </c>
      <c r="E263" s="150" t="s">
        <v>3097</v>
      </c>
      <c r="F263" s="152" t="s">
        <v>3098</v>
      </c>
      <c r="G263" s="152"/>
      <c r="H263" s="152" t="s">
        <v>3099</v>
      </c>
      <c r="I263" s="152" t="s">
        <v>3100</v>
      </c>
      <c r="J263" s="150" t="s">
        <v>3101</v>
      </c>
      <c r="K263" s="150" t="s">
        <v>3102</v>
      </c>
      <c r="L263" s="150" t="s">
        <v>3103</v>
      </c>
      <c r="M263" s="150" t="s">
        <v>3104</v>
      </c>
      <c r="N263" s="153" t="s">
        <v>118</v>
      </c>
      <c r="O263" s="154" t="s">
        <v>3069</v>
      </c>
      <c r="P263" s="154" t="s">
        <v>3105</v>
      </c>
      <c r="Q263" s="155" t="s">
        <v>3106</v>
      </c>
      <c r="R263" s="154"/>
      <c r="S263" s="155" t="s">
        <v>209</v>
      </c>
      <c r="T263" s="155" t="s">
        <v>3107</v>
      </c>
      <c r="U263" s="155">
        <v>2019</v>
      </c>
      <c r="V263" s="156">
        <v>38618</v>
      </c>
      <c r="W263" s="154">
        <v>7193</v>
      </c>
      <c r="X263" s="262"/>
      <c r="Y263" s="153"/>
      <c r="Z263" s="262"/>
      <c r="AA263" s="262"/>
      <c r="AB263" s="262"/>
      <c r="AC263" s="150"/>
      <c r="AD263" s="40"/>
      <c r="AE263" s="40"/>
      <c r="AF263" s="40"/>
      <c r="AG263" s="40"/>
      <c r="AH263" s="40"/>
      <c r="AI263" s="218"/>
    </row>
    <row r="264" spans="1:35" ht="45" customHeight="1" x14ac:dyDescent="0.2">
      <c r="A264" s="159" t="s">
        <v>3108</v>
      </c>
      <c r="B264" s="150">
        <v>821849012</v>
      </c>
      <c r="C264" s="150" t="s">
        <v>2297</v>
      </c>
      <c r="D264" s="151" t="s">
        <v>2284</v>
      </c>
      <c r="E264" s="150" t="s">
        <v>3109</v>
      </c>
      <c r="F264" s="152" t="s">
        <v>3110</v>
      </c>
      <c r="G264" s="152"/>
      <c r="H264" s="152" t="s">
        <v>3111</v>
      </c>
      <c r="I264" s="152" t="s">
        <v>3112</v>
      </c>
      <c r="J264" s="150" t="s">
        <v>3113</v>
      </c>
      <c r="K264" s="150" t="s">
        <v>3114</v>
      </c>
      <c r="L264" s="150" t="s">
        <v>3115</v>
      </c>
      <c r="M264" s="150" t="s">
        <v>3116</v>
      </c>
      <c r="N264" s="153" t="s">
        <v>246</v>
      </c>
      <c r="O264" s="154" t="s">
        <v>306</v>
      </c>
      <c r="P264" s="154"/>
      <c r="Q264" s="155"/>
      <c r="R264" s="154"/>
      <c r="S264" s="155">
        <v>93401</v>
      </c>
      <c r="T264" s="155" t="s">
        <v>3117</v>
      </c>
      <c r="U264" s="155">
        <v>2009</v>
      </c>
      <c r="V264" s="156">
        <v>37970</v>
      </c>
      <c r="W264" s="154">
        <v>4050</v>
      </c>
      <c r="X264" s="262"/>
      <c r="Y264" s="153"/>
      <c r="Z264" s="262"/>
      <c r="AA264" s="262"/>
      <c r="AB264" s="262"/>
      <c r="AC264" s="150"/>
      <c r="AD264" s="40"/>
      <c r="AE264" s="40"/>
      <c r="AF264" s="40"/>
      <c r="AG264" s="40"/>
      <c r="AH264" s="40"/>
      <c r="AI264" s="218"/>
    </row>
    <row r="265" spans="1:35" ht="45" customHeight="1" x14ac:dyDescent="0.2">
      <c r="A265" s="159" t="s">
        <v>3118</v>
      </c>
      <c r="B265" s="150">
        <v>707182008</v>
      </c>
      <c r="C265" s="150" t="s">
        <v>2297</v>
      </c>
      <c r="D265" s="151" t="s">
        <v>2284</v>
      </c>
      <c r="E265" s="150" t="s">
        <v>3119</v>
      </c>
      <c r="F265" s="152" t="s">
        <v>3120</v>
      </c>
      <c r="G265" s="152"/>
      <c r="H265" s="152" t="s">
        <v>3121</v>
      </c>
      <c r="I265" s="152" t="s">
        <v>3122</v>
      </c>
      <c r="J265" s="150" t="s">
        <v>3123</v>
      </c>
      <c r="K265" s="150" t="s">
        <v>3124</v>
      </c>
      <c r="L265" s="150" t="s">
        <v>3125</v>
      </c>
      <c r="M265" s="150" t="s">
        <v>3126</v>
      </c>
      <c r="N265" s="153" t="s">
        <v>939</v>
      </c>
      <c r="O265" s="154" t="s">
        <v>940</v>
      </c>
      <c r="P265" s="154" t="s">
        <v>3127</v>
      </c>
      <c r="Q265" s="155" t="s">
        <v>3128</v>
      </c>
      <c r="R265" s="154"/>
      <c r="S265" s="155">
        <v>91401</v>
      </c>
      <c r="T265" s="155" t="s">
        <v>3129</v>
      </c>
      <c r="U265" s="155">
        <v>2019</v>
      </c>
      <c r="V265" s="156">
        <v>37970</v>
      </c>
      <c r="W265" s="154">
        <v>4100</v>
      </c>
      <c r="X265" s="262"/>
      <c r="Y265" s="153"/>
      <c r="Z265" s="262"/>
      <c r="AA265" s="262"/>
      <c r="AB265" s="262"/>
      <c r="AC265" s="150"/>
      <c r="AD265" s="40"/>
      <c r="AE265" s="40"/>
      <c r="AF265" s="40"/>
      <c r="AG265" s="40"/>
      <c r="AH265" s="40"/>
      <c r="AI265" s="218"/>
    </row>
    <row r="266" spans="1:35" ht="45" customHeight="1" x14ac:dyDescent="0.2">
      <c r="A266" s="159" t="s">
        <v>3130</v>
      </c>
      <c r="B266" s="150" t="s">
        <v>3131</v>
      </c>
      <c r="C266" s="150" t="s">
        <v>2869</v>
      </c>
      <c r="D266" s="151" t="s">
        <v>2284</v>
      </c>
      <c r="E266" s="150" t="s">
        <v>3132</v>
      </c>
      <c r="F266" s="152" t="s">
        <v>3133</v>
      </c>
      <c r="G266" s="152"/>
      <c r="H266" s="152" t="s">
        <v>3134</v>
      </c>
      <c r="I266" s="152" t="s">
        <v>3135</v>
      </c>
      <c r="J266" s="150" t="s">
        <v>3136</v>
      </c>
      <c r="K266" s="150" t="s">
        <v>3137</v>
      </c>
      <c r="L266" s="150" t="s">
        <v>3138</v>
      </c>
      <c r="M266" s="150" t="s">
        <v>3139</v>
      </c>
      <c r="N266" s="153" t="s">
        <v>1617</v>
      </c>
      <c r="O266" s="154" t="s">
        <v>2477</v>
      </c>
      <c r="P266" s="154"/>
      <c r="Q266" s="155" t="s">
        <v>3140</v>
      </c>
      <c r="R266" s="154"/>
      <c r="S266" s="155" t="s">
        <v>627</v>
      </c>
      <c r="T266" s="155" t="s">
        <v>3141</v>
      </c>
      <c r="U266" s="155">
        <v>2012</v>
      </c>
      <c r="V266" s="156">
        <v>39371</v>
      </c>
      <c r="W266" s="154">
        <v>7378</v>
      </c>
      <c r="X266" s="262"/>
      <c r="Y266" s="153"/>
      <c r="Z266" s="262"/>
      <c r="AA266" s="262"/>
      <c r="AB266" s="262"/>
      <c r="AC266" s="150"/>
      <c r="AD266" s="40"/>
      <c r="AE266" s="40"/>
      <c r="AF266" s="40"/>
      <c r="AG266" s="40"/>
      <c r="AH266" s="40"/>
      <c r="AI266" s="218"/>
    </row>
    <row r="267" spans="1:35" ht="45" customHeight="1" x14ac:dyDescent="0.2">
      <c r="A267" s="159" t="s">
        <v>3142</v>
      </c>
      <c r="B267" s="150">
        <v>714792008</v>
      </c>
      <c r="C267" s="150" t="s">
        <v>2283</v>
      </c>
      <c r="D267" s="151" t="s">
        <v>2284</v>
      </c>
      <c r="E267" s="150" t="s">
        <v>3143</v>
      </c>
      <c r="F267" s="152" t="s">
        <v>3144</v>
      </c>
      <c r="G267" s="152"/>
      <c r="H267" s="152" t="s">
        <v>3145</v>
      </c>
      <c r="I267" s="152" t="s">
        <v>3146</v>
      </c>
      <c r="J267" s="150" t="s">
        <v>3147</v>
      </c>
      <c r="K267" s="150" t="s">
        <v>3148</v>
      </c>
      <c r="L267" s="150" t="s">
        <v>3149</v>
      </c>
      <c r="M267" s="150" t="s">
        <v>3150</v>
      </c>
      <c r="N267" s="153" t="s">
        <v>232</v>
      </c>
      <c r="O267" s="154" t="s">
        <v>233</v>
      </c>
      <c r="P267" s="154" t="s">
        <v>3151</v>
      </c>
      <c r="Q267" s="155" t="s">
        <v>3152</v>
      </c>
      <c r="R267" s="154" t="s">
        <v>3153</v>
      </c>
      <c r="S267" s="155" t="s">
        <v>1842</v>
      </c>
      <c r="T267" s="155" t="s">
        <v>3154</v>
      </c>
      <c r="U267" s="155">
        <v>2020</v>
      </c>
      <c r="V267" s="156">
        <v>37970</v>
      </c>
      <c r="W267" s="154">
        <v>6740</v>
      </c>
      <c r="X267" s="262"/>
      <c r="Y267" s="153"/>
      <c r="Z267" s="262"/>
      <c r="AA267" s="262"/>
      <c r="AB267" s="262"/>
      <c r="AC267" s="150"/>
      <c r="AD267" s="40"/>
      <c r="AE267" s="40"/>
      <c r="AF267" s="40"/>
      <c r="AG267" s="40"/>
      <c r="AH267" s="40"/>
      <c r="AI267" s="218" t="s">
        <v>1737</v>
      </c>
    </row>
    <row r="268" spans="1:35" ht="45" customHeight="1" x14ac:dyDescent="0.2">
      <c r="A268" s="159" t="s">
        <v>3155</v>
      </c>
      <c r="B268" s="150">
        <v>650017552</v>
      </c>
      <c r="C268" s="150" t="s">
        <v>2283</v>
      </c>
      <c r="D268" s="151" t="s">
        <v>2284</v>
      </c>
      <c r="E268" s="150" t="s">
        <v>3156</v>
      </c>
      <c r="F268" s="150" t="s">
        <v>3157</v>
      </c>
      <c r="G268" s="150"/>
      <c r="H268" s="152" t="s">
        <v>3158</v>
      </c>
      <c r="I268" s="152" t="s">
        <v>3159</v>
      </c>
      <c r="J268" s="150" t="s">
        <v>3160</v>
      </c>
      <c r="K268" s="150" t="s">
        <v>3161</v>
      </c>
      <c r="L268" s="150" t="s">
        <v>3162</v>
      </c>
      <c r="M268" s="150" t="s">
        <v>3163</v>
      </c>
      <c r="N268" s="153" t="s">
        <v>149</v>
      </c>
      <c r="O268" s="154" t="s">
        <v>3164</v>
      </c>
      <c r="P268" s="154"/>
      <c r="Q268" s="155"/>
      <c r="R268" s="154"/>
      <c r="S268" s="155">
        <v>93401</v>
      </c>
      <c r="T268" s="155" t="s">
        <v>3165</v>
      </c>
      <c r="U268" s="155">
        <v>2010</v>
      </c>
      <c r="V268" s="156">
        <v>40813</v>
      </c>
      <c r="W268" s="154">
        <v>7454</v>
      </c>
      <c r="X268" s="262"/>
      <c r="Y268" s="153"/>
      <c r="Z268" s="262"/>
      <c r="AA268" s="262"/>
      <c r="AB268" s="262"/>
      <c r="AC268" s="150"/>
      <c r="AD268" s="40"/>
      <c r="AE268" s="40"/>
      <c r="AF268" s="40"/>
      <c r="AG268" s="40"/>
      <c r="AH268" s="40"/>
      <c r="AI268" s="218"/>
    </row>
    <row r="269" spans="1:35" ht="45" customHeight="1" x14ac:dyDescent="0.2">
      <c r="A269" s="159" t="s">
        <v>3166</v>
      </c>
      <c r="B269" s="150">
        <v>651660149</v>
      </c>
      <c r="C269" s="150"/>
      <c r="D269" s="151" t="s">
        <v>2284</v>
      </c>
      <c r="E269" s="150" t="s">
        <v>3167</v>
      </c>
      <c r="F269" s="150" t="s">
        <v>3168</v>
      </c>
      <c r="G269" s="150"/>
      <c r="H269" s="152" t="s">
        <v>3169</v>
      </c>
      <c r="I269" s="152" t="s">
        <v>3170</v>
      </c>
      <c r="J269" s="150" t="s">
        <v>129</v>
      </c>
      <c r="K269" s="150" t="s">
        <v>3171</v>
      </c>
      <c r="L269" s="150" t="s">
        <v>3172</v>
      </c>
      <c r="M269" s="150" t="s">
        <v>3173</v>
      </c>
      <c r="N269" s="153" t="s">
        <v>494</v>
      </c>
      <c r="O269" s="154" t="s">
        <v>495</v>
      </c>
      <c r="P269" s="154">
        <v>949317655</v>
      </c>
      <c r="Q269" s="166" t="s">
        <v>3174</v>
      </c>
      <c r="R269" s="154"/>
      <c r="S269" s="155">
        <v>93401</v>
      </c>
      <c r="T269" s="155" t="s">
        <v>2702</v>
      </c>
      <c r="U269" s="155">
        <v>2019</v>
      </c>
      <c r="V269" s="156">
        <v>43917</v>
      </c>
      <c r="W269" s="154">
        <v>7702</v>
      </c>
      <c r="X269" s="262"/>
      <c r="Y269" s="153"/>
      <c r="Z269" s="262"/>
      <c r="AA269" s="262"/>
      <c r="AB269" s="262"/>
      <c r="AC269" s="150"/>
      <c r="AD269" s="40"/>
      <c r="AE269" s="40"/>
      <c r="AF269" s="40"/>
      <c r="AG269" s="40"/>
      <c r="AH269" s="40"/>
      <c r="AI269" s="218"/>
    </row>
    <row r="270" spans="1:35" ht="45" customHeight="1" x14ac:dyDescent="0.2">
      <c r="A270" s="159" t="s">
        <v>3175</v>
      </c>
      <c r="B270" s="150">
        <v>651096642</v>
      </c>
      <c r="C270" s="150" t="s">
        <v>3176</v>
      </c>
      <c r="D270" s="151" t="s">
        <v>2284</v>
      </c>
      <c r="E270" s="150" t="s">
        <v>3177</v>
      </c>
      <c r="F270" s="152" t="s">
        <v>3178</v>
      </c>
      <c r="G270" s="152"/>
      <c r="H270" s="152" t="s">
        <v>3179</v>
      </c>
      <c r="I270" s="150" t="s">
        <v>3180</v>
      </c>
      <c r="J270" s="152" t="s">
        <v>3181</v>
      </c>
      <c r="K270" s="150" t="s">
        <v>3182</v>
      </c>
      <c r="L270" s="150" t="s">
        <v>3183</v>
      </c>
      <c r="M270" s="150" t="s">
        <v>3184</v>
      </c>
      <c r="N270" s="153" t="s">
        <v>118</v>
      </c>
      <c r="O270" s="154" t="s">
        <v>119</v>
      </c>
      <c r="P270" s="154" t="s">
        <v>3185</v>
      </c>
      <c r="Q270" s="155" t="s">
        <v>3186</v>
      </c>
      <c r="R270" s="154"/>
      <c r="S270" s="155">
        <v>93401</v>
      </c>
      <c r="T270" s="155" t="s">
        <v>3187</v>
      </c>
      <c r="U270" s="155">
        <v>2017</v>
      </c>
      <c r="V270" s="156">
        <v>42306</v>
      </c>
      <c r="W270" s="154">
        <v>7585</v>
      </c>
      <c r="X270" s="262"/>
      <c r="Y270" s="153"/>
      <c r="Z270" s="262"/>
      <c r="AA270" s="262"/>
      <c r="AB270" s="262"/>
      <c r="AC270" s="150"/>
      <c r="AD270" s="40"/>
      <c r="AE270" s="40"/>
      <c r="AF270" s="40"/>
      <c r="AG270" s="40"/>
      <c r="AH270" s="40"/>
      <c r="AI270" s="218"/>
    </row>
    <row r="271" spans="1:35" ht="45" customHeight="1" x14ac:dyDescent="0.2">
      <c r="A271" s="159" t="s">
        <v>3188</v>
      </c>
      <c r="B271" s="150">
        <v>651811481</v>
      </c>
      <c r="C271" s="150"/>
      <c r="D271" s="151" t="s">
        <v>2284</v>
      </c>
      <c r="E271" s="150" t="s">
        <v>3189</v>
      </c>
      <c r="F271" s="152" t="s">
        <v>3190</v>
      </c>
      <c r="G271" s="152"/>
      <c r="H271" s="152" t="s">
        <v>3191</v>
      </c>
      <c r="I271" s="150" t="s">
        <v>3192</v>
      </c>
      <c r="J271" s="152" t="s">
        <v>1036</v>
      </c>
      <c r="K271" s="150" t="s">
        <v>3193</v>
      </c>
      <c r="L271" s="150" t="s">
        <v>3194</v>
      </c>
      <c r="M271" s="150" t="s">
        <v>3195</v>
      </c>
      <c r="N271" s="153" t="s">
        <v>1770</v>
      </c>
      <c r="O271" s="154" t="s">
        <v>2389</v>
      </c>
      <c r="P271" s="154">
        <v>964560714</v>
      </c>
      <c r="Q271" s="166" t="s">
        <v>3196</v>
      </c>
      <c r="R271" s="154"/>
      <c r="S271" s="155">
        <v>93401</v>
      </c>
      <c r="T271" s="155" t="s">
        <v>3197</v>
      </c>
      <c r="U271" s="155">
        <v>2020</v>
      </c>
      <c r="V271" s="156">
        <v>43927</v>
      </c>
      <c r="W271" s="154">
        <v>7703</v>
      </c>
      <c r="X271" s="262"/>
      <c r="Y271" s="153"/>
      <c r="Z271" s="262"/>
      <c r="AA271" s="262"/>
      <c r="AB271" s="262"/>
      <c r="AC271" s="150"/>
      <c r="AD271" s="40"/>
      <c r="AE271" s="40"/>
      <c r="AF271" s="40"/>
      <c r="AG271" s="40"/>
      <c r="AH271" s="40"/>
      <c r="AI271" s="218"/>
    </row>
    <row r="272" spans="1:35" ht="45" customHeight="1" x14ac:dyDescent="0.2">
      <c r="A272" s="159" t="s">
        <v>3198</v>
      </c>
      <c r="B272" s="150">
        <v>817743005</v>
      </c>
      <c r="C272" s="150" t="s">
        <v>2297</v>
      </c>
      <c r="D272" s="151" t="s">
        <v>2284</v>
      </c>
      <c r="E272" s="150" t="s">
        <v>3199</v>
      </c>
      <c r="F272" s="152" t="s">
        <v>3200</v>
      </c>
      <c r="G272" s="152"/>
      <c r="H272" s="152" t="s">
        <v>3201</v>
      </c>
      <c r="I272" s="152" t="s">
        <v>3202</v>
      </c>
      <c r="J272" s="150" t="s">
        <v>3203</v>
      </c>
      <c r="K272" s="150" t="s">
        <v>3204</v>
      </c>
      <c r="L272" s="150" t="s">
        <v>3205</v>
      </c>
      <c r="M272" s="150" t="s">
        <v>3206</v>
      </c>
      <c r="N272" s="153" t="s">
        <v>1770</v>
      </c>
      <c r="O272" s="154" t="s">
        <v>3207</v>
      </c>
      <c r="P272" s="154" t="s">
        <v>3208</v>
      </c>
      <c r="Q272" s="155" t="s">
        <v>3209</v>
      </c>
      <c r="R272" s="154"/>
      <c r="S272" s="155">
        <v>93401</v>
      </c>
      <c r="T272" s="155" t="s">
        <v>3210</v>
      </c>
      <c r="U272" s="155">
        <v>2016</v>
      </c>
      <c r="V272" s="156">
        <v>37970</v>
      </c>
      <c r="W272" s="154">
        <v>5350</v>
      </c>
      <c r="X272" s="262"/>
      <c r="Y272" s="153"/>
      <c r="Z272" s="262"/>
      <c r="AA272" s="262"/>
      <c r="AB272" s="262"/>
      <c r="AC272" s="150"/>
      <c r="AD272" s="40"/>
      <c r="AE272" s="40"/>
      <c r="AF272" s="40"/>
      <c r="AG272" s="40"/>
      <c r="AH272" s="40"/>
      <c r="AI272" s="218"/>
    </row>
    <row r="273" spans="1:35" ht="45" customHeight="1" x14ac:dyDescent="0.2">
      <c r="A273" s="159" t="s">
        <v>3211</v>
      </c>
      <c r="B273" s="150">
        <v>759917405</v>
      </c>
      <c r="C273" s="150" t="s">
        <v>3212</v>
      </c>
      <c r="D273" s="151" t="s">
        <v>2382</v>
      </c>
      <c r="E273" s="150" t="s">
        <v>3213</v>
      </c>
      <c r="F273" s="152" t="s">
        <v>3214</v>
      </c>
      <c r="G273" s="152"/>
      <c r="H273" s="152" t="s">
        <v>3215</v>
      </c>
      <c r="I273" s="152" t="s">
        <v>3216</v>
      </c>
      <c r="J273" s="150" t="s">
        <v>3217</v>
      </c>
      <c r="K273" s="150" t="s">
        <v>3218</v>
      </c>
      <c r="L273" s="150" t="s">
        <v>3219</v>
      </c>
      <c r="M273" s="150" t="s">
        <v>3220</v>
      </c>
      <c r="N273" s="153" t="s">
        <v>165</v>
      </c>
      <c r="O273" s="154" t="s">
        <v>318</v>
      </c>
      <c r="P273" s="154" t="s">
        <v>3221</v>
      </c>
      <c r="Q273" s="167" t="s">
        <v>3222</v>
      </c>
      <c r="R273" s="154"/>
      <c r="S273" s="155">
        <v>93401</v>
      </c>
      <c r="T273" s="155" t="s">
        <v>3223</v>
      </c>
      <c r="U273" s="155">
        <v>2020</v>
      </c>
      <c r="V273" s="156">
        <v>37970</v>
      </c>
      <c r="W273" s="154">
        <v>6983</v>
      </c>
      <c r="X273" s="262"/>
      <c r="Y273" s="153"/>
      <c r="Z273" s="262"/>
      <c r="AA273" s="262"/>
      <c r="AB273" s="262"/>
      <c r="AC273" s="150"/>
      <c r="AD273" s="40"/>
      <c r="AE273" s="40"/>
      <c r="AF273" s="40"/>
      <c r="AG273" s="40"/>
      <c r="AH273" s="40"/>
      <c r="AI273" s="218" t="s">
        <v>3224</v>
      </c>
    </row>
    <row r="274" spans="1:35" ht="45" customHeight="1" x14ac:dyDescent="0.2">
      <c r="A274" s="159" t="s">
        <v>3225</v>
      </c>
      <c r="B274" s="150">
        <v>654426600</v>
      </c>
      <c r="C274" s="150" t="s">
        <v>2283</v>
      </c>
      <c r="D274" s="151" t="s">
        <v>2284</v>
      </c>
      <c r="E274" s="150" t="s">
        <v>3226</v>
      </c>
      <c r="F274" s="152" t="s">
        <v>3227</v>
      </c>
      <c r="G274" s="152"/>
      <c r="H274" s="152" t="s">
        <v>3228</v>
      </c>
      <c r="I274" s="152" t="s">
        <v>3229</v>
      </c>
      <c r="J274" s="150" t="s">
        <v>2439</v>
      </c>
      <c r="K274" s="150" t="s">
        <v>3230</v>
      </c>
      <c r="L274" s="150" t="s">
        <v>3231</v>
      </c>
      <c r="M274" s="150" t="s">
        <v>3232</v>
      </c>
      <c r="N274" s="153" t="s">
        <v>118</v>
      </c>
      <c r="O274" s="154" t="s">
        <v>119</v>
      </c>
      <c r="P274" s="154" t="s">
        <v>3233</v>
      </c>
      <c r="Q274" s="155" t="s">
        <v>3234</v>
      </c>
      <c r="R274" s="154"/>
      <c r="S274" s="155" t="s">
        <v>209</v>
      </c>
      <c r="T274" s="155" t="s">
        <v>3235</v>
      </c>
      <c r="U274" s="155">
        <v>2013</v>
      </c>
      <c r="V274" s="156">
        <v>39113</v>
      </c>
      <c r="W274" s="154">
        <v>7344</v>
      </c>
      <c r="X274" s="262"/>
      <c r="Y274" s="153"/>
      <c r="Z274" s="262"/>
      <c r="AA274" s="262"/>
      <c r="AB274" s="262"/>
      <c r="AC274" s="150"/>
      <c r="AD274" s="40"/>
      <c r="AE274" s="40"/>
      <c r="AF274" s="40"/>
      <c r="AG274" s="40"/>
      <c r="AH274" s="40"/>
      <c r="AI274" s="218"/>
    </row>
    <row r="275" spans="1:35" ht="45" customHeight="1" x14ac:dyDescent="0.2">
      <c r="A275" s="159" t="s">
        <v>3236</v>
      </c>
      <c r="B275" s="150">
        <v>715127008</v>
      </c>
      <c r="C275" s="150" t="s">
        <v>2356</v>
      </c>
      <c r="D275" s="151" t="s">
        <v>2284</v>
      </c>
      <c r="E275" s="150" t="s">
        <v>3237</v>
      </c>
      <c r="F275" s="152" t="s">
        <v>3238</v>
      </c>
      <c r="G275" s="152"/>
      <c r="H275" s="152" t="s">
        <v>3239</v>
      </c>
      <c r="I275" s="152" t="s">
        <v>3240</v>
      </c>
      <c r="J275" s="150" t="s">
        <v>2439</v>
      </c>
      <c r="K275" s="150" t="s">
        <v>623</v>
      </c>
      <c r="L275" s="150" t="s">
        <v>3241</v>
      </c>
      <c r="M275" s="150" t="s">
        <v>3242</v>
      </c>
      <c r="N275" s="153" t="s">
        <v>118</v>
      </c>
      <c r="O275" s="154" t="s">
        <v>119</v>
      </c>
      <c r="P275" s="154"/>
      <c r="Q275" s="155"/>
      <c r="R275" s="154"/>
      <c r="S275" s="155">
        <v>93401</v>
      </c>
      <c r="T275" s="155" t="s">
        <v>3083</v>
      </c>
      <c r="U275" s="155">
        <v>2017</v>
      </c>
      <c r="V275" s="156">
        <v>39414</v>
      </c>
      <c r="W275" s="154">
        <v>7384</v>
      </c>
      <c r="X275" s="262"/>
      <c r="Y275" s="153"/>
      <c r="Z275" s="262"/>
      <c r="AA275" s="262"/>
      <c r="AB275" s="262"/>
      <c r="AC275" s="150"/>
      <c r="AD275" s="40"/>
      <c r="AE275" s="40"/>
      <c r="AF275" s="40"/>
      <c r="AG275" s="40"/>
      <c r="AH275" s="40"/>
      <c r="AI275" s="218"/>
    </row>
    <row r="276" spans="1:35" ht="45" customHeight="1" x14ac:dyDescent="0.2">
      <c r="A276" s="159" t="s">
        <v>3243</v>
      </c>
      <c r="B276" s="150">
        <v>716223000</v>
      </c>
      <c r="C276" s="150" t="s">
        <v>2297</v>
      </c>
      <c r="D276" s="151" t="s">
        <v>2284</v>
      </c>
      <c r="E276" s="150" t="s">
        <v>3244</v>
      </c>
      <c r="F276" s="150" t="s">
        <v>3245</v>
      </c>
      <c r="G276" s="150"/>
      <c r="H276" s="152" t="s">
        <v>3246</v>
      </c>
      <c r="I276" s="152" t="s">
        <v>3247</v>
      </c>
      <c r="J276" s="150" t="s">
        <v>3248</v>
      </c>
      <c r="K276" s="150" t="s">
        <v>3249</v>
      </c>
      <c r="L276" s="150" t="s">
        <v>3250</v>
      </c>
      <c r="M276" s="150" t="s">
        <v>3251</v>
      </c>
      <c r="N276" s="153" t="s">
        <v>232</v>
      </c>
      <c r="O276" s="154" t="s">
        <v>294</v>
      </c>
      <c r="P276" s="154"/>
      <c r="Q276" s="155"/>
      <c r="R276" s="154"/>
      <c r="S276" s="155" t="s">
        <v>1842</v>
      </c>
      <c r="T276" s="155" t="s">
        <v>3252</v>
      </c>
      <c r="U276" s="155">
        <v>2014</v>
      </c>
      <c r="V276" s="156">
        <v>37970</v>
      </c>
      <c r="W276" s="154">
        <v>6780</v>
      </c>
      <c r="X276" s="262"/>
      <c r="Y276" s="153"/>
      <c r="Z276" s="262"/>
      <c r="AA276" s="262"/>
      <c r="AB276" s="262"/>
      <c r="AC276" s="150"/>
      <c r="AD276" s="40"/>
      <c r="AE276" s="40"/>
      <c r="AF276" s="40"/>
      <c r="AG276" s="40"/>
      <c r="AH276" s="40"/>
      <c r="AI276" s="218"/>
    </row>
    <row r="277" spans="1:35" ht="45" customHeight="1" x14ac:dyDescent="0.2">
      <c r="A277" s="159" t="s">
        <v>3253</v>
      </c>
      <c r="B277" s="150">
        <v>732384006</v>
      </c>
      <c r="C277" s="150" t="s">
        <v>2283</v>
      </c>
      <c r="D277" s="151" t="s">
        <v>2284</v>
      </c>
      <c r="E277" s="150" t="s">
        <v>3254</v>
      </c>
      <c r="F277" s="152" t="s">
        <v>3255</v>
      </c>
      <c r="G277" s="152"/>
      <c r="H277" s="152" t="s">
        <v>3256</v>
      </c>
      <c r="I277" s="152" t="s">
        <v>3257</v>
      </c>
      <c r="J277" s="150" t="s">
        <v>3258</v>
      </c>
      <c r="K277" s="150" t="s">
        <v>3259</v>
      </c>
      <c r="L277" s="150" t="s">
        <v>3260</v>
      </c>
      <c r="M277" s="150" t="s">
        <v>3261</v>
      </c>
      <c r="N277" s="153" t="s">
        <v>118</v>
      </c>
      <c r="O277" s="154" t="s">
        <v>3262</v>
      </c>
      <c r="P277" s="154" t="s">
        <v>3263</v>
      </c>
      <c r="Q277" s="155" t="s">
        <v>3264</v>
      </c>
      <c r="R277" s="154"/>
      <c r="S277" s="155" t="s">
        <v>959</v>
      </c>
      <c r="T277" s="155" t="s">
        <v>3265</v>
      </c>
      <c r="U277" s="155">
        <v>2020</v>
      </c>
      <c r="V277" s="156">
        <v>42688</v>
      </c>
      <c r="W277" s="154">
        <v>7620</v>
      </c>
      <c r="X277" s="262"/>
      <c r="Y277" s="153"/>
      <c r="Z277" s="262"/>
      <c r="AA277" s="262"/>
      <c r="AB277" s="262"/>
      <c r="AC277" s="150"/>
      <c r="AD277" s="40"/>
      <c r="AE277" s="40"/>
      <c r="AF277" s="40"/>
      <c r="AG277" s="40"/>
      <c r="AH277" s="40"/>
      <c r="AI277" s="218"/>
    </row>
    <row r="278" spans="1:35" ht="45" customHeight="1" x14ac:dyDescent="0.2">
      <c r="A278" s="159" t="s">
        <v>3266</v>
      </c>
      <c r="B278" s="150">
        <v>650992660</v>
      </c>
      <c r="C278" s="150" t="s">
        <v>198</v>
      </c>
      <c r="D278" s="151" t="s">
        <v>124</v>
      </c>
      <c r="E278" s="150" t="s">
        <v>3267</v>
      </c>
      <c r="F278" s="152" t="s">
        <v>3268</v>
      </c>
      <c r="G278" s="152"/>
      <c r="H278" s="152" t="s">
        <v>3269</v>
      </c>
      <c r="I278" s="152" t="s">
        <v>3270</v>
      </c>
      <c r="J278" s="150" t="s">
        <v>2661</v>
      </c>
      <c r="K278" s="150" t="s">
        <v>3271</v>
      </c>
      <c r="L278" s="150" t="s">
        <v>3272</v>
      </c>
      <c r="M278" s="150" t="s">
        <v>3273</v>
      </c>
      <c r="N278" s="153" t="s">
        <v>118</v>
      </c>
      <c r="O278" s="154" t="s">
        <v>119</v>
      </c>
      <c r="P278" s="154" t="s">
        <v>3274</v>
      </c>
      <c r="Q278" s="155" t="s">
        <v>3275</v>
      </c>
      <c r="R278" s="154"/>
      <c r="S278" s="155" t="s">
        <v>1029</v>
      </c>
      <c r="T278" s="155" t="s">
        <v>2246</v>
      </c>
      <c r="U278" s="155">
        <v>2017</v>
      </c>
      <c r="V278" s="156">
        <v>43472</v>
      </c>
      <c r="W278" s="154">
        <v>7667</v>
      </c>
      <c r="X278" s="262"/>
      <c r="Y278" s="153"/>
      <c r="Z278" s="262"/>
      <c r="AA278" s="262"/>
      <c r="AB278" s="262"/>
      <c r="AC278" s="150"/>
      <c r="AD278" s="40"/>
      <c r="AE278" s="40"/>
      <c r="AF278" s="40"/>
      <c r="AG278" s="40"/>
      <c r="AH278" s="40"/>
      <c r="AI278" s="218"/>
    </row>
    <row r="279" spans="1:35" ht="45" customHeight="1" x14ac:dyDescent="0.2">
      <c r="A279" s="159" t="s">
        <v>3276</v>
      </c>
      <c r="B279" s="150">
        <v>702081009</v>
      </c>
      <c r="C279" s="150" t="s">
        <v>2297</v>
      </c>
      <c r="D279" s="151" t="s">
        <v>2284</v>
      </c>
      <c r="E279" s="150" t="s">
        <v>3277</v>
      </c>
      <c r="F279" s="152" t="s">
        <v>3278</v>
      </c>
      <c r="G279" s="152"/>
      <c r="H279" s="152" t="s">
        <v>3279</v>
      </c>
      <c r="I279" s="150" t="s">
        <v>3280</v>
      </c>
      <c r="J279" s="150" t="s">
        <v>3281</v>
      </c>
      <c r="K279" s="150" t="s">
        <v>3282</v>
      </c>
      <c r="L279" s="150" t="s">
        <v>3283</v>
      </c>
      <c r="M279" s="150" t="s">
        <v>3284</v>
      </c>
      <c r="N279" s="153" t="s">
        <v>149</v>
      </c>
      <c r="O279" s="154" t="s">
        <v>345</v>
      </c>
      <c r="P279" s="154" t="s">
        <v>3285</v>
      </c>
      <c r="Q279" s="155" t="s">
        <v>3286</v>
      </c>
      <c r="R279" s="154"/>
      <c r="S279" s="155">
        <v>93105</v>
      </c>
      <c r="T279" s="155" t="s">
        <v>3287</v>
      </c>
      <c r="U279" s="155">
        <v>2020</v>
      </c>
      <c r="V279" s="156">
        <v>37970</v>
      </c>
      <c r="W279" s="154">
        <v>6905</v>
      </c>
      <c r="X279" s="262"/>
      <c r="Y279" s="153"/>
      <c r="Z279" s="262"/>
      <c r="AA279" s="262"/>
      <c r="AB279" s="262"/>
      <c r="AC279" s="188" t="s">
        <v>762</v>
      </c>
      <c r="AD279" s="40"/>
      <c r="AE279" s="40"/>
      <c r="AF279" s="40"/>
      <c r="AG279" s="40"/>
      <c r="AH279" s="40"/>
      <c r="AI279" s="218" t="s">
        <v>763</v>
      </c>
    </row>
    <row r="280" spans="1:35" ht="45" customHeight="1" x14ac:dyDescent="0.2">
      <c r="A280" s="159" t="s">
        <v>3288</v>
      </c>
      <c r="B280" s="150">
        <v>717538005</v>
      </c>
      <c r="C280" s="150" t="s">
        <v>2297</v>
      </c>
      <c r="D280" s="151" t="s">
        <v>2284</v>
      </c>
      <c r="E280" s="150" t="s">
        <v>3289</v>
      </c>
      <c r="F280" s="233" t="s">
        <v>2358</v>
      </c>
      <c r="G280" s="152">
        <v>2023</v>
      </c>
      <c r="H280" s="152" t="s">
        <v>3290</v>
      </c>
      <c r="I280" s="152" t="s">
        <v>2360</v>
      </c>
      <c r="J280" s="150" t="s">
        <v>327</v>
      </c>
      <c r="K280" s="150" t="s">
        <v>3291</v>
      </c>
      <c r="L280" s="150" t="s">
        <v>3292</v>
      </c>
      <c r="M280" s="150" t="s">
        <v>3293</v>
      </c>
      <c r="N280" s="153" t="s">
        <v>494</v>
      </c>
      <c r="O280" s="154" t="s">
        <v>3294</v>
      </c>
      <c r="P280" s="154" t="s">
        <v>3295</v>
      </c>
      <c r="Q280" s="155"/>
      <c r="R280" s="154"/>
      <c r="S280" s="155">
        <v>93401</v>
      </c>
      <c r="T280" s="155" t="s">
        <v>3296</v>
      </c>
      <c r="U280" s="155">
        <v>2022</v>
      </c>
      <c r="V280" s="156">
        <v>37970</v>
      </c>
      <c r="W280" s="154">
        <v>6862</v>
      </c>
      <c r="X280" s="262"/>
      <c r="Y280" s="153"/>
      <c r="Z280" s="262"/>
      <c r="AA280" s="262"/>
      <c r="AB280" s="262"/>
      <c r="AC280" s="150"/>
      <c r="AD280" s="40"/>
      <c r="AE280" s="40"/>
      <c r="AF280" s="40"/>
      <c r="AG280" s="40"/>
      <c r="AH280" s="40"/>
      <c r="AI280" s="218" t="s">
        <v>3297</v>
      </c>
    </row>
    <row r="281" spans="1:35" ht="45" customHeight="1" x14ac:dyDescent="0.2">
      <c r="A281" s="159" t="s">
        <v>3298</v>
      </c>
      <c r="B281" s="150">
        <v>653176902</v>
      </c>
      <c r="C281" s="150" t="s">
        <v>2283</v>
      </c>
      <c r="D281" s="151" t="s">
        <v>2284</v>
      </c>
      <c r="E281" s="150" t="s">
        <v>3299</v>
      </c>
      <c r="F281" s="152" t="s">
        <v>3300</v>
      </c>
      <c r="G281" s="152"/>
      <c r="H281" s="152" t="s">
        <v>3301</v>
      </c>
      <c r="I281" s="152" t="s">
        <v>3302</v>
      </c>
      <c r="J281" s="150" t="s">
        <v>3303</v>
      </c>
      <c r="K281" s="150" t="s">
        <v>3304</v>
      </c>
      <c r="L281" s="150" t="s">
        <v>3305</v>
      </c>
      <c r="M281" s="150" t="s">
        <v>3306</v>
      </c>
      <c r="N281" s="153" t="s">
        <v>118</v>
      </c>
      <c r="O281" s="154" t="s">
        <v>119</v>
      </c>
      <c r="P281" s="154" t="s">
        <v>3307</v>
      </c>
      <c r="Q281" s="155" t="s">
        <v>3308</v>
      </c>
      <c r="R281" s="154"/>
      <c r="S281" s="155" t="s">
        <v>209</v>
      </c>
      <c r="T281" s="155" t="s">
        <v>3309</v>
      </c>
      <c r="U281" s="155">
        <v>2020</v>
      </c>
      <c r="V281" s="156">
        <v>39143</v>
      </c>
      <c r="W281" s="154">
        <v>7347</v>
      </c>
      <c r="X281" s="262"/>
      <c r="Y281" s="153"/>
      <c r="Z281" s="262"/>
      <c r="AA281" s="262"/>
      <c r="AB281" s="262"/>
      <c r="AC281" s="188" t="s">
        <v>871</v>
      </c>
      <c r="AD281" s="40"/>
      <c r="AE281" s="40"/>
      <c r="AF281" s="40"/>
      <c r="AG281" s="40"/>
      <c r="AH281" s="40"/>
      <c r="AI281" s="218" t="s">
        <v>871</v>
      </c>
    </row>
    <row r="282" spans="1:35" ht="45" customHeight="1" x14ac:dyDescent="0.2">
      <c r="A282" s="159" t="s">
        <v>3310</v>
      </c>
      <c r="B282" s="150">
        <v>651137691</v>
      </c>
      <c r="C282" s="155" t="s">
        <v>3311</v>
      </c>
      <c r="D282" s="151" t="s">
        <v>2284</v>
      </c>
      <c r="E282" s="150" t="s">
        <v>3312</v>
      </c>
      <c r="F282" s="152" t="s">
        <v>3313</v>
      </c>
      <c r="G282" s="152"/>
      <c r="H282" s="152" t="s">
        <v>3314</v>
      </c>
      <c r="I282" s="152" t="s">
        <v>3315</v>
      </c>
      <c r="J282" s="150" t="s">
        <v>3316</v>
      </c>
      <c r="K282" s="150" t="s">
        <v>3317</v>
      </c>
      <c r="L282" s="150" t="s">
        <v>3318</v>
      </c>
      <c r="M282" s="150" t="s">
        <v>3319</v>
      </c>
      <c r="N282" s="153" t="s">
        <v>246</v>
      </c>
      <c r="O282" s="154" t="s">
        <v>3320</v>
      </c>
      <c r="P282" s="154" t="s">
        <v>3321</v>
      </c>
      <c r="Q282" s="155" t="s">
        <v>3322</v>
      </c>
      <c r="R282" s="154"/>
      <c r="S282" s="155">
        <v>93401</v>
      </c>
      <c r="T282" s="155" t="s">
        <v>2294</v>
      </c>
      <c r="U282" s="155">
        <v>2015</v>
      </c>
      <c r="V282" s="156">
        <v>42489</v>
      </c>
      <c r="W282" s="154">
        <v>7606</v>
      </c>
      <c r="X282" s="262"/>
      <c r="Y282" s="153"/>
      <c r="Z282" s="262"/>
      <c r="AA282" s="262"/>
      <c r="AB282" s="262"/>
      <c r="AC282" s="150"/>
      <c r="AD282" s="40"/>
      <c r="AE282" s="40"/>
      <c r="AF282" s="40"/>
      <c r="AG282" s="40"/>
      <c r="AH282" s="40"/>
      <c r="AI282" s="218"/>
    </row>
    <row r="283" spans="1:35" ht="45" customHeight="1" x14ac:dyDescent="0.2">
      <c r="A283" s="159" t="s">
        <v>3323</v>
      </c>
      <c r="B283" s="150">
        <v>652968406</v>
      </c>
      <c r="C283" s="150" t="s">
        <v>2356</v>
      </c>
      <c r="D283" s="151" t="s">
        <v>2284</v>
      </c>
      <c r="E283" s="150" t="s">
        <v>3324</v>
      </c>
      <c r="F283" s="152" t="s">
        <v>3325</v>
      </c>
      <c r="G283" s="152"/>
      <c r="H283" s="152" t="s">
        <v>3326</v>
      </c>
      <c r="I283" s="152" t="s">
        <v>3327</v>
      </c>
      <c r="J283" s="150" t="s">
        <v>3328</v>
      </c>
      <c r="K283" s="150" t="s">
        <v>3329</v>
      </c>
      <c r="L283" s="150" t="s">
        <v>3330</v>
      </c>
      <c r="M283" s="150" t="s">
        <v>3331</v>
      </c>
      <c r="N283" s="153" t="s">
        <v>118</v>
      </c>
      <c r="O283" s="154" t="s">
        <v>119</v>
      </c>
      <c r="P283" s="154" t="s">
        <v>3332</v>
      </c>
      <c r="Q283" s="155"/>
      <c r="R283" s="154"/>
      <c r="S283" s="155">
        <v>93401</v>
      </c>
      <c r="T283" s="155" t="s">
        <v>3333</v>
      </c>
      <c r="U283" s="155">
        <v>2010</v>
      </c>
      <c r="V283" s="156">
        <v>39322</v>
      </c>
      <c r="W283" s="154">
        <v>7371</v>
      </c>
      <c r="X283" s="262"/>
      <c r="Y283" s="153"/>
      <c r="Z283" s="262"/>
      <c r="AA283" s="262"/>
      <c r="AB283" s="262"/>
      <c r="AC283" s="150"/>
      <c r="AD283" s="40"/>
      <c r="AE283" s="40"/>
      <c r="AF283" s="40"/>
      <c r="AG283" s="40"/>
      <c r="AH283" s="40"/>
      <c r="AI283" s="218"/>
    </row>
    <row r="284" spans="1:35" ht="45" customHeight="1" x14ac:dyDescent="0.2">
      <c r="A284" s="159" t="s">
        <v>3334</v>
      </c>
      <c r="B284" s="150">
        <v>650964950</v>
      </c>
      <c r="C284" s="150" t="s">
        <v>2283</v>
      </c>
      <c r="D284" s="151" t="s">
        <v>2284</v>
      </c>
      <c r="E284" s="150" t="s">
        <v>3335</v>
      </c>
      <c r="F284" s="152" t="s">
        <v>3336</v>
      </c>
      <c r="G284" s="152"/>
      <c r="H284" s="152" t="s">
        <v>3337</v>
      </c>
      <c r="I284" s="152" t="s">
        <v>3338</v>
      </c>
      <c r="J284" s="150" t="s">
        <v>3339</v>
      </c>
      <c r="K284" s="150" t="s">
        <v>3340</v>
      </c>
      <c r="L284" s="150" t="s">
        <v>3341</v>
      </c>
      <c r="M284" s="150" t="s">
        <v>3342</v>
      </c>
      <c r="N284" s="153" t="s">
        <v>471</v>
      </c>
      <c r="O284" s="154" t="s">
        <v>3343</v>
      </c>
      <c r="P284" s="154" t="s">
        <v>3344</v>
      </c>
      <c r="Q284" s="155" t="s">
        <v>3345</v>
      </c>
      <c r="R284" s="154"/>
      <c r="S284" s="155" t="s">
        <v>209</v>
      </c>
      <c r="T284" s="155" t="s">
        <v>3346</v>
      </c>
      <c r="U284" s="155">
        <v>2020</v>
      </c>
      <c r="V284" s="156">
        <v>43374</v>
      </c>
      <c r="W284" s="154">
        <v>7658</v>
      </c>
      <c r="X284" s="213"/>
      <c r="Y284" s="214"/>
      <c r="Z284" s="213"/>
      <c r="AA284" s="213"/>
      <c r="AB284" s="213"/>
      <c r="AC284" s="215"/>
      <c r="AD284" s="40"/>
      <c r="AE284" s="40"/>
      <c r="AF284" s="40"/>
      <c r="AG284" s="40"/>
      <c r="AH284" s="40"/>
      <c r="AI284" s="218"/>
    </row>
    <row r="285" spans="1:35" ht="45" customHeight="1" x14ac:dyDescent="0.2">
      <c r="A285" s="159" t="s">
        <v>3347</v>
      </c>
      <c r="B285" s="150" t="s">
        <v>3348</v>
      </c>
      <c r="C285" s="150" t="s">
        <v>2297</v>
      </c>
      <c r="D285" s="151" t="s">
        <v>2284</v>
      </c>
      <c r="E285" s="150" t="s">
        <v>3349</v>
      </c>
      <c r="F285" s="152" t="s">
        <v>3350</v>
      </c>
      <c r="G285" s="152"/>
      <c r="H285" s="152" t="s">
        <v>3351</v>
      </c>
      <c r="I285" s="152" t="s">
        <v>3352</v>
      </c>
      <c r="J285" s="150" t="s">
        <v>3353</v>
      </c>
      <c r="K285" s="150" t="s">
        <v>3354</v>
      </c>
      <c r="L285" s="150" t="s">
        <v>3355</v>
      </c>
      <c r="M285" s="150" t="s">
        <v>3356</v>
      </c>
      <c r="N285" s="153" t="s">
        <v>118</v>
      </c>
      <c r="O285" s="154" t="s">
        <v>3357</v>
      </c>
      <c r="P285" s="154" t="s">
        <v>3358</v>
      </c>
      <c r="Q285" s="155" t="s">
        <v>3359</v>
      </c>
      <c r="R285" s="154"/>
      <c r="S285" s="155" t="s">
        <v>2308</v>
      </c>
      <c r="T285" s="155" t="s">
        <v>3360</v>
      </c>
      <c r="U285" s="155">
        <v>2020</v>
      </c>
      <c r="V285" s="156">
        <v>37970</v>
      </c>
      <c r="W285" s="154">
        <v>7036</v>
      </c>
      <c r="X285" s="213"/>
      <c r="Y285" s="214"/>
      <c r="Z285" s="213"/>
      <c r="AA285" s="213"/>
      <c r="AB285" s="213"/>
      <c r="AC285" s="215"/>
      <c r="AD285" s="40"/>
      <c r="AE285" s="40"/>
      <c r="AF285" s="40"/>
      <c r="AG285" s="40"/>
      <c r="AH285" s="40"/>
      <c r="AI285" s="218"/>
    </row>
    <row r="286" spans="1:35" ht="45" customHeight="1" x14ac:dyDescent="0.2">
      <c r="A286" s="159" t="s">
        <v>3361</v>
      </c>
      <c r="B286" s="150">
        <v>653401507</v>
      </c>
      <c r="C286" s="150" t="s">
        <v>2283</v>
      </c>
      <c r="D286" s="151" t="s">
        <v>2284</v>
      </c>
      <c r="E286" s="150" t="s">
        <v>3362</v>
      </c>
      <c r="F286" s="152" t="s">
        <v>3363</v>
      </c>
      <c r="G286" s="152"/>
      <c r="H286" s="152" t="s">
        <v>3364</v>
      </c>
      <c r="I286" s="152" t="s">
        <v>3365</v>
      </c>
      <c r="J286" s="150" t="s">
        <v>327</v>
      </c>
      <c r="K286" s="150" t="s">
        <v>3366</v>
      </c>
      <c r="L286" s="150" t="s">
        <v>3367</v>
      </c>
      <c r="M286" s="153" t="s">
        <v>3368</v>
      </c>
      <c r="N286" s="153" t="s">
        <v>246</v>
      </c>
      <c r="O286" s="154" t="s">
        <v>1138</v>
      </c>
      <c r="P286" s="154" t="s">
        <v>3369</v>
      </c>
      <c r="Q286" s="155" t="s">
        <v>3370</v>
      </c>
      <c r="R286" s="154"/>
      <c r="S286" s="155" t="s">
        <v>209</v>
      </c>
      <c r="T286" s="155" t="s">
        <v>3371</v>
      </c>
      <c r="U286" s="155">
        <v>2006</v>
      </c>
      <c r="V286" s="156">
        <v>39616</v>
      </c>
      <c r="W286" s="154">
        <v>7396</v>
      </c>
      <c r="X286" s="262"/>
      <c r="Y286" s="153"/>
      <c r="Z286" s="262"/>
      <c r="AA286" s="262"/>
      <c r="AB286" s="262"/>
      <c r="AC286" s="150"/>
      <c r="AD286" s="40"/>
      <c r="AE286" s="40"/>
      <c r="AF286" s="40"/>
      <c r="AG286" s="40"/>
      <c r="AH286" s="40"/>
      <c r="AI286" s="218"/>
    </row>
    <row r="287" spans="1:35" ht="45" customHeight="1" x14ac:dyDescent="0.2">
      <c r="A287" s="159" t="s">
        <v>3372</v>
      </c>
      <c r="B287" s="150">
        <v>651872022</v>
      </c>
      <c r="C287" s="150"/>
      <c r="D287" s="151" t="s">
        <v>2284</v>
      </c>
      <c r="E287" s="150" t="s">
        <v>3373</v>
      </c>
      <c r="F287" s="152" t="s">
        <v>3374</v>
      </c>
      <c r="G287" s="152"/>
      <c r="H287" s="152" t="s">
        <v>3375</v>
      </c>
      <c r="I287" s="152" t="s">
        <v>3376</v>
      </c>
      <c r="J287" s="150" t="s">
        <v>1036</v>
      </c>
      <c r="K287" s="150" t="s">
        <v>3377</v>
      </c>
      <c r="L287" s="150" t="s">
        <v>3378</v>
      </c>
      <c r="M287" s="153" t="s">
        <v>3379</v>
      </c>
      <c r="N287" s="153" t="s">
        <v>471</v>
      </c>
      <c r="O287" s="154" t="s">
        <v>3380</v>
      </c>
      <c r="P287" s="154">
        <v>987619046</v>
      </c>
      <c r="Q287" s="166" t="s">
        <v>3381</v>
      </c>
      <c r="R287" s="154"/>
      <c r="S287" s="155">
        <v>93401</v>
      </c>
      <c r="T287" s="155" t="s">
        <v>2083</v>
      </c>
      <c r="U287" s="155">
        <v>2020</v>
      </c>
      <c r="V287" s="156">
        <v>44355</v>
      </c>
      <c r="W287" s="154">
        <v>7733</v>
      </c>
      <c r="X287" s="222"/>
      <c r="Y287" s="223"/>
      <c r="Z287" s="222"/>
      <c r="AA287" s="222"/>
      <c r="AB287" s="222"/>
      <c r="AC287" s="224"/>
      <c r="AD287" s="40"/>
      <c r="AE287" s="40"/>
      <c r="AF287" s="40"/>
      <c r="AG287" s="40"/>
      <c r="AH287" s="40"/>
      <c r="AI287" s="218"/>
    </row>
    <row r="288" spans="1:35" ht="45" customHeight="1" x14ac:dyDescent="0.2">
      <c r="A288" s="159" t="s">
        <v>3382</v>
      </c>
      <c r="B288" s="150" t="s">
        <v>3383</v>
      </c>
      <c r="C288" s="150" t="s">
        <v>2356</v>
      </c>
      <c r="D288" s="151" t="s">
        <v>2284</v>
      </c>
      <c r="E288" s="150" t="s">
        <v>3384</v>
      </c>
      <c r="F288" s="152" t="s">
        <v>3385</v>
      </c>
      <c r="G288" s="152"/>
      <c r="H288" s="152" t="s">
        <v>3386</v>
      </c>
      <c r="I288" s="153" t="s">
        <v>3387</v>
      </c>
      <c r="J288" s="150" t="s">
        <v>720</v>
      </c>
      <c r="K288" s="150" t="s">
        <v>3388</v>
      </c>
      <c r="L288" s="150" t="s">
        <v>3389</v>
      </c>
      <c r="M288" s="150" t="s">
        <v>3390</v>
      </c>
      <c r="N288" s="150" t="s">
        <v>118</v>
      </c>
      <c r="O288" s="154" t="s">
        <v>192</v>
      </c>
      <c r="P288" s="154" t="s">
        <v>3391</v>
      </c>
      <c r="Q288" s="155" t="s">
        <v>3392</v>
      </c>
      <c r="R288" s="154"/>
      <c r="S288" s="155">
        <v>93401</v>
      </c>
      <c r="T288" s="155" t="s">
        <v>3393</v>
      </c>
      <c r="U288" s="155">
        <v>2020</v>
      </c>
      <c r="V288" s="156">
        <v>37970</v>
      </c>
      <c r="W288" s="154">
        <v>4250</v>
      </c>
      <c r="X288" s="262"/>
      <c r="Y288" s="153"/>
      <c r="Z288" s="262"/>
      <c r="AA288" s="262"/>
      <c r="AB288" s="262"/>
      <c r="AC288" s="150" t="s">
        <v>3394</v>
      </c>
      <c r="AD288" s="40"/>
      <c r="AE288" s="40"/>
      <c r="AF288" s="40"/>
      <c r="AG288" s="40"/>
      <c r="AH288" s="40"/>
      <c r="AI288" s="218" t="s">
        <v>3395</v>
      </c>
    </row>
    <row r="289" spans="1:35" ht="45" customHeight="1" x14ac:dyDescent="0.2">
      <c r="A289" s="159" t="s">
        <v>3396</v>
      </c>
      <c r="B289" s="150" t="s">
        <v>3397</v>
      </c>
      <c r="C289" s="150" t="s">
        <v>2297</v>
      </c>
      <c r="D289" s="151" t="s">
        <v>2284</v>
      </c>
      <c r="E289" s="150" t="s">
        <v>3398</v>
      </c>
      <c r="F289" s="152" t="s">
        <v>3399</v>
      </c>
      <c r="G289" s="152"/>
      <c r="H289" s="152" t="s">
        <v>3400</v>
      </c>
      <c r="I289" s="152" t="s">
        <v>3401</v>
      </c>
      <c r="J289" s="150" t="s">
        <v>2638</v>
      </c>
      <c r="K289" s="160">
        <v>43622</v>
      </c>
      <c r="L289" s="150" t="s">
        <v>3402</v>
      </c>
      <c r="M289" s="150" t="s">
        <v>3403</v>
      </c>
      <c r="N289" s="153" t="s">
        <v>939</v>
      </c>
      <c r="O289" s="154" t="s">
        <v>3404</v>
      </c>
      <c r="P289" s="154" t="s">
        <v>3405</v>
      </c>
      <c r="Q289" s="155" t="s">
        <v>3406</v>
      </c>
      <c r="R289" s="154"/>
      <c r="S289" s="155">
        <v>93401</v>
      </c>
      <c r="T289" s="155" t="s">
        <v>3407</v>
      </c>
      <c r="U289" s="155">
        <v>2019</v>
      </c>
      <c r="V289" s="156">
        <v>37970</v>
      </c>
      <c r="W289" s="154">
        <v>4300</v>
      </c>
      <c r="X289" s="262"/>
      <c r="Y289" s="153"/>
      <c r="Z289" s="262"/>
      <c r="AA289" s="262"/>
      <c r="AB289" s="262"/>
      <c r="AC289" s="150"/>
      <c r="AD289" s="40"/>
      <c r="AE289" s="40"/>
      <c r="AF289" s="40"/>
      <c r="AG289" s="40"/>
      <c r="AH289" s="40"/>
      <c r="AI289" s="218"/>
    </row>
    <row r="290" spans="1:35" ht="45" customHeight="1" x14ac:dyDescent="0.2">
      <c r="A290" s="159" t="s">
        <v>3408</v>
      </c>
      <c r="B290" s="150">
        <v>651907179</v>
      </c>
      <c r="C290" s="150"/>
      <c r="D290" s="151" t="s">
        <v>2284</v>
      </c>
      <c r="E290" s="150" t="s">
        <v>3409</v>
      </c>
      <c r="F290" s="152" t="s">
        <v>3410</v>
      </c>
      <c r="G290" s="152"/>
      <c r="H290" s="152" t="s">
        <v>3411</v>
      </c>
      <c r="I290" s="152" t="s">
        <v>3412</v>
      </c>
      <c r="J290" s="150" t="s">
        <v>1438</v>
      </c>
      <c r="K290" s="160" t="s">
        <v>3413</v>
      </c>
      <c r="L290" s="150" t="s">
        <v>3414</v>
      </c>
      <c r="M290" s="150" t="s">
        <v>3415</v>
      </c>
      <c r="N290" s="153" t="s">
        <v>246</v>
      </c>
      <c r="O290" s="154" t="s">
        <v>686</v>
      </c>
      <c r="P290" s="154" t="s">
        <v>3416</v>
      </c>
      <c r="Q290" s="166" t="s">
        <v>3417</v>
      </c>
      <c r="R290" s="154"/>
      <c r="S290" s="155">
        <v>93401</v>
      </c>
      <c r="T290" s="155" t="s">
        <v>3418</v>
      </c>
      <c r="U290" s="155">
        <v>2020</v>
      </c>
      <c r="V290" s="156">
        <v>43887</v>
      </c>
      <c r="W290" s="154">
        <v>7697</v>
      </c>
      <c r="X290" s="213"/>
      <c r="Y290" s="214"/>
      <c r="Z290" s="213"/>
      <c r="AA290" s="213"/>
      <c r="AB290" s="213"/>
      <c r="AC290" s="215"/>
      <c r="AD290" s="40"/>
      <c r="AE290" s="40"/>
      <c r="AF290" s="40"/>
      <c r="AG290" s="40"/>
      <c r="AH290" s="40"/>
      <c r="AI290" s="218"/>
    </row>
    <row r="291" spans="1:35" ht="45" customHeight="1" x14ac:dyDescent="0.2">
      <c r="A291" s="159" t="s">
        <v>3419</v>
      </c>
      <c r="B291" s="150">
        <v>710993009</v>
      </c>
      <c r="C291" s="150" t="s">
        <v>2297</v>
      </c>
      <c r="D291" s="151" t="s">
        <v>2284</v>
      </c>
      <c r="E291" s="150" t="s">
        <v>3420</v>
      </c>
      <c r="F291" s="152" t="s">
        <v>3421</v>
      </c>
      <c r="G291" s="152"/>
      <c r="H291" s="152" t="s">
        <v>3422</v>
      </c>
      <c r="I291" s="152" t="s">
        <v>3423</v>
      </c>
      <c r="J291" s="150" t="s">
        <v>3424</v>
      </c>
      <c r="K291" s="150" t="s">
        <v>3425</v>
      </c>
      <c r="L291" s="150" t="s">
        <v>3426</v>
      </c>
      <c r="M291" s="150" t="s">
        <v>3427</v>
      </c>
      <c r="N291" s="154" t="s">
        <v>118</v>
      </c>
      <c r="O291" s="154" t="s">
        <v>178</v>
      </c>
      <c r="P291" s="154" t="s">
        <v>3428</v>
      </c>
      <c r="Q291" s="155"/>
      <c r="R291" s="154"/>
      <c r="S291" s="155" t="s">
        <v>209</v>
      </c>
      <c r="T291" s="155" t="s">
        <v>3429</v>
      </c>
      <c r="U291" s="155">
        <v>2005</v>
      </c>
      <c r="V291" s="156">
        <v>37970</v>
      </c>
      <c r="W291" s="154">
        <v>6860</v>
      </c>
      <c r="X291" s="262"/>
      <c r="Y291" s="153"/>
      <c r="Z291" s="262"/>
      <c r="AA291" s="262"/>
      <c r="AB291" s="262"/>
      <c r="AC291" s="150"/>
      <c r="AD291" s="40"/>
      <c r="AE291" s="40"/>
      <c r="AF291" s="40"/>
      <c r="AG291" s="40"/>
      <c r="AH291" s="40"/>
      <c r="AI291" s="218"/>
    </row>
    <row r="292" spans="1:35" ht="45" customHeight="1" x14ac:dyDescent="0.2">
      <c r="A292" s="159" t="s">
        <v>3430</v>
      </c>
      <c r="B292" s="150">
        <v>716569004</v>
      </c>
      <c r="C292" s="150" t="s">
        <v>2297</v>
      </c>
      <c r="D292" s="151" t="s">
        <v>2284</v>
      </c>
      <c r="E292" s="150" t="s">
        <v>3431</v>
      </c>
      <c r="F292" s="169" t="s">
        <v>3432</v>
      </c>
      <c r="G292" s="169"/>
      <c r="H292" s="152" t="s">
        <v>3433</v>
      </c>
      <c r="I292" s="152" t="s">
        <v>3434</v>
      </c>
      <c r="J292" s="150" t="s">
        <v>3435</v>
      </c>
      <c r="K292" s="150" t="s">
        <v>3436</v>
      </c>
      <c r="L292" s="150" t="s">
        <v>3437</v>
      </c>
      <c r="M292" s="150" t="s">
        <v>3438</v>
      </c>
      <c r="N292" s="154" t="s">
        <v>118</v>
      </c>
      <c r="O292" s="154" t="s">
        <v>3262</v>
      </c>
      <c r="P292" s="154" t="s">
        <v>3439</v>
      </c>
      <c r="Q292" s="166" t="s">
        <v>3440</v>
      </c>
      <c r="R292" s="154"/>
      <c r="S292" s="155">
        <v>93105</v>
      </c>
      <c r="T292" s="155" t="s">
        <v>3441</v>
      </c>
      <c r="U292" s="155">
        <v>2021</v>
      </c>
      <c r="V292" s="156">
        <v>37970</v>
      </c>
      <c r="W292" s="154">
        <v>6560</v>
      </c>
      <c r="X292" s="213"/>
      <c r="Y292" s="214"/>
      <c r="Z292" s="213"/>
      <c r="AA292" s="213"/>
      <c r="AB292" s="213"/>
      <c r="AC292" s="215"/>
      <c r="AD292" s="40"/>
      <c r="AE292" s="40"/>
      <c r="AF292" s="40"/>
      <c r="AG292" s="40"/>
      <c r="AH292" s="40"/>
      <c r="AI292" s="218"/>
    </row>
    <row r="293" spans="1:35" ht="45" customHeight="1" x14ac:dyDescent="0.2">
      <c r="A293" s="159" t="s">
        <v>3442</v>
      </c>
      <c r="B293" s="150">
        <v>718144000</v>
      </c>
      <c r="C293" s="150" t="s">
        <v>2347</v>
      </c>
      <c r="D293" s="151" t="s">
        <v>2284</v>
      </c>
      <c r="E293" s="150" t="s">
        <v>3443</v>
      </c>
      <c r="F293" s="152" t="s">
        <v>3444</v>
      </c>
      <c r="G293" s="152"/>
      <c r="H293" s="152" t="s">
        <v>3445</v>
      </c>
      <c r="I293" s="152" t="s">
        <v>3446</v>
      </c>
      <c r="J293" s="150" t="s">
        <v>3447</v>
      </c>
      <c r="K293" s="150" t="s">
        <v>3448</v>
      </c>
      <c r="L293" s="150" t="s">
        <v>3449</v>
      </c>
      <c r="M293" s="150" t="s">
        <v>3450</v>
      </c>
      <c r="N293" s="153" t="s">
        <v>118</v>
      </c>
      <c r="O293" s="154" t="s">
        <v>2331</v>
      </c>
      <c r="P293" s="154"/>
      <c r="Q293" s="155"/>
      <c r="R293" s="154"/>
      <c r="S293" s="155" t="s">
        <v>209</v>
      </c>
      <c r="T293" s="155" t="s">
        <v>3451</v>
      </c>
      <c r="U293" s="155">
        <v>2010</v>
      </c>
      <c r="V293" s="156">
        <v>38429</v>
      </c>
      <c r="W293" s="154">
        <v>7157</v>
      </c>
      <c r="X293" s="262"/>
      <c r="Y293" s="153"/>
      <c r="Z293" s="262"/>
      <c r="AA293" s="262"/>
      <c r="AB293" s="262"/>
      <c r="AC293" s="150"/>
      <c r="AD293" s="40"/>
      <c r="AE293" s="40"/>
      <c r="AF293" s="40"/>
      <c r="AG293" s="40"/>
      <c r="AH293" s="40"/>
      <c r="AI293" s="218"/>
    </row>
    <row r="294" spans="1:35" ht="45" customHeight="1" x14ac:dyDescent="0.2">
      <c r="A294" s="159" t="s">
        <v>3452</v>
      </c>
      <c r="B294" s="150">
        <v>716316009</v>
      </c>
      <c r="C294" s="150" t="s">
        <v>2297</v>
      </c>
      <c r="D294" s="151" t="s">
        <v>2284</v>
      </c>
      <c r="E294" s="150" t="s">
        <v>3453</v>
      </c>
      <c r="F294" s="152" t="s">
        <v>8309</v>
      </c>
      <c r="G294" s="155">
        <v>2025</v>
      </c>
      <c r="H294" s="152" t="s">
        <v>3454</v>
      </c>
      <c r="I294" s="152" t="s">
        <v>8310</v>
      </c>
      <c r="J294" s="150" t="s">
        <v>3455</v>
      </c>
      <c r="K294" s="184" t="s">
        <v>3456</v>
      </c>
      <c r="L294" s="150" t="s">
        <v>3457</v>
      </c>
      <c r="M294" s="150" t="s">
        <v>3458</v>
      </c>
      <c r="N294" s="154" t="s">
        <v>118</v>
      </c>
      <c r="O294" s="154" t="s">
        <v>119</v>
      </c>
      <c r="P294" s="154" t="s">
        <v>3459</v>
      </c>
      <c r="Q294" s="155" t="s">
        <v>8311</v>
      </c>
      <c r="R294" s="154"/>
      <c r="S294" s="155">
        <v>93401</v>
      </c>
      <c r="T294" s="155" t="s">
        <v>8312</v>
      </c>
      <c r="U294" s="155">
        <v>2024</v>
      </c>
      <c r="V294" s="156">
        <v>37970</v>
      </c>
      <c r="W294" s="154">
        <v>6470</v>
      </c>
      <c r="X294" s="213"/>
      <c r="Y294" s="214"/>
      <c r="Z294" s="213"/>
      <c r="AA294" s="213"/>
      <c r="AB294" s="213"/>
      <c r="AC294" s="219" t="s">
        <v>871</v>
      </c>
      <c r="AD294" s="40"/>
      <c r="AE294" s="40"/>
      <c r="AF294" s="40"/>
      <c r="AG294" s="40"/>
      <c r="AH294" s="40"/>
      <c r="AI294" s="218" t="s">
        <v>871</v>
      </c>
    </row>
    <row r="295" spans="1:35" ht="45" customHeight="1" x14ac:dyDescent="0.2">
      <c r="A295" s="159" t="s">
        <v>3460</v>
      </c>
      <c r="B295" s="150">
        <v>730513003</v>
      </c>
      <c r="C295" s="150" t="s">
        <v>2297</v>
      </c>
      <c r="D295" s="151" t="s">
        <v>2284</v>
      </c>
      <c r="E295" s="150" t="s">
        <v>3461</v>
      </c>
      <c r="F295" s="152" t="s">
        <v>3462</v>
      </c>
      <c r="G295" s="152"/>
      <c r="H295" s="152" t="s">
        <v>3463</v>
      </c>
      <c r="I295" s="152" t="s">
        <v>3464</v>
      </c>
      <c r="J295" s="150" t="s">
        <v>3465</v>
      </c>
      <c r="K295" s="150" t="s">
        <v>3466</v>
      </c>
      <c r="L295" s="150" t="s">
        <v>623</v>
      </c>
      <c r="M295" s="150" t="s">
        <v>3467</v>
      </c>
      <c r="N295" s="153" t="s">
        <v>118</v>
      </c>
      <c r="O295" s="154" t="s">
        <v>119</v>
      </c>
      <c r="P295" s="154"/>
      <c r="Q295" s="155"/>
      <c r="R295" s="154"/>
      <c r="S295" s="155">
        <v>93401</v>
      </c>
      <c r="T295" s="155" t="s">
        <v>3468</v>
      </c>
      <c r="U295" s="155">
        <v>2007</v>
      </c>
      <c r="V295" s="156">
        <v>37970</v>
      </c>
      <c r="W295" s="154">
        <v>7059</v>
      </c>
      <c r="X295" s="262"/>
      <c r="Y295" s="153"/>
      <c r="Z295" s="262"/>
      <c r="AA295" s="262"/>
      <c r="AB295" s="262"/>
      <c r="AC295" s="150"/>
      <c r="AD295" s="40"/>
      <c r="AE295" s="40"/>
      <c r="AF295" s="40"/>
      <c r="AG295" s="40"/>
      <c r="AH295" s="40"/>
      <c r="AI295" s="218"/>
    </row>
    <row r="296" spans="1:35" ht="45" customHeight="1" x14ac:dyDescent="0.2">
      <c r="A296" s="159" t="s">
        <v>3469</v>
      </c>
      <c r="B296" s="150">
        <v>759522508</v>
      </c>
      <c r="C296" s="150" t="s">
        <v>2297</v>
      </c>
      <c r="D296" s="151" t="s">
        <v>2284</v>
      </c>
      <c r="E296" s="150" t="s">
        <v>3470</v>
      </c>
      <c r="F296" s="152" t="s">
        <v>3471</v>
      </c>
      <c r="G296" s="152"/>
      <c r="H296" s="152" t="s">
        <v>3472</v>
      </c>
      <c r="I296" s="152" t="s">
        <v>3473</v>
      </c>
      <c r="J296" s="150" t="s">
        <v>3474</v>
      </c>
      <c r="K296" s="150" t="s">
        <v>3475</v>
      </c>
      <c r="L296" s="150" t="s">
        <v>3476</v>
      </c>
      <c r="M296" s="150" t="s">
        <v>3477</v>
      </c>
      <c r="N296" s="153" t="s">
        <v>118</v>
      </c>
      <c r="O296" s="154" t="s">
        <v>3262</v>
      </c>
      <c r="P296" s="154"/>
      <c r="Q296" s="155"/>
      <c r="R296" s="154"/>
      <c r="S296" s="155">
        <v>93401</v>
      </c>
      <c r="T296" s="155" t="s">
        <v>3478</v>
      </c>
      <c r="U296" s="155">
        <v>2009</v>
      </c>
      <c r="V296" s="156">
        <v>38449</v>
      </c>
      <c r="W296" s="154">
        <v>7165</v>
      </c>
      <c r="X296" s="262"/>
      <c r="Y296" s="153"/>
      <c r="Z296" s="262"/>
      <c r="AA296" s="262"/>
      <c r="AB296" s="262"/>
      <c r="AC296" s="150"/>
      <c r="AD296" s="40"/>
      <c r="AE296" s="40"/>
      <c r="AF296" s="40"/>
      <c r="AG296" s="40"/>
      <c r="AH296" s="40"/>
      <c r="AI296" s="218"/>
    </row>
    <row r="297" spans="1:35" ht="45" customHeight="1" x14ac:dyDescent="0.2">
      <c r="A297" s="159" t="s">
        <v>3479</v>
      </c>
      <c r="B297" s="150">
        <v>702358000</v>
      </c>
      <c r="C297" s="150" t="s">
        <v>2297</v>
      </c>
      <c r="D297" s="151" t="s">
        <v>2284</v>
      </c>
      <c r="E297" s="150" t="s">
        <v>3480</v>
      </c>
      <c r="F297" s="152" t="s">
        <v>3481</v>
      </c>
      <c r="G297" s="152"/>
      <c r="H297" s="152" t="s">
        <v>3482</v>
      </c>
      <c r="I297" s="152" t="s">
        <v>3483</v>
      </c>
      <c r="J297" s="150" t="s">
        <v>3484</v>
      </c>
      <c r="K297" s="150" t="s">
        <v>3485</v>
      </c>
      <c r="L297" s="150" t="s">
        <v>3486</v>
      </c>
      <c r="M297" s="150" t="s">
        <v>3487</v>
      </c>
      <c r="N297" s="153" t="s">
        <v>118</v>
      </c>
      <c r="O297" s="154" t="s">
        <v>192</v>
      </c>
      <c r="P297" s="154">
        <v>222108293</v>
      </c>
      <c r="Q297" s="166" t="s">
        <v>3488</v>
      </c>
      <c r="R297" s="154"/>
      <c r="S297" s="155" t="s">
        <v>3489</v>
      </c>
      <c r="T297" s="155" t="s">
        <v>3490</v>
      </c>
      <c r="U297" s="155">
        <v>2020</v>
      </c>
      <c r="V297" s="156">
        <v>37970</v>
      </c>
      <c r="W297" s="154">
        <v>4400</v>
      </c>
      <c r="X297" s="262"/>
      <c r="Y297" s="153"/>
      <c r="Z297" s="262"/>
      <c r="AA297" s="262"/>
      <c r="AB297" s="262"/>
      <c r="AC297" s="150"/>
      <c r="AD297" s="40"/>
      <c r="AE297" s="40"/>
      <c r="AF297" s="40"/>
      <c r="AG297" s="40"/>
      <c r="AH297" s="40"/>
      <c r="AI297" s="218" t="s">
        <v>3491</v>
      </c>
    </row>
    <row r="298" spans="1:35" ht="45" customHeight="1" x14ac:dyDescent="0.2">
      <c r="A298" s="159" t="s">
        <v>3492</v>
      </c>
      <c r="B298" s="150">
        <v>651086930</v>
      </c>
      <c r="C298" s="150" t="s">
        <v>2283</v>
      </c>
      <c r="D298" s="151" t="s">
        <v>2284</v>
      </c>
      <c r="E298" s="150" t="s">
        <v>3493</v>
      </c>
      <c r="F298" s="152" t="s">
        <v>3494</v>
      </c>
      <c r="G298" s="152"/>
      <c r="H298" s="152" t="s">
        <v>3495</v>
      </c>
      <c r="I298" s="152" t="s">
        <v>3496</v>
      </c>
      <c r="J298" s="150" t="s">
        <v>3497</v>
      </c>
      <c r="K298" s="150" t="s">
        <v>3498</v>
      </c>
      <c r="L298" s="150" t="s">
        <v>3499</v>
      </c>
      <c r="M298" s="150" t="s">
        <v>3500</v>
      </c>
      <c r="N298" s="153" t="s">
        <v>118</v>
      </c>
      <c r="O298" s="154" t="s">
        <v>119</v>
      </c>
      <c r="P298" s="154" t="s">
        <v>3501</v>
      </c>
      <c r="Q298" s="155" t="s">
        <v>3502</v>
      </c>
      <c r="R298" s="154"/>
      <c r="S298" s="155" t="s">
        <v>1029</v>
      </c>
      <c r="T298" s="155" t="s">
        <v>973</v>
      </c>
      <c r="U298" s="155">
        <v>2017</v>
      </c>
      <c r="V298" s="156">
        <v>43357</v>
      </c>
      <c r="W298" s="154">
        <v>7656</v>
      </c>
      <c r="X298" s="262"/>
      <c r="Y298" s="153"/>
      <c r="Z298" s="262"/>
      <c r="AA298" s="262"/>
      <c r="AB298" s="262"/>
      <c r="AC298" s="150"/>
      <c r="AD298" s="40"/>
      <c r="AE298" s="40"/>
      <c r="AF298" s="40"/>
      <c r="AG298" s="40"/>
      <c r="AH298" s="40"/>
      <c r="AI298" s="218"/>
    </row>
    <row r="299" spans="1:35" ht="45" customHeight="1" x14ac:dyDescent="0.2">
      <c r="A299" s="159" t="s">
        <v>3503</v>
      </c>
      <c r="B299" s="150">
        <v>739296005</v>
      </c>
      <c r="C299" s="150" t="s">
        <v>2297</v>
      </c>
      <c r="D299" s="151" t="s">
        <v>2284</v>
      </c>
      <c r="E299" s="150" t="s">
        <v>3504</v>
      </c>
      <c r="F299" s="152" t="s">
        <v>3505</v>
      </c>
      <c r="G299" s="152"/>
      <c r="H299" s="152" t="s">
        <v>3506</v>
      </c>
      <c r="I299" s="152" t="s">
        <v>3507</v>
      </c>
      <c r="J299" s="150" t="s">
        <v>3508</v>
      </c>
      <c r="K299" s="150" t="s">
        <v>3509</v>
      </c>
      <c r="L299" s="150" t="s">
        <v>3510</v>
      </c>
      <c r="M299" s="150" t="s">
        <v>3511</v>
      </c>
      <c r="N299" s="154" t="s">
        <v>331</v>
      </c>
      <c r="O299" s="154" t="s">
        <v>332</v>
      </c>
      <c r="P299" s="154"/>
      <c r="Q299" s="155"/>
      <c r="R299" s="154"/>
      <c r="S299" s="155" t="s">
        <v>1842</v>
      </c>
      <c r="T299" s="155" t="s">
        <v>3512</v>
      </c>
      <c r="U299" s="155">
        <v>2016</v>
      </c>
      <c r="V299" s="156">
        <v>37970</v>
      </c>
      <c r="W299" s="154">
        <v>7124</v>
      </c>
      <c r="X299" s="262"/>
      <c r="Y299" s="153"/>
      <c r="Z299" s="262"/>
      <c r="AA299" s="262"/>
      <c r="AB299" s="262"/>
      <c r="AC299" s="150"/>
      <c r="AD299" s="40"/>
      <c r="AE299" s="40"/>
      <c r="AF299" s="40"/>
      <c r="AG299" s="40"/>
      <c r="AH299" s="40"/>
      <c r="AI299" s="218"/>
    </row>
    <row r="300" spans="1:35" ht="45" customHeight="1" x14ac:dyDescent="0.2">
      <c r="A300" s="159" t="s">
        <v>3513</v>
      </c>
      <c r="B300" s="150">
        <v>650856899</v>
      </c>
      <c r="C300" s="150" t="s">
        <v>2283</v>
      </c>
      <c r="D300" s="151" t="s">
        <v>2284</v>
      </c>
      <c r="E300" s="149" t="s">
        <v>3514</v>
      </c>
      <c r="F300" s="152" t="s">
        <v>3515</v>
      </c>
      <c r="G300" s="152"/>
      <c r="H300" s="152" t="s">
        <v>3516</v>
      </c>
      <c r="I300" s="152" t="s">
        <v>3517</v>
      </c>
      <c r="J300" s="150" t="s">
        <v>707</v>
      </c>
      <c r="K300" s="150" t="s">
        <v>3518</v>
      </c>
      <c r="L300" s="150" t="s">
        <v>3519</v>
      </c>
      <c r="M300" s="150" t="s">
        <v>3520</v>
      </c>
      <c r="N300" s="153" t="s">
        <v>471</v>
      </c>
      <c r="O300" s="154" t="s">
        <v>822</v>
      </c>
      <c r="P300" s="154" t="s">
        <v>3521</v>
      </c>
      <c r="Q300" s="155" t="s">
        <v>3522</v>
      </c>
      <c r="R300" s="154"/>
      <c r="S300" s="155">
        <v>93401</v>
      </c>
      <c r="T300" s="155" t="s">
        <v>3523</v>
      </c>
      <c r="U300" s="155">
        <v>2020</v>
      </c>
      <c r="V300" s="156">
        <v>42202</v>
      </c>
      <c r="W300" s="154">
        <v>7574</v>
      </c>
      <c r="X300" s="262"/>
      <c r="Y300" s="153"/>
      <c r="Z300" s="262"/>
      <c r="AA300" s="262"/>
      <c r="AB300" s="262"/>
      <c r="AC300" s="150"/>
      <c r="AD300" s="40"/>
      <c r="AE300" s="40"/>
      <c r="AF300" s="40"/>
      <c r="AG300" s="40"/>
      <c r="AH300" s="40"/>
      <c r="AI300" s="218"/>
    </row>
    <row r="301" spans="1:35" ht="45" customHeight="1" x14ac:dyDescent="0.2">
      <c r="A301" s="159" t="s">
        <v>3524</v>
      </c>
      <c r="B301" s="150">
        <v>723236002</v>
      </c>
      <c r="C301" s="150" t="s">
        <v>2517</v>
      </c>
      <c r="D301" s="151" t="s">
        <v>2284</v>
      </c>
      <c r="E301" s="150" t="s">
        <v>3525</v>
      </c>
      <c r="F301" s="152" t="s">
        <v>3526</v>
      </c>
      <c r="G301" s="152"/>
      <c r="H301" s="152" t="s">
        <v>3527</v>
      </c>
      <c r="I301" s="152" t="s">
        <v>3528</v>
      </c>
      <c r="J301" s="150" t="s">
        <v>3529</v>
      </c>
      <c r="K301" s="150" t="s">
        <v>3530</v>
      </c>
      <c r="L301" s="150" t="s">
        <v>3531</v>
      </c>
      <c r="M301" s="150" t="s">
        <v>3532</v>
      </c>
      <c r="N301" s="153" t="s">
        <v>118</v>
      </c>
      <c r="O301" s="154" t="s">
        <v>439</v>
      </c>
      <c r="P301" s="154" t="s">
        <v>3533</v>
      </c>
      <c r="Q301" s="155" t="s">
        <v>3534</v>
      </c>
      <c r="R301" s="154"/>
      <c r="S301" s="155">
        <v>93401</v>
      </c>
      <c r="T301" s="155" t="s">
        <v>3535</v>
      </c>
      <c r="U301" s="155">
        <v>2013</v>
      </c>
      <c r="V301" s="156">
        <v>37970</v>
      </c>
      <c r="W301" s="154">
        <v>6922</v>
      </c>
      <c r="X301" s="262"/>
      <c r="Y301" s="153"/>
      <c r="Z301" s="262"/>
      <c r="AA301" s="262"/>
      <c r="AB301" s="262"/>
      <c r="AC301" s="150"/>
      <c r="AD301" s="40"/>
      <c r="AE301" s="40"/>
      <c r="AF301" s="40"/>
      <c r="AG301" s="40"/>
      <c r="AH301" s="40"/>
      <c r="AI301" s="218"/>
    </row>
    <row r="302" spans="1:35" ht="45" customHeight="1" x14ac:dyDescent="0.2">
      <c r="A302" s="159" t="s">
        <v>3536</v>
      </c>
      <c r="B302" s="150">
        <v>711789006</v>
      </c>
      <c r="C302" s="150" t="s">
        <v>2297</v>
      </c>
      <c r="D302" s="151" t="s">
        <v>2284</v>
      </c>
      <c r="E302" s="150" t="s">
        <v>3537</v>
      </c>
      <c r="F302" s="152" t="s">
        <v>3538</v>
      </c>
      <c r="G302" s="152"/>
      <c r="H302" s="152" t="s">
        <v>3536</v>
      </c>
      <c r="I302" s="152" t="s">
        <v>3539</v>
      </c>
      <c r="J302" s="150" t="s">
        <v>3540</v>
      </c>
      <c r="K302" s="150" t="s">
        <v>3541</v>
      </c>
      <c r="L302" s="150" t="s">
        <v>3542</v>
      </c>
      <c r="M302" s="150" t="s">
        <v>3543</v>
      </c>
      <c r="N302" s="153" t="s">
        <v>118</v>
      </c>
      <c r="O302" s="154" t="s">
        <v>1312</v>
      </c>
      <c r="P302" s="154" t="s">
        <v>3544</v>
      </c>
      <c r="Q302" s="155" t="s">
        <v>3545</v>
      </c>
      <c r="R302" s="154"/>
      <c r="S302" s="155">
        <v>93401</v>
      </c>
      <c r="T302" s="155" t="s">
        <v>3546</v>
      </c>
      <c r="U302" s="155">
        <v>2020</v>
      </c>
      <c r="V302" s="182">
        <v>37970</v>
      </c>
      <c r="W302" s="154">
        <v>4425</v>
      </c>
      <c r="X302" s="262"/>
      <c r="Y302" s="153"/>
      <c r="Z302" s="262"/>
      <c r="AA302" s="262"/>
      <c r="AB302" s="262"/>
      <c r="AC302" s="150"/>
      <c r="AD302" s="40"/>
      <c r="AE302" s="40"/>
      <c r="AF302" s="40"/>
      <c r="AG302" s="40"/>
      <c r="AH302" s="40"/>
      <c r="AI302" s="218" t="s">
        <v>3547</v>
      </c>
    </row>
    <row r="303" spans="1:35" ht="45" customHeight="1" x14ac:dyDescent="0.2">
      <c r="A303" s="159" t="s">
        <v>3548</v>
      </c>
      <c r="B303" s="150">
        <v>716904008</v>
      </c>
      <c r="C303" s="150" t="s">
        <v>2297</v>
      </c>
      <c r="D303" s="151" t="s">
        <v>2284</v>
      </c>
      <c r="E303" s="150" t="s">
        <v>3549</v>
      </c>
      <c r="F303" s="152" t="s">
        <v>3550</v>
      </c>
      <c r="G303" s="152"/>
      <c r="H303" s="152" t="s">
        <v>3551</v>
      </c>
      <c r="I303" s="152" t="s">
        <v>3552</v>
      </c>
      <c r="J303" s="150" t="s">
        <v>3553</v>
      </c>
      <c r="K303" s="150" t="s">
        <v>3554</v>
      </c>
      <c r="L303" s="150" t="s">
        <v>3555</v>
      </c>
      <c r="M303" s="150" t="s">
        <v>3556</v>
      </c>
      <c r="N303" s="153" t="s">
        <v>118</v>
      </c>
      <c r="O303" s="154" t="s">
        <v>3557</v>
      </c>
      <c r="P303" s="154" t="s">
        <v>3558</v>
      </c>
      <c r="Q303" s="166" t="s">
        <v>3559</v>
      </c>
      <c r="R303" s="154"/>
      <c r="S303" s="155">
        <v>93401</v>
      </c>
      <c r="T303" s="155" t="s">
        <v>3560</v>
      </c>
      <c r="U303" s="155">
        <v>2020</v>
      </c>
      <c r="V303" s="156">
        <v>37970</v>
      </c>
      <c r="W303" s="154">
        <v>7004</v>
      </c>
      <c r="X303" s="262"/>
      <c r="Y303" s="153"/>
      <c r="Z303" s="262"/>
      <c r="AA303" s="262"/>
      <c r="AB303" s="262"/>
      <c r="AC303" s="188" t="s">
        <v>1467</v>
      </c>
      <c r="AD303" s="40"/>
      <c r="AE303" s="40"/>
      <c r="AF303" s="40"/>
      <c r="AG303" s="40"/>
      <c r="AH303" s="40"/>
      <c r="AI303" s="218" t="s">
        <v>3561</v>
      </c>
    </row>
    <row r="304" spans="1:35" ht="45" customHeight="1" x14ac:dyDescent="0.2">
      <c r="A304" s="159" t="s">
        <v>3562</v>
      </c>
      <c r="B304" s="150">
        <v>655563601</v>
      </c>
      <c r="C304" s="150" t="s">
        <v>3212</v>
      </c>
      <c r="D304" s="151" t="s">
        <v>2382</v>
      </c>
      <c r="E304" s="150" t="s">
        <v>3563</v>
      </c>
      <c r="F304" s="152" t="s">
        <v>3564</v>
      </c>
      <c r="G304" s="152"/>
      <c r="H304" s="152" t="s">
        <v>3565</v>
      </c>
      <c r="I304" s="152" t="s">
        <v>3566</v>
      </c>
      <c r="J304" s="150" t="s">
        <v>3567</v>
      </c>
      <c r="K304" s="150" t="s">
        <v>3568</v>
      </c>
      <c r="L304" s="150" t="s">
        <v>3569</v>
      </c>
      <c r="M304" s="150" t="s">
        <v>3570</v>
      </c>
      <c r="N304" s="153" t="s">
        <v>471</v>
      </c>
      <c r="O304" s="154" t="s">
        <v>3571</v>
      </c>
      <c r="P304" s="154"/>
      <c r="Q304" s="155"/>
      <c r="R304" s="154"/>
      <c r="S304" s="155">
        <v>93401</v>
      </c>
      <c r="T304" s="155" t="s">
        <v>3572</v>
      </c>
      <c r="U304" s="155">
        <v>2005</v>
      </c>
      <c r="V304" s="156">
        <v>38911</v>
      </c>
      <c r="W304" s="154">
        <v>7329</v>
      </c>
      <c r="X304" s="262"/>
      <c r="Y304" s="153"/>
      <c r="Z304" s="262"/>
      <c r="AA304" s="262"/>
      <c r="AB304" s="262"/>
      <c r="AC304" s="150"/>
      <c r="AD304" s="40"/>
      <c r="AE304" s="40"/>
      <c r="AF304" s="40"/>
      <c r="AG304" s="40"/>
      <c r="AH304" s="40"/>
      <c r="AI304" s="218"/>
    </row>
    <row r="305" spans="1:35" ht="45" customHeight="1" x14ac:dyDescent="0.2">
      <c r="A305" s="159" t="s">
        <v>3573</v>
      </c>
      <c r="B305" s="150">
        <v>651884764</v>
      </c>
      <c r="C305" s="150"/>
      <c r="D305" s="151" t="s">
        <v>2284</v>
      </c>
      <c r="E305" s="150" t="s">
        <v>3574</v>
      </c>
      <c r="F305" s="152" t="s">
        <v>3575</v>
      </c>
      <c r="G305" s="152"/>
      <c r="H305" s="152" t="s">
        <v>3576</v>
      </c>
      <c r="I305" s="152" t="s">
        <v>3577</v>
      </c>
      <c r="J305" s="150" t="s">
        <v>3578</v>
      </c>
      <c r="K305" s="160">
        <v>43636</v>
      </c>
      <c r="L305" s="150" t="s">
        <v>3579</v>
      </c>
      <c r="M305" s="150" t="s">
        <v>3580</v>
      </c>
      <c r="N305" s="153" t="s">
        <v>494</v>
      </c>
      <c r="O305" s="154" t="s">
        <v>495</v>
      </c>
      <c r="P305" s="154" t="s">
        <v>3581</v>
      </c>
      <c r="Q305" s="155" t="s">
        <v>3582</v>
      </c>
      <c r="R305" s="154"/>
      <c r="S305" s="155">
        <v>93401</v>
      </c>
      <c r="T305" s="155" t="s">
        <v>3583</v>
      </c>
      <c r="U305" s="155">
        <v>2021</v>
      </c>
      <c r="V305" s="156">
        <v>43893</v>
      </c>
      <c r="W305" s="154">
        <v>7698</v>
      </c>
      <c r="X305" s="262"/>
      <c r="Y305" s="153"/>
      <c r="Z305" s="262"/>
      <c r="AA305" s="262"/>
      <c r="AB305" s="262"/>
      <c r="AC305" s="150"/>
      <c r="AD305" s="40"/>
      <c r="AE305" s="40"/>
      <c r="AF305" s="40"/>
      <c r="AG305" s="40"/>
      <c r="AH305" s="40"/>
      <c r="AI305" s="218"/>
    </row>
    <row r="306" spans="1:35" ht="45" customHeight="1" x14ac:dyDescent="0.2">
      <c r="A306" s="159" t="s">
        <v>3584</v>
      </c>
      <c r="B306" s="150">
        <v>651935121</v>
      </c>
      <c r="C306" s="150"/>
      <c r="D306" s="151" t="s">
        <v>2284</v>
      </c>
      <c r="E306" s="150" t="s">
        <v>3585</v>
      </c>
      <c r="F306" s="152" t="s">
        <v>3586</v>
      </c>
      <c r="G306" s="152"/>
      <c r="H306" s="152" t="s">
        <v>3587</v>
      </c>
      <c r="I306" s="152" t="s">
        <v>3588</v>
      </c>
      <c r="J306" s="150" t="s">
        <v>1036</v>
      </c>
      <c r="K306" s="150" t="s">
        <v>3589</v>
      </c>
      <c r="L306" s="150" t="s">
        <v>3590</v>
      </c>
      <c r="M306" s="150" t="s">
        <v>3591</v>
      </c>
      <c r="N306" s="153" t="s">
        <v>1280</v>
      </c>
      <c r="O306" s="154" t="s">
        <v>1281</v>
      </c>
      <c r="P306" s="154" t="s">
        <v>3592</v>
      </c>
      <c r="Q306" s="155" t="s">
        <v>3593</v>
      </c>
      <c r="R306" s="154"/>
      <c r="S306" s="155">
        <v>93401</v>
      </c>
      <c r="T306" s="155" t="s">
        <v>3594</v>
      </c>
      <c r="U306" s="155">
        <v>2019</v>
      </c>
      <c r="V306" s="156">
        <v>44034</v>
      </c>
      <c r="W306" s="154">
        <v>7709</v>
      </c>
      <c r="X306" s="262"/>
      <c r="Y306" s="153"/>
      <c r="Z306" s="262"/>
      <c r="AA306" s="262"/>
      <c r="AB306" s="262"/>
      <c r="AC306" s="150"/>
      <c r="AD306" s="40"/>
      <c r="AE306" s="40"/>
      <c r="AF306" s="40"/>
      <c r="AG306" s="40"/>
      <c r="AH306" s="40"/>
      <c r="AI306" s="218"/>
    </row>
    <row r="307" spans="1:35" ht="45" customHeight="1" x14ac:dyDescent="0.2">
      <c r="A307" s="159" t="s">
        <v>3595</v>
      </c>
      <c r="B307" s="150">
        <v>650224140</v>
      </c>
      <c r="C307" s="150" t="s">
        <v>2297</v>
      </c>
      <c r="D307" s="151" t="s">
        <v>2284</v>
      </c>
      <c r="E307" s="150" t="s">
        <v>3596</v>
      </c>
      <c r="F307" s="152" t="s">
        <v>3597</v>
      </c>
      <c r="G307" s="152"/>
      <c r="H307" s="152" t="s">
        <v>3598</v>
      </c>
      <c r="I307" s="150" t="s">
        <v>3599</v>
      </c>
      <c r="J307" s="150" t="s">
        <v>3600</v>
      </c>
      <c r="K307" s="150" t="s">
        <v>3601</v>
      </c>
      <c r="L307" s="150" t="s">
        <v>3602</v>
      </c>
      <c r="M307" s="150" t="s">
        <v>3603</v>
      </c>
      <c r="N307" s="153" t="s">
        <v>118</v>
      </c>
      <c r="O307" s="154" t="s">
        <v>119</v>
      </c>
      <c r="P307" s="154" t="s">
        <v>3604</v>
      </c>
      <c r="Q307" s="155" t="s">
        <v>3605</v>
      </c>
      <c r="R307" s="154"/>
      <c r="S307" s="155" t="s">
        <v>627</v>
      </c>
      <c r="T307" s="155" t="s">
        <v>3606</v>
      </c>
      <c r="U307" s="155">
        <v>2010</v>
      </c>
      <c r="V307" s="156">
        <v>40522</v>
      </c>
      <c r="W307" s="154">
        <v>7437</v>
      </c>
      <c r="X307" s="262"/>
      <c r="Y307" s="153"/>
      <c r="Z307" s="262"/>
      <c r="AA307" s="262"/>
      <c r="AB307" s="262"/>
      <c r="AC307" s="150"/>
      <c r="AD307" s="40"/>
      <c r="AE307" s="40"/>
      <c r="AF307" s="40"/>
      <c r="AG307" s="40"/>
      <c r="AH307" s="40"/>
      <c r="AI307" s="218"/>
    </row>
    <row r="308" spans="1:35" ht="45" customHeight="1" x14ac:dyDescent="0.2">
      <c r="A308" s="159" t="s">
        <v>3607</v>
      </c>
      <c r="B308" s="150">
        <v>650617207</v>
      </c>
      <c r="C308" s="150" t="s">
        <v>2283</v>
      </c>
      <c r="D308" s="151" t="s">
        <v>2284</v>
      </c>
      <c r="E308" s="150" t="s">
        <v>3608</v>
      </c>
      <c r="F308" s="152" t="s">
        <v>3609</v>
      </c>
      <c r="G308" s="152"/>
      <c r="H308" s="152" t="s">
        <v>3610</v>
      </c>
      <c r="I308" s="152" t="s">
        <v>3611</v>
      </c>
      <c r="J308" s="150" t="s">
        <v>2302</v>
      </c>
      <c r="K308" s="150" t="s">
        <v>3612</v>
      </c>
      <c r="L308" s="150" t="s">
        <v>3613</v>
      </c>
      <c r="M308" s="150" t="s">
        <v>3614</v>
      </c>
      <c r="N308" s="153" t="s">
        <v>1617</v>
      </c>
      <c r="O308" s="154" t="s">
        <v>2477</v>
      </c>
      <c r="P308" s="154" t="s">
        <v>3615</v>
      </c>
      <c r="Q308" s="155"/>
      <c r="R308" s="154"/>
      <c r="S308" s="155" t="s">
        <v>209</v>
      </c>
      <c r="T308" s="155" t="s">
        <v>3616</v>
      </c>
      <c r="U308" s="155">
        <v>2006</v>
      </c>
      <c r="V308" s="156">
        <v>39444</v>
      </c>
      <c r="W308" s="154">
        <v>7387</v>
      </c>
      <c r="X308" s="262"/>
      <c r="Y308" s="153"/>
      <c r="Z308" s="262"/>
      <c r="AA308" s="262"/>
      <c r="AB308" s="262"/>
      <c r="AC308" s="150"/>
      <c r="AD308" s="40"/>
      <c r="AE308" s="40"/>
      <c r="AF308" s="40"/>
      <c r="AG308" s="40"/>
      <c r="AH308" s="40"/>
      <c r="AI308" s="218"/>
    </row>
    <row r="309" spans="1:35" ht="45" customHeight="1" x14ac:dyDescent="0.2">
      <c r="A309" s="159" t="s">
        <v>3617</v>
      </c>
      <c r="B309" s="150">
        <v>652006884</v>
      </c>
      <c r="C309" s="150"/>
      <c r="D309" s="151" t="s">
        <v>2284</v>
      </c>
      <c r="E309" s="150" t="s">
        <v>3618</v>
      </c>
      <c r="F309" s="152" t="s">
        <v>3619</v>
      </c>
      <c r="G309" s="152"/>
      <c r="H309" s="152" t="s">
        <v>3620</v>
      </c>
      <c r="I309" s="152" t="s">
        <v>3621</v>
      </c>
      <c r="J309" s="150" t="s">
        <v>1036</v>
      </c>
      <c r="K309" s="150" t="s">
        <v>3622</v>
      </c>
      <c r="L309" s="150" t="s">
        <v>3623</v>
      </c>
      <c r="M309" s="150" t="s">
        <v>3624</v>
      </c>
      <c r="N309" s="153" t="s">
        <v>331</v>
      </c>
      <c r="O309" s="154" t="s">
        <v>332</v>
      </c>
      <c r="P309" s="154" t="s">
        <v>3625</v>
      </c>
      <c r="Q309" s="166" t="s">
        <v>3626</v>
      </c>
      <c r="R309" s="154"/>
      <c r="S309" s="155">
        <v>93401</v>
      </c>
      <c r="T309" s="155" t="s">
        <v>3627</v>
      </c>
      <c r="U309" s="155">
        <v>2020</v>
      </c>
      <c r="V309" s="156">
        <v>44413</v>
      </c>
      <c r="W309" s="154">
        <v>7736</v>
      </c>
      <c r="X309" s="225"/>
      <c r="Y309" s="226"/>
      <c r="Z309" s="225"/>
      <c r="AA309" s="225"/>
      <c r="AB309" s="225"/>
      <c r="AC309" s="227"/>
      <c r="AD309" s="40"/>
      <c r="AE309" s="40"/>
      <c r="AF309" s="40"/>
      <c r="AG309" s="40"/>
      <c r="AH309" s="40"/>
      <c r="AI309" s="218"/>
    </row>
    <row r="310" spans="1:35" ht="45" customHeight="1" x14ac:dyDescent="0.2">
      <c r="A310" s="159" t="s">
        <v>3628</v>
      </c>
      <c r="B310" s="150">
        <v>724210007</v>
      </c>
      <c r="C310" s="150" t="s">
        <v>2283</v>
      </c>
      <c r="D310" s="151" t="s">
        <v>2284</v>
      </c>
      <c r="E310" s="150" t="s">
        <v>3629</v>
      </c>
      <c r="F310" s="152" t="s">
        <v>3630</v>
      </c>
      <c r="G310" s="152"/>
      <c r="H310" s="152" t="s">
        <v>3631</v>
      </c>
      <c r="I310" s="152" t="s">
        <v>3632</v>
      </c>
      <c r="J310" s="150" t="s">
        <v>3633</v>
      </c>
      <c r="K310" s="150" t="s">
        <v>3634</v>
      </c>
      <c r="L310" s="150" t="s">
        <v>3635</v>
      </c>
      <c r="M310" s="150" t="s">
        <v>3636</v>
      </c>
      <c r="N310" s="153" t="s">
        <v>118</v>
      </c>
      <c r="O310" s="154" t="s">
        <v>400</v>
      </c>
      <c r="P310" s="154"/>
      <c r="Q310" s="155" t="s">
        <v>3637</v>
      </c>
      <c r="R310" s="154"/>
      <c r="S310" s="155">
        <v>93401</v>
      </c>
      <c r="T310" s="155" t="s">
        <v>3638</v>
      </c>
      <c r="U310" s="155">
        <v>2019</v>
      </c>
      <c r="V310" s="156">
        <v>37970</v>
      </c>
      <c r="W310" s="154">
        <v>7053</v>
      </c>
      <c r="X310" s="262"/>
      <c r="Y310" s="153"/>
      <c r="Z310" s="262"/>
      <c r="AA310" s="262"/>
      <c r="AB310" s="262"/>
      <c r="AC310" s="150"/>
      <c r="AD310" s="40"/>
      <c r="AE310" s="40"/>
      <c r="AF310" s="40"/>
      <c r="AG310" s="40"/>
      <c r="AH310" s="40"/>
      <c r="AI310" s="218"/>
    </row>
    <row r="311" spans="1:35" ht="45" customHeight="1" x14ac:dyDescent="0.2">
      <c r="A311" s="159" t="s">
        <v>3639</v>
      </c>
      <c r="B311" s="150">
        <v>651883474</v>
      </c>
      <c r="C311" s="150"/>
      <c r="D311" s="151" t="s">
        <v>2284</v>
      </c>
      <c r="E311" s="150" t="s">
        <v>3640</v>
      </c>
      <c r="F311" s="152" t="s">
        <v>3641</v>
      </c>
      <c r="G311" s="152"/>
      <c r="H311" s="152" t="s">
        <v>3642</v>
      </c>
      <c r="I311" s="152" t="s">
        <v>3643</v>
      </c>
      <c r="J311" s="150" t="s">
        <v>3644</v>
      </c>
      <c r="K311" s="160" t="s">
        <v>3645</v>
      </c>
      <c r="L311" s="150" t="s">
        <v>3646</v>
      </c>
      <c r="M311" s="150" t="s">
        <v>3647</v>
      </c>
      <c r="N311" s="153" t="s">
        <v>246</v>
      </c>
      <c r="O311" s="154" t="s">
        <v>614</v>
      </c>
      <c r="P311" s="154" t="s">
        <v>3648</v>
      </c>
      <c r="Q311" s="155" t="s">
        <v>3649</v>
      </c>
      <c r="R311" s="154"/>
      <c r="S311" s="155">
        <v>93401</v>
      </c>
      <c r="T311" s="155" t="s">
        <v>3650</v>
      </c>
      <c r="U311" s="155">
        <v>2020</v>
      </c>
      <c r="V311" s="156">
        <v>43802</v>
      </c>
      <c r="W311" s="154">
        <v>7692</v>
      </c>
      <c r="X311" s="262"/>
      <c r="Y311" s="153"/>
      <c r="Z311" s="262"/>
      <c r="AA311" s="262"/>
      <c r="AB311" s="262"/>
      <c r="AC311" s="150"/>
      <c r="AD311" s="40"/>
      <c r="AE311" s="40"/>
      <c r="AF311" s="40"/>
      <c r="AG311" s="40"/>
      <c r="AH311" s="40"/>
      <c r="AI311" s="218"/>
    </row>
    <row r="312" spans="1:35" ht="45" customHeight="1" x14ac:dyDescent="0.2">
      <c r="A312" s="159" t="s">
        <v>3651</v>
      </c>
      <c r="B312" s="150">
        <v>720266008</v>
      </c>
      <c r="C312" s="150" t="s">
        <v>2415</v>
      </c>
      <c r="D312" s="151" t="s">
        <v>2382</v>
      </c>
      <c r="E312" s="150" t="s">
        <v>3652</v>
      </c>
      <c r="F312" s="152" t="s">
        <v>3653</v>
      </c>
      <c r="G312" s="152"/>
      <c r="H312" s="152" t="s">
        <v>3654</v>
      </c>
      <c r="I312" s="152" t="s">
        <v>3655</v>
      </c>
      <c r="J312" s="150" t="s">
        <v>3656</v>
      </c>
      <c r="K312" s="150" t="s">
        <v>623</v>
      </c>
      <c r="L312" s="150" t="s">
        <v>3657</v>
      </c>
      <c r="M312" s="150" t="s">
        <v>3658</v>
      </c>
      <c r="N312" s="153" t="s">
        <v>118</v>
      </c>
      <c r="O312" s="154" t="s">
        <v>1687</v>
      </c>
      <c r="P312" s="154"/>
      <c r="Q312" s="155" t="s">
        <v>3659</v>
      </c>
      <c r="R312" s="154"/>
      <c r="S312" s="155">
        <v>93401</v>
      </c>
      <c r="T312" s="155" t="s">
        <v>3660</v>
      </c>
      <c r="U312" s="155">
        <v>2020</v>
      </c>
      <c r="V312" s="156">
        <v>37970</v>
      </c>
      <c r="W312" s="154">
        <v>7012</v>
      </c>
      <c r="X312" s="262"/>
      <c r="Y312" s="153"/>
      <c r="Z312" s="262"/>
      <c r="AA312" s="262"/>
      <c r="AB312" s="262"/>
      <c r="AC312" s="150"/>
      <c r="AD312" s="40"/>
      <c r="AE312" s="40"/>
      <c r="AF312" s="40"/>
      <c r="AG312" s="40"/>
      <c r="AH312" s="40"/>
      <c r="AI312" s="218"/>
    </row>
    <row r="313" spans="1:35" ht="45" customHeight="1" x14ac:dyDescent="0.2">
      <c r="A313" s="159" t="s">
        <v>3661</v>
      </c>
      <c r="B313" s="150">
        <v>708401005</v>
      </c>
      <c r="C313" s="150" t="s">
        <v>2283</v>
      </c>
      <c r="D313" s="151" t="s">
        <v>2284</v>
      </c>
      <c r="E313" s="150" t="s">
        <v>3662</v>
      </c>
      <c r="F313" s="152" t="s">
        <v>3663</v>
      </c>
      <c r="G313" s="152"/>
      <c r="H313" s="152" t="s">
        <v>3664</v>
      </c>
      <c r="I313" s="152" t="s">
        <v>3665</v>
      </c>
      <c r="J313" s="150" t="s">
        <v>3666</v>
      </c>
      <c r="K313" s="150" t="s">
        <v>3667</v>
      </c>
      <c r="L313" s="150" t="s">
        <v>3668</v>
      </c>
      <c r="M313" s="150" t="s">
        <v>3669</v>
      </c>
      <c r="N313" s="153" t="s">
        <v>246</v>
      </c>
      <c r="O313" s="154" t="s">
        <v>306</v>
      </c>
      <c r="P313" s="154" t="s">
        <v>3670</v>
      </c>
      <c r="Q313" s="155" t="s">
        <v>3671</v>
      </c>
      <c r="R313" s="154"/>
      <c r="S313" s="155" t="s">
        <v>209</v>
      </c>
      <c r="T313" s="155" t="s">
        <v>3672</v>
      </c>
      <c r="U313" s="155">
        <v>2020</v>
      </c>
      <c r="V313" s="156">
        <v>37970</v>
      </c>
      <c r="W313" s="154">
        <v>5950</v>
      </c>
      <c r="X313" s="213"/>
      <c r="Y313" s="214"/>
      <c r="Z313" s="213"/>
      <c r="AA313" s="213"/>
      <c r="AB313" s="213"/>
      <c r="AC313" s="215"/>
      <c r="AD313" s="40"/>
      <c r="AE313" s="40"/>
      <c r="AF313" s="40"/>
      <c r="AG313" s="40"/>
      <c r="AH313" s="40"/>
      <c r="AI313" s="218" t="s">
        <v>3673</v>
      </c>
    </row>
    <row r="314" spans="1:35" ht="45" customHeight="1" x14ac:dyDescent="0.2">
      <c r="A314" s="159" t="s">
        <v>3674</v>
      </c>
      <c r="B314" s="150">
        <v>706786007</v>
      </c>
      <c r="C314" s="150" t="s">
        <v>2297</v>
      </c>
      <c r="D314" s="151" t="s">
        <v>2284</v>
      </c>
      <c r="E314" s="150" t="s">
        <v>3675</v>
      </c>
      <c r="F314" s="152" t="s">
        <v>3676</v>
      </c>
      <c r="G314" s="155">
        <v>2024</v>
      </c>
      <c r="H314" s="152" t="s">
        <v>3677</v>
      </c>
      <c r="I314" s="152" t="s">
        <v>3678</v>
      </c>
      <c r="J314" s="150" t="s">
        <v>3679</v>
      </c>
      <c r="K314" s="150" t="s">
        <v>3680</v>
      </c>
      <c r="L314" s="150" t="s">
        <v>3681</v>
      </c>
      <c r="M314" s="150" t="s">
        <v>3682</v>
      </c>
      <c r="N314" s="153" t="s">
        <v>118</v>
      </c>
      <c r="O314" s="154" t="s">
        <v>192</v>
      </c>
      <c r="P314" s="154">
        <v>56984427750</v>
      </c>
      <c r="Q314" s="155" t="s">
        <v>3683</v>
      </c>
      <c r="R314" s="154"/>
      <c r="S314" s="155">
        <v>93401</v>
      </c>
      <c r="T314" s="155" t="s">
        <v>3684</v>
      </c>
      <c r="U314" s="155">
        <v>2023</v>
      </c>
      <c r="V314" s="156">
        <v>37970</v>
      </c>
      <c r="W314" s="154">
        <v>4450</v>
      </c>
      <c r="X314" s="213"/>
      <c r="Y314" s="214"/>
      <c r="Z314" s="213"/>
      <c r="AA314" s="213"/>
      <c r="AB314" s="213"/>
      <c r="AC314" s="215" t="s">
        <v>3685</v>
      </c>
      <c r="AD314" s="40"/>
      <c r="AE314" s="40"/>
      <c r="AF314" s="40"/>
      <c r="AG314" s="40"/>
      <c r="AH314" s="40"/>
      <c r="AI314" s="218" t="s">
        <v>3686</v>
      </c>
    </row>
    <row r="315" spans="1:35" ht="45" customHeight="1" x14ac:dyDescent="0.2">
      <c r="A315" s="159" t="s">
        <v>3687</v>
      </c>
      <c r="B315" s="150">
        <v>700966003</v>
      </c>
      <c r="C315" s="150" t="s">
        <v>2283</v>
      </c>
      <c r="D315" s="151" t="s">
        <v>2284</v>
      </c>
      <c r="E315" s="150" t="s">
        <v>3688</v>
      </c>
      <c r="F315" s="152" t="s">
        <v>3689</v>
      </c>
      <c r="G315" s="152"/>
      <c r="H315" s="152" t="s">
        <v>3690</v>
      </c>
      <c r="I315" s="152" t="s">
        <v>3691</v>
      </c>
      <c r="J315" s="150" t="s">
        <v>3692</v>
      </c>
      <c r="K315" s="150" t="s">
        <v>3693</v>
      </c>
      <c r="L315" s="150" t="s">
        <v>3694</v>
      </c>
      <c r="M315" s="150" t="s">
        <v>3695</v>
      </c>
      <c r="N315" s="153" t="s">
        <v>118</v>
      </c>
      <c r="O315" s="154" t="s">
        <v>2748</v>
      </c>
      <c r="P315" s="154"/>
      <c r="Q315" s="155"/>
      <c r="R315" s="154"/>
      <c r="S315" s="155">
        <v>93401</v>
      </c>
      <c r="T315" s="155" t="s">
        <v>3696</v>
      </c>
      <c r="U315" s="155">
        <v>2012</v>
      </c>
      <c r="V315" s="156">
        <v>37970</v>
      </c>
      <c r="W315" s="154">
        <v>4500</v>
      </c>
      <c r="X315" s="262"/>
      <c r="Y315" s="153"/>
      <c r="Z315" s="262"/>
      <c r="AA315" s="262"/>
      <c r="AB315" s="262"/>
      <c r="AC315" s="150"/>
      <c r="AD315" s="40"/>
      <c r="AE315" s="40"/>
      <c r="AF315" s="40"/>
      <c r="AG315" s="40"/>
      <c r="AH315" s="40"/>
      <c r="AI315" s="218"/>
    </row>
    <row r="316" spans="1:35" ht="45" customHeight="1" x14ac:dyDescent="0.2">
      <c r="A316" s="159" t="s">
        <v>3697</v>
      </c>
      <c r="B316" s="150">
        <v>651018846</v>
      </c>
      <c r="C316" s="150" t="s">
        <v>2283</v>
      </c>
      <c r="D316" s="151" t="s">
        <v>2284</v>
      </c>
      <c r="E316" s="150" t="s">
        <v>3698</v>
      </c>
      <c r="F316" s="152" t="s">
        <v>3699</v>
      </c>
      <c r="G316" s="155">
        <v>2024</v>
      </c>
      <c r="H316" s="152" t="s">
        <v>3700</v>
      </c>
      <c r="I316" s="152" t="s">
        <v>3701</v>
      </c>
      <c r="J316" s="150" t="s">
        <v>2661</v>
      </c>
      <c r="K316" s="150" t="s">
        <v>3702</v>
      </c>
      <c r="L316" s="150" t="s">
        <v>3703</v>
      </c>
      <c r="M316" s="150" t="s">
        <v>3704</v>
      </c>
      <c r="N316" s="153" t="s">
        <v>118</v>
      </c>
      <c r="O316" s="154" t="s">
        <v>119</v>
      </c>
      <c r="P316" s="154" t="s">
        <v>3705</v>
      </c>
      <c r="Q316" s="155" t="s">
        <v>3706</v>
      </c>
      <c r="R316" s="154"/>
      <c r="S316" s="155" t="s">
        <v>1029</v>
      </c>
      <c r="T316" s="155" t="s">
        <v>3707</v>
      </c>
      <c r="U316" s="155">
        <v>2023</v>
      </c>
      <c r="V316" s="156">
        <v>43416</v>
      </c>
      <c r="W316" s="154">
        <v>7663</v>
      </c>
      <c r="X316" s="262"/>
      <c r="Y316" s="153"/>
      <c r="Z316" s="262"/>
      <c r="AA316" s="262"/>
      <c r="AB316" s="262"/>
      <c r="AC316" s="150"/>
      <c r="AD316" s="40"/>
      <c r="AE316" s="40"/>
      <c r="AF316" s="40"/>
      <c r="AG316" s="40"/>
      <c r="AH316" s="40"/>
      <c r="AI316" s="218"/>
    </row>
    <row r="317" spans="1:35" ht="45" customHeight="1" x14ac:dyDescent="0.2">
      <c r="A317" s="159" t="s">
        <v>3708</v>
      </c>
      <c r="B317" s="150" t="s">
        <v>3709</v>
      </c>
      <c r="C317" s="150" t="s">
        <v>2297</v>
      </c>
      <c r="D317" s="151" t="s">
        <v>2284</v>
      </c>
      <c r="E317" s="150" t="s">
        <v>3710</v>
      </c>
      <c r="F317" s="152" t="s">
        <v>3711</v>
      </c>
      <c r="G317" s="152"/>
      <c r="H317" s="152" t="s">
        <v>3712</v>
      </c>
      <c r="I317" s="152" t="s">
        <v>3713</v>
      </c>
      <c r="J317" s="150" t="s">
        <v>3714</v>
      </c>
      <c r="K317" s="150" t="s">
        <v>3715</v>
      </c>
      <c r="L317" s="150" t="s">
        <v>3716</v>
      </c>
      <c r="M317" s="150" t="s">
        <v>3717</v>
      </c>
      <c r="N317" s="153" t="s">
        <v>118</v>
      </c>
      <c r="O317" s="154" t="s">
        <v>119</v>
      </c>
      <c r="P317" s="154" t="s">
        <v>3718</v>
      </c>
      <c r="Q317" s="155" t="s">
        <v>3719</v>
      </c>
      <c r="R317" s="154"/>
      <c r="S317" s="155" t="s">
        <v>2308</v>
      </c>
      <c r="T317" s="155" t="s">
        <v>3720</v>
      </c>
      <c r="U317" s="155">
        <v>2020</v>
      </c>
      <c r="V317" s="156">
        <v>43353</v>
      </c>
      <c r="W317" s="154">
        <v>7655</v>
      </c>
      <c r="X317" s="262"/>
      <c r="Y317" s="153"/>
      <c r="Z317" s="262"/>
      <c r="AA317" s="262"/>
      <c r="AB317" s="262"/>
      <c r="AC317" s="150"/>
      <c r="AD317" s="40"/>
      <c r="AE317" s="40"/>
      <c r="AF317" s="40"/>
      <c r="AG317" s="40"/>
      <c r="AH317" s="40"/>
      <c r="AI317" s="218"/>
    </row>
    <row r="318" spans="1:35" ht="45" customHeight="1" x14ac:dyDescent="0.2">
      <c r="A318" s="159" t="s">
        <v>3721</v>
      </c>
      <c r="B318" s="150">
        <v>651946182</v>
      </c>
      <c r="C318" s="150"/>
      <c r="D318" s="151" t="s">
        <v>2284</v>
      </c>
      <c r="E318" s="150" t="s">
        <v>3722</v>
      </c>
      <c r="F318" s="152" t="s">
        <v>3723</v>
      </c>
      <c r="G318" s="152"/>
      <c r="H318" s="152" t="s">
        <v>3724</v>
      </c>
      <c r="I318" s="152" t="s">
        <v>3725</v>
      </c>
      <c r="J318" s="150" t="s">
        <v>1036</v>
      </c>
      <c r="K318" s="150" t="s">
        <v>3726</v>
      </c>
      <c r="L318" s="150" t="s">
        <v>3727</v>
      </c>
      <c r="M318" s="150" t="s">
        <v>3728</v>
      </c>
      <c r="N318" s="153" t="s">
        <v>118</v>
      </c>
      <c r="O318" s="154" t="s">
        <v>2331</v>
      </c>
      <c r="P318" s="154" t="s">
        <v>3729</v>
      </c>
      <c r="Q318" s="166" t="s">
        <v>3730</v>
      </c>
      <c r="R318" s="154"/>
      <c r="S318" s="155">
        <v>93401</v>
      </c>
      <c r="T318" s="155" t="s">
        <v>3731</v>
      </c>
      <c r="U318" s="155">
        <v>2020</v>
      </c>
      <c r="V318" s="156">
        <v>44106</v>
      </c>
      <c r="W318" s="154" t="s">
        <v>3732</v>
      </c>
      <c r="X318" s="262"/>
      <c r="Y318" s="153"/>
      <c r="Z318" s="262"/>
      <c r="AA318" s="262"/>
      <c r="AB318" s="262"/>
      <c r="AC318" s="150"/>
      <c r="AD318" s="40"/>
      <c r="AE318" s="40"/>
      <c r="AF318" s="40"/>
      <c r="AG318" s="40"/>
      <c r="AH318" s="40"/>
      <c r="AI318" s="218"/>
    </row>
    <row r="319" spans="1:35" ht="45" customHeight="1" x14ac:dyDescent="0.2">
      <c r="A319" s="159" t="s">
        <v>3733</v>
      </c>
      <c r="B319" s="150" t="s">
        <v>3734</v>
      </c>
      <c r="C319" s="150" t="s">
        <v>2297</v>
      </c>
      <c r="D319" s="151" t="s">
        <v>2284</v>
      </c>
      <c r="E319" s="150" t="s">
        <v>3735</v>
      </c>
      <c r="F319" s="152" t="s">
        <v>3736</v>
      </c>
      <c r="G319" s="152"/>
      <c r="H319" s="152" t="s">
        <v>3737</v>
      </c>
      <c r="I319" s="152" t="s">
        <v>3738</v>
      </c>
      <c r="J319" s="150" t="s">
        <v>2302</v>
      </c>
      <c r="K319" s="150" t="s">
        <v>3739</v>
      </c>
      <c r="L319" s="150" t="s">
        <v>3740</v>
      </c>
      <c r="M319" s="150" t="s">
        <v>3741</v>
      </c>
      <c r="N319" s="153" t="s">
        <v>331</v>
      </c>
      <c r="O319" s="154" t="s">
        <v>332</v>
      </c>
      <c r="P319" s="154" t="s">
        <v>3742</v>
      </c>
      <c r="Q319" s="155" t="s">
        <v>3743</v>
      </c>
      <c r="R319" s="154"/>
      <c r="S319" s="155" t="s">
        <v>2308</v>
      </c>
      <c r="T319" s="155" t="s">
        <v>3744</v>
      </c>
      <c r="U319" s="155">
        <v>2016</v>
      </c>
      <c r="V319" s="156">
        <v>43196</v>
      </c>
      <c r="W319" s="154">
        <v>7647</v>
      </c>
      <c r="X319" s="262"/>
      <c r="Y319" s="153"/>
      <c r="Z319" s="262"/>
      <c r="AA319" s="262"/>
      <c r="AB319" s="262"/>
      <c r="AC319" s="150"/>
      <c r="AD319" s="40"/>
      <c r="AE319" s="40"/>
      <c r="AF319" s="40"/>
      <c r="AG319" s="40"/>
      <c r="AH319" s="40"/>
      <c r="AI319" s="218"/>
    </row>
    <row r="320" spans="1:35" ht="45" customHeight="1" x14ac:dyDescent="0.2">
      <c r="A320" s="159" t="s">
        <v>3745</v>
      </c>
      <c r="B320" s="150">
        <v>651539544</v>
      </c>
      <c r="C320" s="150"/>
      <c r="D320" s="151" t="s">
        <v>2284</v>
      </c>
      <c r="E320" s="150" t="s">
        <v>3746</v>
      </c>
      <c r="F320" s="152" t="s">
        <v>3747</v>
      </c>
      <c r="G320" s="155">
        <v>2024</v>
      </c>
      <c r="H320" s="152" t="s">
        <v>3748</v>
      </c>
      <c r="I320" s="152" t="s">
        <v>3749</v>
      </c>
      <c r="J320" s="150" t="s">
        <v>1159</v>
      </c>
      <c r="K320" s="160" t="s">
        <v>3750</v>
      </c>
      <c r="L320" s="150" t="s">
        <v>3751</v>
      </c>
      <c r="M320" s="150" t="s">
        <v>3752</v>
      </c>
      <c r="N320" s="153" t="s">
        <v>3753</v>
      </c>
      <c r="O320" s="154" t="s">
        <v>686</v>
      </c>
      <c r="P320" s="154">
        <v>582262569</v>
      </c>
      <c r="Q320" s="166" t="s">
        <v>3754</v>
      </c>
      <c r="R320" s="154"/>
      <c r="S320" s="155">
        <v>93401</v>
      </c>
      <c r="T320" s="155" t="s">
        <v>3755</v>
      </c>
      <c r="U320" s="155">
        <v>2023</v>
      </c>
      <c r="V320" s="156">
        <v>43798</v>
      </c>
      <c r="W320" s="154">
        <v>7691</v>
      </c>
      <c r="X320" s="262"/>
      <c r="Y320" s="153"/>
      <c r="Z320" s="262"/>
      <c r="AA320" s="262"/>
      <c r="AB320" s="262"/>
      <c r="AC320" s="150"/>
      <c r="AD320" s="40"/>
      <c r="AE320" s="40"/>
      <c r="AF320" s="40"/>
      <c r="AG320" s="40"/>
      <c r="AH320" s="40"/>
      <c r="AI320" s="218"/>
    </row>
    <row r="321" spans="1:35" ht="45" customHeight="1" x14ac:dyDescent="0.2">
      <c r="A321" s="159" t="s">
        <v>3756</v>
      </c>
      <c r="B321" s="150">
        <v>650450957</v>
      </c>
      <c r="C321" s="150" t="s">
        <v>3757</v>
      </c>
      <c r="D321" s="151" t="s">
        <v>2284</v>
      </c>
      <c r="E321" s="150" t="s">
        <v>3758</v>
      </c>
      <c r="F321" s="233" t="s">
        <v>8329</v>
      </c>
      <c r="G321" s="155">
        <v>2025</v>
      </c>
      <c r="H321" s="152" t="s">
        <v>3759</v>
      </c>
      <c r="I321" s="233" t="s">
        <v>3760</v>
      </c>
      <c r="J321" s="184" t="s">
        <v>2651</v>
      </c>
      <c r="K321" s="184" t="s">
        <v>3761</v>
      </c>
      <c r="L321" s="184" t="s">
        <v>3762</v>
      </c>
      <c r="M321" s="150" t="s">
        <v>3763</v>
      </c>
      <c r="N321" s="154" t="s">
        <v>118</v>
      </c>
      <c r="O321" s="154" t="s">
        <v>192</v>
      </c>
      <c r="P321" s="154">
        <v>98851643</v>
      </c>
      <c r="Q321" s="155" t="s">
        <v>3764</v>
      </c>
      <c r="R321" s="154"/>
      <c r="S321" s="155" t="s">
        <v>627</v>
      </c>
      <c r="T321" s="155" t="s">
        <v>8330</v>
      </c>
      <c r="U321" s="155">
        <v>2024</v>
      </c>
      <c r="V321" s="156">
        <v>41411</v>
      </c>
      <c r="W321" s="154">
        <v>7478</v>
      </c>
      <c r="X321" s="262"/>
      <c r="Y321" s="153"/>
      <c r="Z321" s="262"/>
      <c r="AA321" s="262"/>
      <c r="AB321" s="262"/>
      <c r="AC321" s="150"/>
      <c r="AD321" s="40"/>
      <c r="AE321" s="40"/>
      <c r="AF321" s="40"/>
      <c r="AG321" s="40"/>
      <c r="AH321" s="40"/>
      <c r="AI321" s="218"/>
    </row>
    <row r="322" spans="1:35" ht="45" customHeight="1" x14ac:dyDescent="0.2">
      <c r="A322" s="159" t="s">
        <v>3765</v>
      </c>
      <c r="B322" s="150">
        <v>650804538</v>
      </c>
      <c r="C322" s="150"/>
      <c r="D322" s="151" t="s">
        <v>2284</v>
      </c>
      <c r="E322" s="150" t="s">
        <v>3766</v>
      </c>
      <c r="F322" s="152" t="s">
        <v>3767</v>
      </c>
      <c r="G322" s="152"/>
      <c r="H322" s="152" t="s">
        <v>3768</v>
      </c>
      <c r="I322" s="152" t="s">
        <v>3769</v>
      </c>
      <c r="J322" s="150" t="s">
        <v>3770</v>
      </c>
      <c r="K322" s="150" t="s">
        <v>3771</v>
      </c>
      <c r="L322" s="150" t="s">
        <v>3772</v>
      </c>
      <c r="M322" s="150" t="s">
        <v>3773</v>
      </c>
      <c r="N322" s="153" t="s">
        <v>232</v>
      </c>
      <c r="O322" s="154" t="s">
        <v>294</v>
      </c>
      <c r="P322" s="154" t="s">
        <v>3774</v>
      </c>
      <c r="Q322" s="166" t="s">
        <v>3775</v>
      </c>
      <c r="R322" s="154"/>
      <c r="S322" s="155">
        <v>93401</v>
      </c>
      <c r="T322" s="155" t="s">
        <v>3776</v>
      </c>
      <c r="U322" s="155">
        <v>2020</v>
      </c>
      <c r="V322" s="156">
        <v>44188</v>
      </c>
      <c r="W322" s="154">
        <v>7724</v>
      </c>
      <c r="X322" s="262"/>
      <c r="Y322" s="153"/>
      <c r="Z322" s="262"/>
      <c r="AA322" s="262"/>
      <c r="AB322" s="262"/>
      <c r="AC322" s="150"/>
      <c r="AD322" s="40"/>
      <c r="AE322" s="40"/>
      <c r="AF322" s="40"/>
      <c r="AG322" s="40"/>
      <c r="AH322" s="40"/>
      <c r="AI322" s="218"/>
    </row>
    <row r="323" spans="1:35" ht="45" customHeight="1" x14ac:dyDescent="0.2">
      <c r="A323" s="159" t="s">
        <v>3777</v>
      </c>
      <c r="B323" s="150">
        <v>700155609</v>
      </c>
      <c r="C323" s="150" t="s">
        <v>2297</v>
      </c>
      <c r="D323" s="151" t="s">
        <v>2284</v>
      </c>
      <c r="E323" s="150" t="s">
        <v>3778</v>
      </c>
      <c r="F323" s="152" t="s">
        <v>3779</v>
      </c>
      <c r="G323" s="152"/>
      <c r="H323" s="152" t="s">
        <v>3780</v>
      </c>
      <c r="I323" s="152" t="s">
        <v>3781</v>
      </c>
      <c r="J323" s="150" t="s">
        <v>3782</v>
      </c>
      <c r="K323" s="150" t="s">
        <v>3783</v>
      </c>
      <c r="L323" s="150" t="s">
        <v>3784</v>
      </c>
      <c r="M323" s="150" t="s">
        <v>3785</v>
      </c>
      <c r="N323" s="153" t="s">
        <v>246</v>
      </c>
      <c r="O323" s="154" t="s">
        <v>306</v>
      </c>
      <c r="P323" s="154" t="s">
        <v>3786</v>
      </c>
      <c r="Q323" s="155" t="s">
        <v>3787</v>
      </c>
      <c r="R323" s="154"/>
      <c r="S323" s="155">
        <v>93401</v>
      </c>
      <c r="T323" s="155" t="s">
        <v>3788</v>
      </c>
      <c r="U323" s="155">
        <v>2020</v>
      </c>
      <c r="V323" s="156">
        <v>37970</v>
      </c>
      <c r="W323" s="154">
        <v>4550</v>
      </c>
      <c r="X323" s="262"/>
      <c r="Y323" s="153"/>
      <c r="Z323" s="262"/>
      <c r="AA323" s="262"/>
      <c r="AB323" s="262"/>
      <c r="AC323" s="150"/>
      <c r="AD323" s="40"/>
      <c r="AE323" s="40"/>
      <c r="AF323" s="40"/>
      <c r="AG323" s="40"/>
      <c r="AH323" s="40"/>
      <c r="AI323" s="218" t="s">
        <v>3789</v>
      </c>
    </row>
    <row r="324" spans="1:35" ht="45" customHeight="1" x14ac:dyDescent="0.2">
      <c r="A324" s="159" t="s">
        <v>3790</v>
      </c>
      <c r="B324" s="150">
        <v>651838118</v>
      </c>
      <c r="C324" s="150"/>
      <c r="D324" s="151" t="s">
        <v>2284</v>
      </c>
      <c r="E324" s="150" t="s">
        <v>3791</v>
      </c>
      <c r="F324" s="152" t="s">
        <v>3792</v>
      </c>
      <c r="G324" s="152"/>
      <c r="H324" s="152" t="s">
        <v>3793</v>
      </c>
      <c r="I324" s="152" t="s">
        <v>3794</v>
      </c>
      <c r="J324" s="150" t="s">
        <v>1036</v>
      </c>
      <c r="K324" s="150" t="s">
        <v>3795</v>
      </c>
      <c r="L324" s="150" t="s">
        <v>3796</v>
      </c>
      <c r="M324" s="150" t="s">
        <v>3797</v>
      </c>
      <c r="N324" s="153" t="s">
        <v>165</v>
      </c>
      <c r="O324" s="154" t="s">
        <v>318</v>
      </c>
      <c r="P324" s="154">
        <v>56994420699</v>
      </c>
      <c r="Q324" s="166" t="s">
        <v>3798</v>
      </c>
      <c r="R324" s="154"/>
      <c r="S324" s="155">
        <v>93401</v>
      </c>
      <c r="T324" s="155" t="s">
        <v>2459</v>
      </c>
      <c r="U324" s="161">
        <v>2018</v>
      </c>
      <c r="V324" s="156">
        <v>43686</v>
      </c>
      <c r="W324" s="154">
        <v>7685</v>
      </c>
      <c r="X324" s="262"/>
      <c r="Y324" s="153"/>
      <c r="Z324" s="262"/>
      <c r="AA324" s="262"/>
      <c r="AB324" s="262"/>
      <c r="AC324" s="150"/>
      <c r="AD324" s="40"/>
      <c r="AE324" s="40"/>
      <c r="AF324" s="40"/>
      <c r="AG324" s="40"/>
      <c r="AH324" s="40"/>
      <c r="AI324" s="218"/>
    </row>
    <row r="325" spans="1:35" ht="45" customHeight="1" x14ac:dyDescent="0.2">
      <c r="A325" s="159" t="s">
        <v>3799</v>
      </c>
      <c r="B325" s="150">
        <v>651163854</v>
      </c>
      <c r="C325" s="150" t="s">
        <v>2297</v>
      </c>
      <c r="D325" s="151" t="s">
        <v>2284</v>
      </c>
      <c r="E325" s="150" t="s">
        <v>3800</v>
      </c>
      <c r="F325" s="152" t="s">
        <v>3801</v>
      </c>
      <c r="G325" s="152"/>
      <c r="H325" s="152" t="s">
        <v>3802</v>
      </c>
      <c r="I325" s="152" t="s">
        <v>3803</v>
      </c>
      <c r="J325" s="150" t="s">
        <v>3181</v>
      </c>
      <c r="K325" s="150" t="s">
        <v>3804</v>
      </c>
      <c r="L325" s="150" t="s">
        <v>3805</v>
      </c>
      <c r="M325" s="150" t="s">
        <v>3806</v>
      </c>
      <c r="N325" s="153" t="s">
        <v>118</v>
      </c>
      <c r="O325" s="154" t="s">
        <v>178</v>
      </c>
      <c r="P325" s="154" t="s">
        <v>3807</v>
      </c>
      <c r="Q325" s="155" t="s">
        <v>3808</v>
      </c>
      <c r="R325" s="154"/>
      <c r="S325" s="155" t="s">
        <v>153</v>
      </c>
      <c r="T325" s="155" t="s">
        <v>3809</v>
      </c>
      <c r="U325" s="155">
        <v>2015</v>
      </c>
      <c r="V325" s="156">
        <v>42543</v>
      </c>
      <c r="W325" s="154">
        <v>7611</v>
      </c>
      <c r="X325" s="262"/>
      <c r="Y325" s="153"/>
      <c r="Z325" s="262"/>
      <c r="AA325" s="262"/>
      <c r="AB325" s="262"/>
      <c r="AC325" s="150"/>
      <c r="AD325" s="40"/>
      <c r="AE325" s="40"/>
      <c r="AF325" s="40"/>
      <c r="AG325" s="40"/>
      <c r="AH325" s="40"/>
      <c r="AI325" s="218"/>
    </row>
    <row r="326" spans="1:35" ht="45" customHeight="1" x14ac:dyDescent="0.2">
      <c r="A326" s="159" t="s">
        <v>3810</v>
      </c>
      <c r="B326" s="150">
        <v>700122808</v>
      </c>
      <c r="C326" s="150" t="s">
        <v>2297</v>
      </c>
      <c r="D326" s="151" t="s">
        <v>2284</v>
      </c>
      <c r="E326" s="150" t="s">
        <v>3811</v>
      </c>
      <c r="F326" s="152" t="s">
        <v>3812</v>
      </c>
      <c r="G326" s="152"/>
      <c r="H326" s="152" t="s">
        <v>3813</v>
      </c>
      <c r="I326" s="152" t="s">
        <v>3814</v>
      </c>
      <c r="J326" s="150" t="s">
        <v>3815</v>
      </c>
      <c r="K326" s="150" t="s">
        <v>3816</v>
      </c>
      <c r="L326" s="150" t="s">
        <v>3817</v>
      </c>
      <c r="M326" s="150" t="s">
        <v>3818</v>
      </c>
      <c r="N326" s="153" t="s">
        <v>118</v>
      </c>
      <c r="O326" s="154" t="s">
        <v>2748</v>
      </c>
      <c r="P326" s="154"/>
      <c r="Q326" s="155" t="s">
        <v>3819</v>
      </c>
      <c r="R326" s="154"/>
      <c r="S326" s="155" t="s">
        <v>2308</v>
      </c>
      <c r="T326" s="155" t="s">
        <v>3820</v>
      </c>
      <c r="U326" s="155">
        <v>2016</v>
      </c>
      <c r="V326" s="156">
        <v>37970</v>
      </c>
      <c r="W326" s="154">
        <v>4600</v>
      </c>
      <c r="X326" s="262"/>
      <c r="Y326" s="153"/>
      <c r="Z326" s="262"/>
      <c r="AA326" s="262"/>
      <c r="AB326" s="262"/>
      <c r="AC326" s="150"/>
      <c r="AD326" s="40"/>
      <c r="AE326" s="40"/>
      <c r="AF326" s="40"/>
      <c r="AG326" s="40"/>
      <c r="AH326" s="40"/>
      <c r="AI326" s="218"/>
    </row>
    <row r="327" spans="1:35" ht="45" customHeight="1" x14ac:dyDescent="0.2">
      <c r="A327" s="159" t="s">
        <v>3821</v>
      </c>
      <c r="B327" s="150" t="s">
        <v>80</v>
      </c>
      <c r="C327" s="150" t="s">
        <v>2297</v>
      </c>
      <c r="D327" s="151" t="s">
        <v>2284</v>
      </c>
      <c r="E327" s="150" t="s">
        <v>3822</v>
      </c>
      <c r="F327" s="150" t="s">
        <v>8331</v>
      </c>
      <c r="G327" s="155">
        <v>2025</v>
      </c>
      <c r="H327" s="152" t="s">
        <v>3823</v>
      </c>
      <c r="I327" s="152" t="s">
        <v>3824</v>
      </c>
      <c r="J327" s="150" t="s">
        <v>3825</v>
      </c>
      <c r="K327" s="150" t="s">
        <v>8332</v>
      </c>
      <c r="L327" s="150" t="s">
        <v>3826</v>
      </c>
      <c r="M327" s="150" t="s">
        <v>3827</v>
      </c>
      <c r="N327" s="153" t="s">
        <v>118</v>
      </c>
      <c r="O327" s="154" t="s">
        <v>3357</v>
      </c>
      <c r="P327" s="154" t="s">
        <v>8333</v>
      </c>
      <c r="Q327" s="155" t="s">
        <v>8334</v>
      </c>
      <c r="R327" s="154"/>
      <c r="S327" s="155" t="s">
        <v>153</v>
      </c>
      <c r="T327" s="257" t="s">
        <v>8335</v>
      </c>
      <c r="U327" s="155">
        <v>2024</v>
      </c>
      <c r="V327" s="156">
        <v>41676</v>
      </c>
      <c r="W327" s="154">
        <v>7497</v>
      </c>
      <c r="X327" s="262"/>
      <c r="Y327" s="153"/>
      <c r="Z327" s="262"/>
      <c r="AA327" s="262"/>
      <c r="AB327" s="262"/>
      <c r="AC327" s="150"/>
      <c r="AD327" s="40"/>
      <c r="AE327" s="40"/>
      <c r="AF327" s="40"/>
      <c r="AG327" s="40"/>
      <c r="AH327" s="40"/>
      <c r="AI327" s="218"/>
    </row>
    <row r="328" spans="1:35" ht="45" customHeight="1" x14ac:dyDescent="0.2">
      <c r="A328" s="159" t="s">
        <v>3828</v>
      </c>
      <c r="B328" s="150">
        <v>650634667</v>
      </c>
      <c r="C328" s="150" t="s">
        <v>2283</v>
      </c>
      <c r="D328" s="151" t="s">
        <v>2284</v>
      </c>
      <c r="E328" s="150" t="s">
        <v>3829</v>
      </c>
      <c r="F328" s="152" t="s">
        <v>3830</v>
      </c>
      <c r="G328" s="152"/>
      <c r="H328" s="152" t="s">
        <v>3831</v>
      </c>
      <c r="I328" s="152" t="s">
        <v>3832</v>
      </c>
      <c r="J328" s="150" t="s">
        <v>3833</v>
      </c>
      <c r="K328" s="150"/>
      <c r="L328" s="150" t="s">
        <v>3834</v>
      </c>
      <c r="M328" s="153" t="s">
        <v>3835</v>
      </c>
      <c r="N328" s="153" t="s">
        <v>118</v>
      </c>
      <c r="O328" s="154" t="s">
        <v>1595</v>
      </c>
      <c r="P328" s="154" t="s">
        <v>3836</v>
      </c>
      <c r="Q328" s="155" t="s">
        <v>3837</v>
      </c>
      <c r="R328" s="154"/>
      <c r="S328" s="155">
        <v>93401</v>
      </c>
      <c r="T328" s="155" t="s">
        <v>3838</v>
      </c>
      <c r="U328" s="155">
        <v>2012</v>
      </c>
      <c r="V328" s="156">
        <v>41396</v>
      </c>
      <c r="W328" s="154">
        <v>7477</v>
      </c>
      <c r="X328" s="262"/>
      <c r="Y328" s="153"/>
      <c r="Z328" s="262"/>
      <c r="AA328" s="262"/>
      <c r="AB328" s="262"/>
      <c r="AC328" s="150"/>
      <c r="AD328" s="40"/>
      <c r="AE328" s="40"/>
      <c r="AF328" s="40"/>
      <c r="AG328" s="40"/>
      <c r="AH328" s="40"/>
      <c r="AI328" s="218"/>
    </row>
    <row r="329" spans="1:35" ht="45" customHeight="1" x14ac:dyDescent="0.2">
      <c r="A329" s="159" t="s">
        <v>3839</v>
      </c>
      <c r="B329" s="150">
        <v>727718001</v>
      </c>
      <c r="C329" s="150" t="s">
        <v>2283</v>
      </c>
      <c r="D329" s="151" t="s">
        <v>2284</v>
      </c>
      <c r="E329" s="150" t="s">
        <v>3840</v>
      </c>
      <c r="F329" s="152" t="s">
        <v>3841</v>
      </c>
      <c r="G329" s="152">
        <v>2023</v>
      </c>
      <c r="H329" s="152" t="s">
        <v>3842</v>
      </c>
      <c r="I329" s="152" t="s">
        <v>3843</v>
      </c>
      <c r="J329" s="150" t="s">
        <v>3844</v>
      </c>
      <c r="K329" s="150" t="s">
        <v>3845</v>
      </c>
      <c r="L329" s="150" t="s">
        <v>3846</v>
      </c>
      <c r="M329" s="150" t="s">
        <v>3847</v>
      </c>
      <c r="N329" s="153" t="s">
        <v>118</v>
      </c>
      <c r="O329" s="154" t="s">
        <v>192</v>
      </c>
      <c r="P329" s="154" t="s">
        <v>3848</v>
      </c>
      <c r="Q329" s="155"/>
      <c r="R329" s="154"/>
      <c r="S329" s="155" t="s">
        <v>209</v>
      </c>
      <c r="T329" s="155" t="s">
        <v>3849</v>
      </c>
      <c r="U329" s="155">
        <v>2023</v>
      </c>
      <c r="V329" s="156">
        <v>39052</v>
      </c>
      <c r="W329" s="154">
        <v>7340</v>
      </c>
      <c r="X329" s="262"/>
      <c r="Y329" s="153"/>
      <c r="Z329" s="262"/>
      <c r="AA329" s="262"/>
      <c r="AB329" s="262"/>
      <c r="AC329" s="150"/>
      <c r="AD329" s="40"/>
      <c r="AE329" s="40"/>
      <c r="AF329" s="40"/>
      <c r="AG329" s="40"/>
      <c r="AH329" s="40"/>
      <c r="AI329" s="218"/>
    </row>
    <row r="330" spans="1:35" ht="45" customHeight="1" x14ac:dyDescent="0.2">
      <c r="A330" s="159" t="s">
        <v>3850</v>
      </c>
      <c r="B330" s="150">
        <v>651391008</v>
      </c>
      <c r="C330" s="150" t="s">
        <v>3851</v>
      </c>
      <c r="D330" s="151" t="s">
        <v>2284</v>
      </c>
      <c r="E330" s="150" t="s">
        <v>3852</v>
      </c>
      <c r="F330" s="152" t="s">
        <v>3853</v>
      </c>
      <c r="G330" s="152"/>
      <c r="H330" s="152" t="s">
        <v>3854</v>
      </c>
      <c r="I330" s="152" t="s">
        <v>3855</v>
      </c>
      <c r="J330" s="150" t="s">
        <v>3856</v>
      </c>
      <c r="K330" s="150" t="s">
        <v>3857</v>
      </c>
      <c r="L330" s="150" t="s">
        <v>3858</v>
      </c>
      <c r="M330" s="150" t="s">
        <v>3859</v>
      </c>
      <c r="N330" s="153" t="s">
        <v>118</v>
      </c>
      <c r="O330" s="154" t="s">
        <v>525</v>
      </c>
      <c r="P330" s="154"/>
      <c r="Q330" s="155"/>
      <c r="R330" s="154"/>
      <c r="S330" s="155" t="s">
        <v>1842</v>
      </c>
      <c r="T330" s="155" t="s">
        <v>3860</v>
      </c>
      <c r="U330" s="155">
        <v>2008</v>
      </c>
      <c r="V330" s="156">
        <v>38905</v>
      </c>
      <c r="W330" s="154">
        <v>7327</v>
      </c>
      <c r="X330" s="262"/>
      <c r="Y330" s="153"/>
      <c r="Z330" s="262"/>
      <c r="AA330" s="262"/>
      <c r="AB330" s="262"/>
      <c r="AC330" s="150"/>
      <c r="AD330" s="40"/>
      <c r="AE330" s="40"/>
      <c r="AF330" s="40"/>
      <c r="AG330" s="40"/>
      <c r="AH330" s="40"/>
      <c r="AI330" s="218"/>
    </row>
    <row r="331" spans="1:35" ht="45" customHeight="1" x14ac:dyDescent="0.2">
      <c r="A331" s="159" t="s">
        <v>3861</v>
      </c>
      <c r="B331" s="150">
        <v>748762000</v>
      </c>
      <c r="C331" s="150" t="s">
        <v>3212</v>
      </c>
      <c r="D331" s="151" t="s">
        <v>2382</v>
      </c>
      <c r="E331" s="150" t="s">
        <v>3862</v>
      </c>
      <c r="F331" s="152" t="s">
        <v>278</v>
      </c>
      <c r="G331" s="152"/>
      <c r="H331" s="152" t="s">
        <v>3863</v>
      </c>
      <c r="I331" s="152" t="s">
        <v>3864</v>
      </c>
      <c r="J331" s="150" t="s">
        <v>3865</v>
      </c>
      <c r="K331" s="150" t="s">
        <v>3866</v>
      </c>
      <c r="L331" s="150" t="s">
        <v>3867</v>
      </c>
      <c r="M331" s="150" t="s">
        <v>3868</v>
      </c>
      <c r="N331" s="153" t="s">
        <v>118</v>
      </c>
      <c r="O331" s="154" t="s">
        <v>119</v>
      </c>
      <c r="P331" s="154" t="s">
        <v>3869</v>
      </c>
      <c r="Q331" s="155"/>
      <c r="R331" s="154"/>
      <c r="S331" s="155">
        <v>93401</v>
      </c>
      <c r="T331" s="155" t="s">
        <v>3870</v>
      </c>
      <c r="U331" s="155">
        <v>2007</v>
      </c>
      <c r="V331" s="156">
        <v>38600</v>
      </c>
      <c r="W331" s="154">
        <v>7178</v>
      </c>
      <c r="X331" s="262"/>
      <c r="Y331" s="153"/>
      <c r="Z331" s="262"/>
      <c r="AA331" s="262"/>
      <c r="AB331" s="262"/>
      <c r="AC331" s="150"/>
      <c r="AD331" s="40"/>
      <c r="AE331" s="40"/>
      <c r="AF331" s="40"/>
      <c r="AG331" s="40"/>
      <c r="AH331" s="40"/>
      <c r="AI331" s="218"/>
    </row>
    <row r="332" spans="1:35" ht="45" customHeight="1" x14ac:dyDescent="0.2">
      <c r="A332" s="159" t="s">
        <v>3871</v>
      </c>
      <c r="B332" s="150">
        <v>727783008</v>
      </c>
      <c r="C332" s="150" t="s">
        <v>3872</v>
      </c>
      <c r="D332" s="151" t="s">
        <v>2382</v>
      </c>
      <c r="E332" s="150" t="s">
        <v>3873</v>
      </c>
      <c r="F332" s="152" t="s">
        <v>3874</v>
      </c>
      <c r="G332" s="152"/>
      <c r="H332" s="152" t="s">
        <v>3875</v>
      </c>
      <c r="I332" s="152" t="s">
        <v>3876</v>
      </c>
      <c r="J332" s="150" t="s">
        <v>3877</v>
      </c>
      <c r="K332" s="150" t="s">
        <v>3878</v>
      </c>
      <c r="L332" s="150" t="s">
        <v>3879</v>
      </c>
      <c r="M332" s="150" t="s">
        <v>3880</v>
      </c>
      <c r="N332" s="153" t="s">
        <v>118</v>
      </c>
      <c r="O332" s="154" t="s">
        <v>178</v>
      </c>
      <c r="P332" s="154"/>
      <c r="Q332" s="155" t="s">
        <v>3881</v>
      </c>
      <c r="R332" s="154"/>
      <c r="S332" s="155">
        <v>93401</v>
      </c>
      <c r="T332" s="155" t="s">
        <v>3882</v>
      </c>
      <c r="U332" s="155">
        <v>2020</v>
      </c>
      <c r="V332" s="156">
        <v>37970</v>
      </c>
      <c r="W332" s="154">
        <v>6959</v>
      </c>
      <c r="X332" s="262"/>
      <c r="Y332" s="153"/>
      <c r="Z332" s="262"/>
      <c r="AA332" s="262"/>
      <c r="AB332" s="262"/>
      <c r="AC332" s="150"/>
      <c r="AD332" s="40"/>
      <c r="AE332" s="40"/>
      <c r="AF332" s="40"/>
      <c r="AG332" s="40"/>
      <c r="AH332" s="40"/>
      <c r="AI332" s="218"/>
    </row>
    <row r="333" spans="1:35" ht="45" customHeight="1" x14ac:dyDescent="0.2">
      <c r="A333" s="159" t="s">
        <v>3883</v>
      </c>
      <c r="B333" s="150">
        <v>653380682</v>
      </c>
      <c r="C333" s="150" t="s">
        <v>2283</v>
      </c>
      <c r="D333" s="151" t="s">
        <v>2284</v>
      </c>
      <c r="E333" s="150" t="s">
        <v>3884</v>
      </c>
      <c r="F333" s="152" t="s">
        <v>3885</v>
      </c>
      <c r="G333" s="152"/>
      <c r="H333" s="152" t="s">
        <v>3886</v>
      </c>
      <c r="I333" s="152" t="s">
        <v>3887</v>
      </c>
      <c r="J333" s="150" t="s">
        <v>3002</v>
      </c>
      <c r="K333" s="158">
        <v>43556</v>
      </c>
      <c r="L333" s="150" t="s">
        <v>3888</v>
      </c>
      <c r="M333" s="150" t="s">
        <v>3889</v>
      </c>
      <c r="N333" s="153" t="s">
        <v>118</v>
      </c>
      <c r="O333" s="154" t="s">
        <v>1053</v>
      </c>
      <c r="P333" s="154" t="s">
        <v>3890</v>
      </c>
      <c r="Q333" s="155" t="s">
        <v>3891</v>
      </c>
      <c r="R333" s="154"/>
      <c r="S333" s="155">
        <v>93401</v>
      </c>
      <c r="T333" s="155" t="s">
        <v>3892</v>
      </c>
      <c r="U333" s="155">
        <v>2017</v>
      </c>
      <c r="V333" s="156">
        <v>42646</v>
      </c>
      <c r="W333" s="154">
        <v>7618</v>
      </c>
      <c r="X333" s="262"/>
      <c r="Y333" s="153"/>
      <c r="Z333" s="262"/>
      <c r="AA333" s="262"/>
      <c r="AB333" s="262"/>
      <c r="AC333" s="150"/>
      <c r="AD333" s="40"/>
      <c r="AE333" s="40"/>
      <c r="AF333" s="40"/>
      <c r="AG333" s="40"/>
      <c r="AH333" s="40"/>
      <c r="AI333" s="218"/>
    </row>
    <row r="334" spans="1:35" ht="45" customHeight="1" x14ac:dyDescent="0.2">
      <c r="A334" s="159" t="s">
        <v>3893</v>
      </c>
      <c r="B334" s="183" t="s">
        <v>3894</v>
      </c>
      <c r="C334" s="150" t="s">
        <v>3895</v>
      </c>
      <c r="D334" s="151" t="s">
        <v>2284</v>
      </c>
      <c r="E334" s="150" t="s">
        <v>3896</v>
      </c>
      <c r="F334" s="150" t="s">
        <v>623</v>
      </c>
      <c r="G334" s="150"/>
      <c r="H334" s="152" t="s">
        <v>3897</v>
      </c>
      <c r="I334" s="152" t="s">
        <v>3898</v>
      </c>
      <c r="J334" s="150" t="s">
        <v>2012</v>
      </c>
      <c r="K334" s="150" t="s">
        <v>3899</v>
      </c>
      <c r="L334" s="150" t="s">
        <v>3900</v>
      </c>
      <c r="M334" s="150" t="s">
        <v>3901</v>
      </c>
      <c r="N334" s="153" t="s">
        <v>118</v>
      </c>
      <c r="O334" s="154" t="s">
        <v>1711</v>
      </c>
      <c r="P334" s="154" t="s">
        <v>3902</v>
      </c>
      <c r="Q334" s="167" t="s">
        <v>3903</v>
      </c>
      <c r="R334" s="154"/>
      <c r="S334" s="155" t="s">
        <v>1773</v>
      </c>
      <c r="T334" s="155" t="s">
        <v>3904</v>
      </c>
      <c r="U334" s="155">
        <v>2017</v>
      </c>
      <c r="V334" s="156">
        <v>43570</v>
      </c>
      <c r="W334" s="154">
        <v>7675</v>
      </c>
      <c r="X334" s="262"/>
      <c r="Y334" s="153"/>
      <c r="Z334" s="262"/>
      <c r="AA334" s="262"/>
      <c r="AB334" s="262"/>
      <c r="AC334" s="150"/>
      <c r="AD334" s="40"/>
      <c r="AE334" s="40"/>
      <c r="AF334" s="40"/>
      <c r="AG334" s="40"/>
      <c r="AH334" s="40"/>
      <c r="AI334" s="218"/>
    </row>
    <row r="335" spans="1:35" ht="45" customHeight="1" x14ac:dyDescent="0.2">
      <c r="A335" s="159" t="s">
        <v>3905</v>
      </c>
      <c r="B335" s="150">
        <v>700016404</v>
      </c>
      <c r="C335" s="150" t="s">
        <v>2297</v>
      </c>
      <c r="D335" s="151" t="s">
        <v>2284</v>
      </c>
      <c r="E335" s="150" t="s">
        <v>3906</v>
      </c>
      <c r="F335" s="152" t="s">
        <v>3907</v>
      </c>
      <c r="G335" s="152"/>
      <c r="H335" s="152" t="s">
        <v>3908</v>
      </c>
      <c r="I335" s="152" t="s">
        <v>3909</v>
      </c>
      <c r="J335" s="150" t="s">
        <v>3910</v>
      </c>
      <c r="K335" s="150" t="s">
        <v>3911</v>
      </c>
      <c r="L335" s="150" t="s">
        <v>3912</v>
      </c>
      <c r="M335" s="150" t="s">
        <v>3913</v>
      </c>
      <c r="N335" s="153" t="s">
        <v>118</v>
      </c>
      <c r="O335" s="154" t="s">
        <v>1641</v>
      </c>
      <c r="P335" s="154" t="s">
        <v>3914</v>
      </c>
      <c r="Q335" s="155"/>
      <c r="R335" s="154"/>
      <c r="S335" s="155" t="s">
        <v>811</v>
      </c>
      <c r="T335" s="155" t="s">
        <v>3915</v>
      </c>
      <c r="U335" s="155">
        <v>2012</v>
      </c>
      <c r="V335" s="156">
        <v>37970</v>
      </c>
      <c r="W335" s="154">
        <v>6970</v>
      </c>
      <c r="X335" s="262"/>
      <c r="Y335" s="153"/>
      <c r="Z335" s="262"/>
      <c r="AA335" s="262"/>
      <c r="AB335" s="262"/>
      <c r="AC335" s="150"/>
      <c r="AD335" s="40"/>
      <c r="AE335" s="40"/>
      <c r="AF335" s="40"/>
      <c r="AG335" s="40"/>
      <c r="AH335" s="40"/>
      <c r="AI335" s="218"/>
    </row>
    <row r="336" spans="1:35" ht="45" customHeight="1" x14ac:dyDescent="0.2">
      <c r="A336" s="159" t="s">
        <v>3916</v>
      </c>
      <c r="B336" s="150">
        <v>650739256</v>
      </c>
      <c r="C336" s="150"/>
      <c r="D336" s="151" t="s">
        <v>2284</v>
      </c>
      <c r="E336" s="150" t="s">
        <v>3917</v>
      </c>
      <c r="F336" s="152" t="s">
        <v>3918</v>
      </c>
      <c r="G336" s="152"/>
      <c r="H336" s="152" t="s">
        <v>3919</v>
      </c>
      <c r="I336" s="152" t="s">
        <v>3920</v>
      </c>
      <c r="J336" s="150" t="s">
        <v>129</v>
      </c>
      <c r="K336" s="150" t="s">
        <v>3921</v>
      </c>
      <c r="L336" s="150" t="s">
        <v>3922</v>
      </c>
      <c r="M336" s="150" t="s">
        <v>3923</v>
      </c>
      <c r="N336" s="153" t="s">
        <v>1617</v>
      </c>
      <c r="O336" s="154" t="s">
        <v>2477</v>
      </c>
      <c r="P336" s="154" t="s">
        <v>3924</v>
      </c>
      <c r="Q336" s="155" t="s">
        <v>3925</v>
      </c>
      <c r="R336" s="154"/>
      <c r="S336" s="155">
        <v>93401</v>
      </c>
      <c r="T336" s="155" t="s">
        <v>3926</v>
      </c>
      <c r="U336" s="155">
        <v>2019</v>
      </c>
      <c r="V336" s="156">
        <v>43852</v>
      </c>
      <c r="W336" s="154">
        <v>7965</v>
      </c>
      <c r="X336" s="262"/>
      <c r="Y336" s="153"/>
      <c r="Z336" s="262"/>
      <c r="AA336" s="262"/>
      <c r="AB336" s="262"/>
      <c r="AC336" s="150"/>
      <c r="AD336" s="40"/>
      <c r="AE336" s="40"/>
      <c r="AF336" s="40"/>
      <c r="AG336" s="40"/>
      <c r="AH336" s="40"/>
      <c r="AI336" s="218"/>
    </row>
    <row r="337" spans="1:35" ht="45" customHeight="1" x14ac:dyDescent="0.2">
      <c r="A337" s="159" t="s">
        <v>3927</v>
      </c>
      <c r="B337" s="150">
        <v>650165500</v>
      </c>
      <c r="C337" s="150" t="s">
        <v>3928</v>
      </c>
      <c r="D337" s="151" t="s">
        <v>2382</v>
      </c>
      <c r="E337" s="150" t="s">
        <v>3929</v>
      </c>
      <c r="F337" s="152" t="s">
        <v>278</v>
      </c>
      <c r="G337" s="152"/>
      <c r="H337" s="152" t="s">
        <v>3930</v>
      </c>
      <c r="I337" s="152" t="s">
        <v>3931</v>
      </c>
      <c r="J337" s="150" t="s">
        <v>1438</v>
      </c>
      <c r="K337" s="150" t="s">
        <v>3932</v>
      </c>
      <c r="L337" s="150" t="s">
        <v>3933</v>
      </c>
      <c r="M337" s="150" t="s">
        <v>3934</v>
      </c>
      <c r="N337" s="153" t="s">
        <v>133</v>
      </c>
      <c r="O337" s="155" t="s">
        <v>134</v>
      </c>
      <c r="P337" s="154" t="s">
        <v>3935</v>
      </c>
      <c r="Q337" s="155" t="s">
        <v>3936</v>
      </c>
      <c r="R337" s="154"/>
      <c r="S337" s="155">
        <v>93401</v>
      </c>
      <c r="T337" s="155" t="s">
        <v>3937</v>
      </c>
      <c r="U337" s="155">
        <v>2020</v>
      </c>
      <c r="V337" s="156">
        <v>38600</v>
      </c>
      <c r="W337" s="154">
        <v>7141</v>
      </c>
      <c r="X337" s="262"/>
      <c r="Y337" s="153"/>
      <c r="Z337" s="262"/>
      <c r="AA337" s="262"/>
      <c r="AB337" s="262"/>
      <c r="AC337" s="150"/>
      <c r="AD337" s="40"/>
      <c r="AE337" s="40"/>
      <c r="AF337" s="40"/>
      <c r="AG337" s="40"/>
      <c r="AH337" s="40"/>
      <c r="AI337" s="218" t="s">
        <v>3938</v>
      </c>
    </row>
    <row r="338" spans="1:35" ht="45" customHeight="1" x14ac:dyDescent="0.2">
      <c r="A338" s="149" t="s">
        <v>3939</v>
      </c>
      <c r="B338" s="150">
        <v>650502205</v>
      </c>
      <c r="C338" s="150" t="s">
        <v>2869</v>
      </c>
      <c r="D338" s="151" t="s">
        <v>2284</v>
      </c>
      <c r="E338" s="150" t="s">
        <v>3940</v>
      </c>
      <c r="F338" s="152" t="s">
        <v>3941</v>
      </c>
      <c r="G338" s="152"/>
      <c r="H338" s="152" t="s">
        <v>3942</v>
      </c>
      <c r="I338" s="152" t="s">
        <v>3943</v>
      </c>
      <c r="J338" s="150" t="s">
        <v>3944</v>
      </c>
      <c r="K338" s="150" t="s">
        <v>3945</v>
      </c>
      <c r="L338" s="150" t="s">
        <v>3946</v>
      </c>
      <c r="M338" s="150" t="s">
        <v>3947</v>
      </c>
      <c r="N338" s="153" t="s">
        <v>232</v>
      </c>
      <c r="O338" s="154" t="s">
        <v>294</v>
      </c>
      <c r="P338" s="154"/>
      <c r="Q338" s="155"/>
      <c r="R338" s="154"/>
      <c r="S338" s="155">
        <v>93401</v>
      </c>
      <c r="T338" s="155" t="s">
        <v>3948</v>
      </c>
      <c r="U338" s="155">
        <v>2008</v>
      </c>
      <c r="V338" s="156">
        <v>37970</v>
      </c>
      <c r="W338" s="154">
        <v>7078</v>
      </c>
      <c r="X338" s="262"/>
      <c r="Y338" s="153"/>
      <c r="Z338" s="262"/>
      <c r="AA338" s="262"/>
      <c r="AB338" s="262"/>
      <c r="AC338" s="150"/>
      <c r="AD338" s="40"/>
      <c r="AE338" s="40"/>
      <c r="AF338" s="40"/>
      <c r="AG338" s="40"/>
      <c r="AH338" s="40"/>
      <c r="AI338" s="218"/>
    </row>
    <row r="339" spans="1:35" ht="45" customHeight="1" x14ac:dyDescent="0.2">
      <c r="A339" s="159" t="s">
        <v>3949</v>
      </c>
      <c r="B339" s="150" t="s">
        <v>3950</v>
      </c>
      <c r="C339" s="150" t="s">
        <v>2283</v>
      </c>
      <c r="D339" s="151" t="s">
        <v>2284</v>
      </c>
      <c r="E339" s="150" t="s">
        <v>3951</v>
      </c>
      <c r="F339" s="152" t="s">
        <v>3952</v>
      </c>
      <c r="G339" s="152"/>
      <c r="H339" s="152" t="s">
        <v>3953</v>
      </c>
      <c r="I339" s="152" t="s">
        <v>3954</v>
      </c>
      <c r="J339" s="150" t="s">
        <v>3955</v>
      </c>
      <c r="K339" s="150" t="s">
        <v>3956</v>
      </c>
      <c r="L339" s="150" t="s">
        <v>3957</v>
      </c>
      <c r="M339" s="150" t="s">
        <v>3958</v>
      </c>
      <c r="N339" s="153" t="s">
        <v>165</v>
      </c>
      <c r="O339" s="154" t="s">
        <v>260</v>
      </c>
      <c r="P339" s="154" t="s">
        <v>3959</v>
      </c>
      <c r="Q339" s="155" t="s">
        <v>3960</v>
      </c>
      <c r="R339" s="154"/>
      <c r="S339" s="155">
        <v>93401</v>
      </c>
      <c r="T339" s="155" t="s">
        <v>3961</v>
      </c>
      <c r="U339" s="155">
        <v>2020</v>
      </c>
      <c r="V339" s="156">
        <v>39938</v>
      </c>
      <c r="W339" s="154">
        <v>7412</v>
      </c>
      <c r="X339" s="262"/>
      <c r="Y339" s="153"/>
      <c r="Z339" s="262"/>
      <c r="AA339" s="262"/>
      <c r="AB339" s="262"/>
      <c r="AC339" s="150"/>
      <c r="AD339" s="40"/>
      <c r="AE339" s="40"/>
      <c r="AF339" s="40"/>
      <c r="AG339" s="40"/>
      <c r="AH339" s="40"/>
      <c r="AI339" s="218"/>
    </row>
    <row r="340" spans="1:35" ht="45" customHeight="1" x14ac:dyDescent="0.2">
      <c r="A340" s="159" t="s">
        <v>3962</v>
      </c>
      <c r="B340" s="150" t="s">
        <v>3963</v>
      </c>
      <c r="C340" s="150" t="s">
        <v>2297</v>
      </c>
      <c r="D340" s="151" t="s">
        <v>2284</v>
      </c>
      <c r="E340" s="150" t="s">
        <v>3964</v>
      </c>
      <c r="F340" s="152" t="s">
        <v>3965</v>
      </c>
      <c r="G340" s="152">
        <v>2023</v>
      </c>
      <c r="H340" s="152" t="s">
        <v>3966</v>
      </c>
      <c r="I340" s="152" t="s">
        <v>3967</v>
      </c>
      <c r="J340" s="150" t="s">
        <v>3968</v>
      </c>
      <c r="K340" s="150" t="s">
        <v>3969</v>
      </c>
      <c r="L340" s="153" t="s">
        <v>3970</v>
      </c>
      <c r="M340" s="150" t="s">
        <v>3971</v>
      </c>
      <c r="N340" s="153" t="s">
        <v>246</v>
      </c>
      <c r="O340" s="154" t="s">
        <v>686</v>
      </c>
      <c r="P340" s="154" t="s">
        <v>3972</v>
      </c>
      <c r="Q340" s="155" t="s">
        <v>3973</v>
      </c>
      <c r="R340" s="154"/>
      <c r="S340" s="155" t="s">
        <v>2308</v>
      </c>
      <c r="T340" s="238" t="s">
        <v>3974</v>
      </c>
      <c r="U340" s="155">
        <v>2022</v>
      </c>
      <c r="V340" s="156">
        <v>43180</v>
      </c>
      <c r="W340" s="154">
        <v>7645</v>
      </c>
      <c r="X340" s="262"/>
      <c r="Y340" s="153"/>
      <c r="Z340" s="262"/>
      <c r="AA340" s="262"/>
      <c r="AB340" s="262"/>
      <c r="AC340" s="150"/>
      <c r="AD340" s="40"/>
      <c r="AE340" s="40"/>
      <c r="AF340" s="40"/>
      <c r="AG340" s="40"/>
      <c r="AH340" s="40"/>
      <c r="AI340" s="218"/>
    </row>
    <row r="341" spans="1:35" ht="45" customHeight="1" x14ac:dyDescent="0.2">
      <c r="A341" s="159" t="s">
        <v>3975</v>
      </c>
      <c r="B341" s="150">
        <v>738689003</v>
      </c>
      <c r="C341" s="150" t="s">
        <v>2283</v>
      </c>
      <c r="D341" s="151" t="s">
        <v>2284</v>
      </c>
      <c r="E341" s="150" t="s">
        <v>3976</v>
      </c>
      <c r="F341" s="152" t="s">
        <v>3977</v>
      </c>
      <c r="G341" s="155">
        <v>2024</v>
      </c>
      <c r="H341" s="152" t="s">
        <v>3978</v>
      </c>
      <c r="I341" s="152" t="s">
        <v>3979</v>
      </c>
      <c r="J341" s="150" t="s">
        <v>3980</v>
      </c>
      <c r="K341" s="150" t="s">
        <v>3981</v>
      </c>
      <c r="L341" s="150" t="s">
        <v>3982</v>
      </c>
      <c r="M341" s="150" t="s">
        <v>3983</v>
      </c>
      <c r="N341" s="153" t="s">
        <v>133</v>
      </c>
      <c r="O341" s="155" t="s">
        <v>134</v>
      </c>
      <c r="P341" s="154" t="s">
        <v>3984</v>
      </c>
      <c r="Q341" s="166" t="s">
        <v>3985</v>
      </c>
      <c r="R341" s="154"/>
      <c r="S341" s="155" t="s">
        <v>3986</v>
      </c>
      <c r="T341" s="155" t="s">
        <v>3987</v>
      </c>
      <c r="U341" s="155">
        <v>2023</v>
      </c>
      <c r="V341" s="156">
        <v>37970</v>
      </c>
      <c r="W341" s="154">
        <v>6979</v>
      </c>
      <c r="X341" s="213"/>
      <c r="Y341" s="214"/>
      <c r="Z341" s="213"/>
      <c r="AA341" s="213"/>
      <c r="AB341" s="213"/>
      <c r="AC341" s="215" t="s">
        <v>3988</v>
      </c>
      <c r="AD341" s="40"/>
      <c r="AE341" s="40"/>
      <c r="AF341" s="40"/>
      <c r="AG341" s="40"/>
      <c r="AH341" s="40"/>
      <c r="AI341" s="218" t="s">
        <v>3989</v>
      </c>
    </row>
    <row r="342" spans="1:35" ht="45" customHeight="1" x14ac:dyDescent="0.2">
      <c r="A342" s="159" t="s">
        <v>3990</v>
      </c>
      <c r="B342" s="150">
        <v>651932017</v>
      </c>
      <c r="C342" s="150"/>
      <c r="D342" s="151" t="s">
        <v>2284</v>
      </c>
      <c r="E342" s="150" t="s">
        <v>3991</v>
      </c>
      <c r="F342" s="152" t="s">
        <v>3992</v>
      </c>
      <c r="G342" s="152"/>
      <c r="H342" s="152" t="s">
        <v>3993</v>
      </c>
      <c r="I342" s="152" t="s">
        <v>3994</v>
      </c>
      <c r="J342" s="150" t="s">
        <v>1036</v>
      </c>
      <c r="K342" s="150" t="s">
        <v>3995</v>
      </c>
      <c r="L342" s="150" t="s">
        <v>3996</v>
      </c>
      <c r="M342" s="150" t="s">
        <v>3997</v>
      </c>
      <c r="N342" s="153" t="s">
        <v>118</v>
      </c>
      <c r="O342" s="154" t="s">
        <v>119</v>
      </c>
      <c r="P342" s="154" t="s">
        <v>3998</v>
      </c>
      <c r="Q342" s="166" t="s">
        <v>3999</v>
      </c>
      <c r="R342" s="154"/>
      <c r="S342" s="155">
        <v>93401</v>
      </c>
      <c r="T342" s="155" t="s">
        <v>4000</v>
      </c>
      <c r="U342" s="155">
        <v>2020</v>
      </c>
      <c r="V342" s="156">
        <v>44034</v>
      </c>
      <c r="W342" s="154">
        <v>7708</v>
      </c>
      <c r="X342" s="213"/>
      <c r="Y342" s="214"/>
      <c r="Z342" s="213"/>
      <c r="AA342" s="213"/>
      <c r="AB342" s="213"/>
      <c r="AC342" s="215"/>
      <c r="AD342" s="40"/>
      <c r="AE342" s="40"/>
      <c r="AF342" s="40"/>
      <c r="AG342" s="40"/>
      <c r="AH342" s="40"/>
      <c r="AI342" s="218"/>
    </row>
    <row r="343" spans="1:35" ht="45" customHeight="1" x14ac:dyDescent="0.2">
      <c r="A343" s="159" t="s">
        <v>4001</v>
      </c>
      <c r="B343" s="150">
        <v>705749000</v>
      </c>
      <c r="C343" s="150" t="s">
        <v>4002</v>
      </c>
      <c r="D343" s="151" t="s">
        <v>2284</v>
      </c>
      <c r="E343" s="150" t="s">
        <v>4003</v>
      </c>
      <c r="F343" s="152" t="s">
        <v>4004</v>
      </c>
      <c r="G343" s="152"/>
      <c r="H343" s="152" t="s">
        <v>4005</v>
      </c>
      <c r="I343" s="152" t="s">
        <v>4006</v>
      </c>
      <c r="J343" s="150" t="s">
        <v>4007</v>
      </c>
      <c r="K343" s="150" t="s">
        <v>4008</v>
      </c>
      <c r="L343" s="150" t="s">
        <v>4009</v>
      </c>
      <c r="M343" s="150" t="s">
        <v>4010</v>
      </c>
      <c r="N343" s="153" t="s">
        <v>118</v>
      </c>
      <c r="O343" s="154" t="s">
        <v>119</v>
      </c>
      <c r="P343" s="154"/>
      <c r="Q343" s="155"/>
      <c r="R343" s="154"/>
      <c r="S343" s="155">
        <v>93401</v>
      </c>
      <c r="T343" s="155" t="s">
        <v>4011</v>
      </c>
      <c r="U343" s="155">
        <v>2020</v>
      </c>
      <c r="V343" s="156">
        <v>37970</v>
      </c>
      <c r="W343" s="154">
        <v>4350</v>
      </c>
      <c r="X343" s="262"/>
      <c r="Y343" s="153"/>
      <c r="Z343" s="262"/>
      <c r="AA343" s="262"/>
      <c r="AB343" s="262"/>
      <c r="AC343" s="150"/>
      <c r="AD343" s="40"/>
      <c r="AE343" s="40"/>
      <c r="AF343" s="40"/>
      <c r="AG343" s="40"/>
      <c r="AH343" s="40"/>
      <c r="AI343" s="218"/>
    </row>
    <row r="344" spans="1:35" ht="45" customHeight="1" x14ac:dyDescent="0.2">
      <c r="A344" s="159" t="s">
        <v>4012</v>
      </c>
      <c r="B344" s="150">
        <v>653823304</v>
      </c>
      <c r="C344" s="150" t="s">
        <v>4013</v>
      </c>
      <c r="D344" s="151" t="s">
        <v>2284</v>
      </c>
      <c r="E344" s="150" t="s">
        <v>4014</v>
      </c>
      <c r="F344" s="152" t="s">
        <v>4015</v>
      </c>
      <c r="G344" s="152"/>
      <c r="H344" s="152" t="s">
        <v>4016</v>
      </c>
      <c r="I344" s="152" t="s">
        <v>4017</v>
      </c>
      <c r="J344" s="150" t="s">
        <v>2373</v>
      </c>
      <c r="K344" s="150" t="s">
        <v>4018</v>
      </c>
      <c r="L344" s="150" t="s">
        <v>4019</v>
      </c>
      <c r="M344" s="150" t="s">
        <v>4020</v>
      </c>
      <c r="N344" s="153" t="s">
        <v>118</v>
      </c>
      <c r="O344" s="154" t="s">
        <v>119</v>
      </c>
      <c r="P344" s="154" t="s">
        <v>4021</v>
      </c>
      <c r="Q344" s="155"/>
      <c r="R344" s="154"/>
      <c r="S344" s="155" t="s">
        <v>209</v>
      </c>
      <c r="T344" s="155" t="s">
        <v>4022</v>
      </c>
      <c r="U344" s="155">
        <v>2020</v>
      </c>
      <c r="V344" s="156">
        <v>39317</v>
      </c>
      <c r="W344" s="154">
        <v>7369</v>
      </c>
      <c r="X344" s="213"/>
      <c r="Y344" s="214"/>
      <c r="Z344" s="213"/>
      <c r="AA344" s="213"/>
      <c r="AB344" s="213"/>
      <c r="AC344" s="215"/>
      <c r="AD344" s="40"/>
      <c r="AE344" s="40"/>
      <c r="AF344" s="40"/>
      <c r="AG344" s="40"/>
      <c r="AH344" s="40"/>
      <c r="AI344" s="218"/>
    </row>
    <row r="345" spans="1:35" ht="45" customHeight="1" x14ac:dyDescent="0.2">
      <c r="A345" s="159" t="s">
        <v>4023</v>
      </c>
      <c r="B345" s="150">
        <v>610040004</v>
      </c>
      <c r="C345" s="150" t="s">
        <v>4024</v>
      </c>
      <c r="D345" s="151" t="s">
        <v>4025</v>
      </c>
      <c r="E345" s="150" t="s">
        <v>4026</v>
      </c>
      <c r="F345" s="152" t="s">
        <v>278</v>
      </c>
      <c r="G345" s="152"/>
      <c r="H345" s="152" t="s">
        <v>4027</v>
      </c>
      <c r="I345" s="152" t="s">
        <v>115</v>
      </c>
      <c r="J345" s="150"/>
      <c r="K345" s="150"/>
      <c r="L345" s="150" t="s">
        <v>4028</v>
      </c>
      <c r="M345" s="150" t="s">
        <v>4029</v>
      </c>
      <c r="N345" s="153" t="s">
        <v>118</v>
      </c>
      <c r="O345" s="154" t="s">
        <v>119</v>
      </c>
      <c r="P345" s="154" t="s">
        <v>4030</v>
      </c>
      <c r="Q345" s="155"/>
      <c r="R345" s="154"/>
      <c r="S345" s="155">
        <v>91001</v>
      </c>
      <c r="T345" s="156" t="s">
        <v>897</v>
      </c>
      <c r="U345" s="155" t="s">
        <v>898</v>
      </c>
      <c r="V345" s="156">
        <v>37970</v>
      </c>
      <c r="W345" s="154">
        <v>4700</v>
      </c>
      <c r="X345" s="262"/>
      <c r="Y345" s="153"/>
      <c r="Z345" s="262"/>
      <c r="AA345" s="262"/>
      <c r="AB345" s="262"/>
      <c r="AC345" s="150"/>
      <c r="AD345" s="40"/>
      <c r="AE345" s="40"/>
      <c r="AF345" s="40"/>
      <c r="AG345" s="40"/>
      <c r="AH345" s="40"/>
      <c r="AI345" s="218"/>
    </row>
    <row r="346" spans="1:35" ht="45" customHeight="1" x14ac:dyDescent="0.2">
      <c r="A346" s="159" t="s">
        <v>4031</v>
      </c>
      <c r="B346" s="150">
        <v>605111246</v>
      </c>
      <c r="C346" s="150" t="s">
        <v>4032</v>
      </c>
      <c r="D346" s="151" t="s">
        <v>4025</v>
      </c>
      <c r="E346" s="150" t="s">
        <v>4033</v>
      </c>
      <c r="F346" s="152" t="s">
        <v>278</v>
      </c>
      <c r="G346" s="152"/>
      <c r="H346" s="152" t="s">
        <v>4034</v>
      </c>
      <c r="I346" s="152" t="s">
        <v>115</v>
      </c>
      <c r="J346" s="150"/>
      <c r="K346" s="150"/>
      <c r="L346" s="150" t="s">
        <v>4035</v>
      </c>
      <c r="M346" s="150" t="s">
        <v>4036</v>
      </c>
      <c r="N346" s="153" t="s">
        <v>1280</v>
      </c>
      <c r="O346" s="154" t="s">
        <v>4037</v>
      </c>
      <c r="P346" s="154" t="s">
        <v>4038</v>
      </c>
      <c r="Q346" s="155" t="s">
        <v>4039</v>
      </c>
      <c r="R346" s="154"/>
      <c r="S346" s="155">
        <v>91001</v>
      </c>
      <c r="T346" s="155" t="s">
        <v>897</v>
      </c>
      <c r="U346" s="155" t="s">
        <v>898</v>
      </c>
      <c r="V346" s="156">
        <v>42053</v>
      </c>
      <c r="W346" s="154">
        <v>7541</v>
      </c>
      <c r="X346" s="262"/>
      <c r="Y346" s="153"/>
      <c r="Z346" s="262"/>
      <c r="AA346" s="262"/>
      <c r="AB346" s="262"/>
      <c r="AC346" s="150"/>
      <c r="AD346" s="40"/>
      <c r="AE346" s="40"/>
      <c r="AF346" s="40"/>
      <c r="AG346" s="40"/>
      <c r="AH346" s="40"/>
      <c r="AI346" s="218"/>
    </row>
    <row r="347" spans="1:35" ht="45" customHeight="1" x14ac:dyDescent="0.2">
      <c r="A347" s="159" t="s">
        <v>4040</v>
      </c>
      <c r="B347" s="150">
        <v>605110223</v>
      </c>
      <c r="C347" s="150" t="s">
        <v>4032</v>
      </c>
      <c r="D347" s="151" t="s">
        <v>4025</v>
      </c>
      <c r="E347" s="150" t="s">
        <v>4041</v>
      </c>
      <c r="F347" s="152" t="s">
        <v>278</v>
      </c>
      <c r="G347" s="152"/>
      <c r="H347" s="152" t="s">
        <v>4034</v>
      </c>
      <c r="I347" s="152" t="s">
        <v>115</v>
      </c>
      <c r="J347" s="150"/>
      <c r="K347" s="150"/>
      <c r="L347" s="150" t="s">
        <v>4042</v>
      </c>
      <c r="M347" s="150" t="s">
        <v>4043</v>
      </c>
      <c r="N347" s="153" t="s">
        <v>165</v>
      </c>
      <c r="O347" s="154" t="s">
        <v>260</v>
      </c>
      <c r="P347" s="154"/>
      <c r="Q347" s="155"/>
      <c r="R347" s="154"/>
      <c r="S347" s="155">
        <v>91001</v>
      </c>
      <c r="T347" s="155" t="s">
        <v>897</v>
      </c>
      <c r="U347" s="155" t="s">
        <v>898</v>
      </c>
      <c r="V347" s="156">
        <v>42226</v>
      </c>
      <c r="W347" s="154">
        <v>7580</v>
      </c>
      <c r="X347" s="262"/>
      <c r="Y347" s="153"/>
      <c r="Z347" s="262"/>
      <c r="AA347" s="262"/>
      <c r="AB347" s="262"/>
      <c r="AC347" s="150"/>
      <c r="AD347" s="40"/>
      <c r="AE347" s="40"/>
      <c r="AF347" s="40"/>
      <c r="AG347" s="40"/>
      <c r="AH347" s="40"/>
      <c r="AI347" s="218"/>
    </row>
    <row r="348" spans="1:35" ht="45" customHeight="1" x14ac:dyDescent="0.2">
      <c r="A348" s="159" t="s">
        <v>4044</v>
      </c>
      <c r="B348" s="150">
        <v>605110118</v>
      </c>
      <c r="C348" s="150" t="s">
        <v>4032</v>
      </c>
      <c r="D348" s="151" t="s">
        <v>4025</v>
      </c>
      <c r="E348" s="150" t="s">
        <v>4033</v>
      </c>
      <c r="F348" s="152" t="s">
        <v>278</v>
      </c>
      <c r="G348" s="152"/>
      <c r="H348" s="152" t="s">
        <v>4034</v>
      </c>
      <c r="I348" s="152" t="s">
        <v>115</v>
      </c>
      <c r="J348" s="150"/>
      <c r="K348" s="150"/>
      <c r="L348" s="150" t="s">
        <v>4045</v>
      </c>
      <c r="M348" s="150" t="s">
        <v>4046</v>
      </c>
      <c r="N348" s="153" t="s">
        <v>735</v>
      </c>
      <c r="O348" s="154" t="s">
        <v>366</v>
      </c>
      <c r="P348" s="154" t="s">
        <v>4047</v>
      </c>
      <c r="Q348" s="155"/>
      <c r="R348" s="154"/>
      <c r="S348" s="155">
        <v>91001</v>
      </c>
      <c r="T348" s="155" t="s">
        <v>897</v>
      </c>
      <c r="U348" s="155" t="s">
        <v>898</v>
      </c>
      <c r="V348" s="156">
        <v>42054</v>
      </c>
      <c r="W348" s="154">
        <v>7542</v>
      </c>
      <c r="X348" s="262"/>
      <c r="Y348" s="153"/>
      <c r="Z348" s="262"/>
      <c r="AA348" s="262"/>
      <c r="AB348" s="262"/>
      <c r="AC348" s="150"/>
      <c r="AD348" s="40"/>
      <c r="AE348" s="40"/>
      <c r="AF348" s="40"/>
      <c r="AG348" s="40"/>
      <c r="AH348" s="40"/>
      <c r="AI348" s="218"/>
    </row>
    <row r="349" spans="1:35" ht="45" customHeight="1" x14ac:dyDescent="0.2">
      <c r="A349" s="159" t="s">
        <v>4048</v>
      </c>
      <c r="B349" s="150">
        <v>605111114</v>
      </c>
      <c r="C349" s="150" t="s">
        <v>4032</v>
      </c>
      <c r="D349" s="151" t="s">
        <v>4025</v>
      </c>
      <c r="E349" s="150" t="s">
        <v>4033</v>
      </c>
      <c r="F349" s="152" t="s">
        <v>278</v>
      </c>
      <c r="G349" s="152"/>
      <c r="H349" s="152" t="s">
        <v>4034</v>
      </c>
      <c r="I349" s="152" t="s">
        <v>115</v>
      </c>
      <c r="J349" s="150"/>
      <c r="K349" s="150"/>
      <c r="L349" s="150" t="s">
        <v>4049</v>
      </c>
      <c r="M349" s="150" t="s">
        <v>4050</v>
      </c>
      <c r="N349" s="153" t="s">
        <v>578</v>
      </c>
      <c r="O349" s="154" t="s">
        <v>4051</v>
      </c>
      <c r="P349" s="154"/>
      <c r="Q349" s="155"/>
      <c r="R349" s="154"/>
      <c r="S349" s="155">
        <v>91001</v>
      </c>
      <c r="T349" s="155" t="s">
        <v>897</v>
      </c>
      <c r="U349" s="155" t="s">
        <v>898</v>
      </c>
      <c r="V349" s="156">
        <v>42062</v>
      </c>
      <c r="W349" s="154">
        <v>7556</v>
      </c>
      <c r="X349" s="262"/>
      <c r="Y349" s="153"/>
      <c r="Z349" s="262"/>
      <c r="AA349" s="262"/>
      <c r="AB349" s="262"/>
      <c r="AC349" s="150"/>
      <c r="AD349" s="40"/>
      <c r="AE349" s="40"/>
      <c r="AF349" s="40"/>
      <c r="AG349" s="40"/>
      <c r="AH349" s="40"/>
      <c r="AI349" s="218"/>
    </row>
    <row r="350" spans="1:35" ht="45" customHeight="1" x14ac:dyDescent="0.2">
      <c r="A350" s="159" t="s">
        <v>4052</v>
      </c>
      <c r="B350" s="150">
        <v>605110614</v>
      </c>
      <c r="C350" s="150" t="s">
        <v>4032</v>
      </c>
      <c r="D350" s="151" t="s">
        <v>4025</v>
      </c>
      <c r="E350" s="150" t="s">
        <v>4033</v>
      </c>
      <c r="F350" s="152" t="s">
        <v>278</v>
      </c>
      <c r="G350" s="152"/>
      <c r="H350" s="152" t="s">
        <v>4034</v>
      </c>
      <c r="I350" s="152" t="s">
        <v>115</v>
      </c>
      <c r="J350" s="150"/>
      <c r="K350" s="150"/>
      <c r="L350" s="150" t="s">
        <v>4053</v>
      </c>
      <c r="M350" s="150" t="s">
        <v>4054</v>
      </c>
      <c r="N350" s="153" t="s">
        <v>1770</v>
      </c>
      <c r="O350" s="154" t="s">
        <v>2389</v>
      </c>
      <c r="P350" s="154" t="s">
        <v>4055</v>
      </c>
      <c r="Q350" s="155"/>
      <c r="R350" s="154"/>
      <c r="S350" s="155">
        <v>91001</v>
      </c>
      <c r="T350" s="155" t="s">
        <v>897</v>
      </c>
      <c r="U350" s="155" t="s">
        <v>898</v>
      </c>
      <c r="V350" s="156">
        <v>42101</v>
      </c>
      <c r="W350" s="154">
        <v>7561</v>
      </c>
      <c r="X350" s="262"/>
      <c r="Y350" s="153"/>
      <c r="Z350" s="262"/>
      <c r="AA350" s="262"/>
      <c r="AB350" s="262"/>
      <c r="AC350" s="150"/>
      <c r="AD350" s="40"/>
      <c r="AE350" s="40"/>
      <c r="AF350" s="40"/>
      <c r="AG350" s="40"/>
      <c r="AH350" s="40"/>
      <c r="AI350" s="218"/>
    </row>
    <row r="351" spans="1:35" ht="45" customHeight="1" x14ac:dyDescent="0.2">
      <c r="A351" s="159" t="s">
        <v>4056</v>
      </c>
      <c r="B351" s="150">
        <v>605111130</v>
      </c>
      <c r="C351" s="150" t="s">
        <v>4032</v>
      </c>
      <c r="D351" s="151" t="s">
        <v>4025</v>
      </c>
      <c r="E351" s="150" t="s">
        <v>4033</v>
      </c>
      <c r="F351" s="152" t="s">
        <v>278</v>
      </c>
      <c r="G351" s="152"/>
      <c r="H351" s="152" t="s">
        <v>4034</v>
      </c>
      <c r="I351" s="152" t="s">
        <v>115</v>
      </c>
      <c r="J351" s="150"/>
      <c r="K351" s="150"/>
      <c r="L351" s="150" t="s">
        <v>4057</v>
      </c>
      <c r="M351" s="150" t="s">
        <v>4058</v>
      </c>
      <c r="N351" s="153" t="s">
        <v>578</v>
      </c>
      <c r="O351" s="154" t="s">
        <v>4059</v>
      </c>
      <c r="P351" s="154" t="s">
        <v>4060</v>
      </c>
      <c r="Q351" s="155" t="s">
        <v>4061</v>
      </c>
      <c r="R351" s="154"/>
      <c r="S351" s="155">
        <v>91001</v>
      </c>
      <c r="T351" s="155" t="s">
        <v>897</v>
      </c>
      <c r="U351" s="155" t="s">
        <v>898</v>
      </c>
      <c r="V351" s="156">
        <v>42052</v>
      </c>
      <c r="W351" s="154">
        <v>7529</v>
      </c>
      <c r="X351" s="262"/>
      <c r="Y351" s="153"/>
      <c r="Z351" s="262"/>
      <c r="AA351" s="262"/>
      <c r="AB351" s="262"/>
      <c r="AC351" s="150"/>
      <c r="AD351" s="40"/>
      <c r="AE351" s="40"/>
      <c r="AF351" s="40"/>
      <c r="AG351" s="40"/>
      <c r="AH351" s="40"/>
      <c r="AI351" s="218"/>
    </row>
    <row r="352" spans="1:35" ht="45" customHeight="1" x14ac:dyDescent="0.2">
      <c r="A352" s="159" t="s">
        <v>4062</v>
      </c>
      <c r="B352" s="150">
        <v>605110436</v>
      </c>
      <c r="C352" s="150" t="s">
        <v>4032</v>
      </c>
      <c r="D352" s="151" t="s">
        <v>4025</v>
      </c>
      <c r="E352" s="150" t="s">
        <v>4033</v>
      </c>
      <c r="F352" s="152" t="s">
        <v>278</v>
      </c>
      <c r="G352" s="152"/>
      <c r="H352" s="152" t="s">
        <v>4063</v>
      </c>
      <c r="I352" s="152" t="s">
        <v>115</v>
      </c>
      <c r="J352" s="150"/>
      <c r="K352" s="150"/>
      <c r="L352" s="150" t="s">
        <v>4064</v>
      </c>
      <c r="M352" s="150" t="s">
        <v>4065</v>
      </c>
      <c r="N352" s="153" t="s">
        <v>494</v>
      </c>
      <c r="O352" s="154" t="s">
        <v>4066</v>
      </c>
      <c r="P352" s="154" t="s">
        <v>4067</v>
      </c>
      <c r="Q352" s="155"/>
      <c r="R352" s="154"/>
      <c r="S352" s="155">
        <v>91001</v>
      </c>
      <c r="T352" s="155" t="s">
        <v>908</v>
      </c>
      <c r="U352" s="155" t="s">
        <v>898</v>
      </c>
      <c r="V352" s="156">
        <v>43553</v>
      </c>
      <c r="W352" s="154">
        <v>7672</v>
      </c>
      <c r="X352" s="262"/>
      <c r="Y352" s="153"/>
      <c r="Z352" s="262"/>
      <c r="AA352" s="262"/>
      <c r="AB352" s="262"/>
      <c r="AC352" s="150"/>
      <c r="AD352" s="40"/>
      <c r="AE352" s="40"/>
      <c r="AF352" s="40"/>
      <c r="AG352" s="40"/>
      <c r="AH352" s="40"/>
      <c r="AI352" s="218"/>
    </row>
    <row r="353" spans="1:35" ht="45" customHeight="1" x14ac:dyDescent="0.2">
      <c r="A353" s="159" t="s">
        <v>4068</v>
      </c>
      <c r="B353" s="150" t="s">
        <v>4069</v>
      </c>
      <c r="C353" s="150" t="s">
        <v>4032</v>
      </c>
      <c r="D353" s="151" t="s">
        <v>4025</v>
      </c>
      <c r="E353" s="150" t="s">
        <v>4041</v>
      </c>
      <c r="F353" s="152" t="s">
        <v>278</v>
      </c>
      <c r="G353" s="152"/>
      <c r="H353" s="152" t="s">
        <v>4034</v>
      </c>
      <c r="I353" s="152" t="s">
        <v>115</v>
      </c>
      <c r="J353" s="150"/>
      <c r="K353" s="150"/>
      <c r="L353" s="150" t="s">
        <v>4070</v>
      </c>
      <c r="M353" s="150" t="s">
        <v>4071</v>
      </c>
      <c r="N353" s="153" t="s">
        <v>578</v>
      </c>
      <c r="O353" s="154" t="s">
        <v>1291</v>
      </c>
      <c r="P353" s="154" t="s">
        <v>4072</v>
      </c>
      <c r="Q353" s="155" t="s">
        <v>4073</v>
      </c>
      <c r="R353" s="154"/>
      <c r="S353" s="155">
        <v>91001</v>
      </c>
      <c r="T353" s="155" t="s">
        <v>897</v>
      </c>
      <c r="U353" s="155" t="s">
        <v>898</v>
      </c>
      <c r="V353" s="156">
        <v>42585</v>
      </c>
      <c r="W353" s="154">
        <v>7613</v>
      </c>
      <c r="X353" s="262"/>
      <c r="Y353" s="153"/>
      <c r="Z353" s="262"/>
      <c r="AA353" s="262"/>
      <c r="AB353" s="262"/>
      <c r="AC353" s="150"/>
      <c r="AD353" s="40"/>
      <c r="AE353" s="40"/>
      <c r="AF353" s="40"/>
      <c r="AG353" s="40"/>
      <c r="AH353" s="40"/>
      <c r="AI353" s="218"/>
    </row>
    <row r="354" spans="1:35" ht="45" customHeight="1" x14ac:dyDescent="0.2">
      <c r="A354" s="159" t="s">
        <v>4074</v>
      </c>
      <c r="B354" s="150">
        <v>605110231</v>
      </c>
      <c r="C354" s="150" t="s">
        <v>4032</v>
      </c>
      <c r="D354" s="151" t="s">
        <v>4025</v>
      </c>
      <c r="E354" s="150" t="s">
        <v>4041</v>
      </c>
      <c r="F354" s="152" t="s">
        <v>278</v>
      </c>
      <c r="G354" s="152"/>
      <c r="H354" s="152" t="s">
        <v>4034</v>
      </c>
      <c r="I354" s="152" t="s">
        <v>115</v>
      </c>
      <c r="J354" s="150"/>
      <c r="K354" s="150"/>
      <c r="L354" s="239" t="s">
        <v>4075</v>
      </c>
      <c r="M354" s="150" t="s">
        <v>4076</v>
      </c>
      <c r="N354" s="153" t="s">
        <v>165</v>
      </c>
      <c r="O354" s="154" t="s">
        <v>1301</v>
      </c>
      <c r="P354" s="154" t="s">
        <v>4077</v>
      </c>
      <c r="Q354" s="155"/>
      <c r="R354" s="154"/>
      <c r="S354" s="155">
        <v>91001</v>
      </c>
      <c r="T354" s="155" t="s">
        <v>897</v>
      </c>
      <c r="U354" s="155" t="s">
        <v>898</v>
      </c>
      <c r="V354" s="156">
        <v>42206</v>
      </c>
      <c r="W354" s="154">
        <v>7575</v>
      </c>
      <c r="X354" s="262"/>
      <c r="Y354" s="153"/>
      <c r="Z354" s="262"/>
      <c r="AA354" s="262"/>
      <c r="AB354" s="262"/>
      <c r="AC354" s="150"/>
      <c r="AD354" s="40"/>
      <c r="AE354" s="40"/>
      <c r="AF354" s="40"/>
      <c r="AG354" s="40"/>
      <c r="AH354" s="40"/>
      <c r="AI354" s="218"/>
    </row>
    <row r="355" spans="1:35" ht="45" customHeight="1" x14ac:dyDescent="0.2">
      <c r="A355" s="159" t="s">
        <v>4078</v>
      </c>
      <c r="B355" s="150">
        <v>605110126</v>
      </c>
      <c r="C355" s="150" t="s">
        <v>4032</v>
      </c>
      <c r="D355" s="151" t="s">
        <v>4025</v>
      </c>
      <c r="E355" s="150" t="s">
        <v>4033</v>
      </c>
      <c r="F355" s="152" t="s">
        <v>278</v>
      </c>
      <c r="G355" s="152"/>
      <c r="H355" s="152" t="s">
        <v>4034</v>
      </c>
      <c r="I355" s="152" t="s">
        <v>115</v>
      </c>
      <c r="J355" s="150"/>
      <c r="K355" s="150"/>
      <c r="L355" s="240" t="s">
        <v>4079</v>
      </c>
      <c r="M355" s="150" t="s">
        <v>4080</v>
      </c>
      <c r="N355" s="154" t="s">
        <v>331</v>
      </c>
      <c r="O355" s="154" t="s">
        <v>332</v>
      </c>
      <c r="P355" s="154" t="s">
        <v>4081</v>
      </c>
      <c r="Q355" s="155"/>
      <c r="R355" s="154"/>
      <c r="S355" s="155">
        <v>91001</v>
      </c>
      <c r="T355" s="155" t="s">
        <v>897</v>
      </c>
      <c r="U355" s="155" t="s">
        <v>898</v>
      </c>
      <c r="V355" s="156">
        <v>42059</v>
      </c>
      <c r="W355" s="154">
        <v>7551</v>
      </c>
      <c r="X355" s="262"/>
      <c r="Y355" s="153"/>
      <c r="Z355" s="262"/>
      <c r="AA355" s="262"/>
      <c r="AB355" s="262"/>
      <c r="AC355" s="150"/>
      <c r="AD355" s="40"/>
      <c r="AE355" s="40"/>
      <c r="AF355" s="40"/>
      <c r="AG355" s="40"/>
      <c r="AH355" s="40"/>
      <c r="AI355" s="218"/>
    </row>
    <row r="356" spans="1:35" ht="45" customHeight="1" x14ac:dyDescent="0.2">
      <c r="A356" s="159" t="s">
        <v>4082</v>
      </c>
      <c r="B356" s="150">
        <v>605110533</v>
      </c>
      <c r="C356" s="150" t="s">
        <v>4032</v>
      </c>
      <c r="D356" s="151" t="s">
        <v>4025</v>
      </c>
      <c r="E356" s="150" t="s">
        <v>4041</v>
      </c>
      <c r="F356" s="152" t="s">
        <v>278</v>
      </c>
      <c r="G356" s="152"/>
      <c r="H356" s="152" t="s">
        <v>4034</v>
      </c>
      <c r="I356" s="152" t="s">
        <v>115</v>
      </c>
      <c r="J356" s="150"/>
      <c r="K356" s="150"/>
      <c r="L356" s="150"/>
      <c r="M356" s="150" t="s">
        <v>4083</v>
      </c>
      <c r="N356" s="153" t="s">
        <v>246</v>
      </c>
      <c r="O356" s="154" t="s">
        <v>3320</v>
      </c>
      <c r="P356" s="154" t="s">
        <v>4084</v>
      </c>
      <c r="Q356" s="155"/>
      <c r="R356" s="154"/>
      <c r="S356" s="155">
        <v>91001</v>
      </c>
      <c r="T356" s="155" t="s">
        <v>897</v>
      </c>
      <c r="U356" s="155" t="s">
        <v>898</v>
      </c>
      <c r="V356" s="156">
        <v>42348</v>
      </c>
      <c r="W356" s="154">
        <v>7587</v>
      </c>
      <c r="X356" s="262"/>
      <c r="Y356" s="153"/>
      <c r="Z356" s="262"/>
      <c r="AA356" s="262"/>
      <c r="AB356" s="262"/>
      <c r="AC356" s="150"/>
      <c r="AD356" s="40"/>
      <c r="AE356" s="40"/>
      <c r="AF356" s="40"/>
      <c r="AG356" s="40"/>
      <c r="AH356" s="40"/>
      <c r="AI356" s="218"/>
    </row>
    <row r="357" spans="1:35" ht="45" customHeight="1" x14ac:dyDescent="0.2">
      <c r="A357" s="159" t="s">
        <v>4085</v>
      </c>
      <c r="B357" s="150">
        <v>605111211</v>
      </c>
      <c r="C357" s="150" t="s">
        <v>4032</v>
      </c>
      <c r="D357" s="151" t="s">
        <v>4025</v>
      </c>
      <c r="E357" s="150" t="s">
        <v>4041</v>
      </c>
      <c r="F357" s="152" t="s">
        <v>278</v>
      </c>
      <c r="G357" s="152"/>
      <c r="H357" s="152" t="s">
        <v>4034</v>
      </c>
      <c r="I357" s="152" t="s">
        <v>115</v>
      </c>
      <c r="J357" s="150"/>
      <c r="K357" s="150"/>
      <c r="L357" s="150"/>
      <c r="M357" s="150" t="s">
        <v>4086</v>
      </c>
      <c r="N357" s="153" t="s">
        <v>1280</v>
      </c>
      <c r="O357" s="154" t="s">
        <v>1281</v>
      </c>
      <c r="P357" s="154" t="s">
        <v>4087</v>
      </c>
      <c r="Q357" s="155"/>
      <c r="R357" s="154"/>
      <c r="S357" s="155">
        <v>91001</v>
      </c>
      <c r="T357" s="155" t="s">
        <v>897</v>
      </c>
      <c r="U357" s="155" t="s">
        <v>898</v>
      </c>
      <c r="V357" s="156">
        <v>42405</v>
      </c>
      <c r="W357" s="154">
        <v>7595</v>
      </c>
      <c r="X357" s="262"/>
      <c r="Y357" s="153"/>
      <c r="Z357" s="262"/>
      <c r="AA357" s="262"/>
      <c r="AB357" s="262"/>
      <c r="AC357" s="150"/>
      <c r="AD357" s="40"/>
      <c r="AE357" s="40"/>
      <c r="AF357" s="40"/>
      <c r="AG357" s="40"/>
      <c r="AH357" s="40"/>
      <c r="AI357" s="218"/>
    </row>
    <row r="358" spans="1:35" ht="45" customHeight="1" x14ac:dyDescent="0.2">
      <c r="A358" s="159" t="s">
        <v>4088</v>
      </c>
      <c r="B358" s="150">
        <v>605111394</v>
      </c>
      <c r="C358" s="150" t="s">
        <v>4032</v>
      </c>
      <c r="D358" s="151" t="s">
        <v>4025</v>
      </c>
      <c r="E358" s="150" t="s">
        <v>4041</v>
      </c>
      <c r="F358" s="152" t="s">
        <v>278</v>
      </c>
      <c r="G358" s="152"/>
      <c r="H358" s="152" t="s">
        <v>4034</v>
      </c>
      <c r="I358" s="152" t="s">
        <v>115</v>
      </c>
      <c r="J358" s="150"/>
      <c r="K358" s="150"/>
      <c r="L358" s="150" t="s">
        <v>4089</v>
      </c>
      <c r="M358" s="150" t="s">
        <v>4090</v>
      </c>
      <c r="N358" s="153" t="s">
        <v>735</v>
      </c>
      <c r="O358" s="154" t="s">
        <v>4091</v>
      </c>
      <c r="P358" s="154" t="s">
        <v>4092</v>
      </c>
      <c r="Q358" s="155" t="s">
        <v>4093</v>
      </c>
      <c r="R358" s="154"/>
      <c r="S358" s="155">
        <v>91001</v>
      </c>
      <c r="T358" s="155" t="s">
        <v>897</v>
      </c>
      <c r="U358" s="155" t="s">
        <v>898</v>
      </c>
      <c r="V358" s="156">
        <v>42136</v>
      </c>
      <c r="W358" s="154">
        <v>7566</v>
      </c>
      <c r="X358" s="213"/>
      <c r="Y358" s="214"/>
      <c r="Z358" s="213"/>
      <c r="AA358" s="213"/>
      <c r="AB358" s="213"/>
      <c r="AC358" s="215"/>
      <c r="AD358" s="40"/>
      <c r="AE358" s="40"/>
      <c r="AF358" s="40"/>
      <c r="AG358" s="40"/>
      <c r="AH358" s="40"/>
      <c r="AI358" s="218"/>
    </row>
    <row r="359" spans="1:35" ht="45" customHeight="1" x14ac:dyDescent="0.2">
      <c r="A359" s="159" t="s">
        <v>4094</v>
      </c>
      <c r="B359" s="150">
        <v>619798503</v>
      </c>
      <c r="C359" s="150" t="s">
        <v>4032</v>
      </c>
      <c r="D359" s="151" t="s">
        <v>4025</v>
      </c>
      <c r="E359" s="150" t="s">
        <v>4041</v>
      </c>
      <c r="F359" s="152" t="s">
        <v>278</v>
      </c>
      <c r="G359" s="152"/>
      <c r="H359" s="152" t="s">
        <v>4034</v>
      </c>
      <c r="I359" s="152" t="s">
        <v>115</v>
      </c>
      <c r="J359" s="150"/>
      <c r="K359" s="150"/>
      <c r="L359" s="150"/>
      <c r="M359" s="150" t="s">
        <v>4095</v>
      </c>
      <c r="N359" s="153" t="s">
        <v>246</v>
      </c>
      <c r="O359" s="154" t="s">
        <v>247</v>
      </c>
      <c r="P359" s="154"/>
      <c r="Q359" s="167" t="s">
        <v>4096</v>
      </c>
      <c r="R359" s="155"/>
      <c r="S359" s="155">
        <v>91001</v>
      </c>
      <c r="T359" s="150" t="s">
        <v>897</v>
      </c>
      <c r="U359" s="155" t="s">
        <v>898</v>
      </c>
      <c r="V359" s="156">
        <v>42122</v>
      </c>
      <c r="W359" s="154">
        <v>7564</v>
      </c>
      <c r="X359" s="262"/>
      <c r="Y359" s="153"/>
      <c r="Z359" s="262"/>
      <c r="AA359" s="262"/>
      <c r="AB359" s="262"/>
      <c r="AC359" s="150"/>
      <c r="AD359" s="40"/>
      <c r="AE359" s="40"/>
      <c r="AF359" s="40"/>
      <c r="AG359" s="40"/>
      <c r="AH359" s="40"/>
      <c r="AI359" s="218"/>
    </row>
    <row r="360" spans="1:35" ht="45" customHeight="1" x14ac:dyDescent="0.2">
      <c r="A360" s="159" t="s">
        <v>4097</v>
      </c>
      <c r="B360" s="150">
        <v>619790103</v>
      </c>
      <c r="C360" s="150" t="s">
        <v>4032</v>
      </c>
      <c r="D360" s="151" t="s">
        <v>4025</v>
      </c>
      <c r="E360" s="150" t="s">
        <v>4041</v>
      </c>
      <c r="F360" s="152" t="s">
        <v>278</v>
      </c>
      <c r="G360" s="152"/>
      <c r="H360" s="152" t="s">
        <v>4034</v>
      </c>
      <c r="I360" s="152" t="s">
        <v>115</v>
      </c>
      <c r="J360" s="150"/>
      <c r="K360" s="150"/>
      <c r="L360" s="150"/>
      <c r="M360" s="150" t="s">
        <v>4098</v>
      </c>
      <c r="N360" s="153" t="s">
        <v>331</v>
      </c>
      <c r="O360" s="154" t="s">
        <v>4099</v>
      </c>
      <c r="P360" s="154" t="s">
        <v>4100</v>
      </c>
      <c r="Q360" s="155"/>
      <c r="R360" s="155"/>
      <c r="S360" s="155">
        <v>91001</v>
      </c>
      <c r="T360" s="150" t="s">
        <v>897</v>
      </c>
      <c r="U360" s="155" t="s">
        <v>898</v>
      </c>
      <c r="V360" s="156">
        <v>42250</v>
      </c>
      <c r="W360" s="154">
        <v>7582</v>
      </c>
      <c r="X360" s="262"/>
      <c r="Y360" s="153"/>
      <c r="Z360" s="262"/>
      <c r="AA360" s="262"/>
      <c r="AB360" s="262"/>
      <c r="AC360" s="150"/>
      <c r="AD360" s="40"/>
      <c r="AE360" s="40"/>
      <c r="AF360" s="40"/>
      <c r="AG360" s="40"/>
      <c r="AH360" s="40"/>
      <c r="AI360" s="218"/>
    </row>
    <row r="361" spans="1:35" ht="45" customHeight="1" x14ac:dyDescent="0.2">
      <c r="A361" s="159" t="s">
        <v>4101</v>
      </c>
      <c r="B361" s="150">
        <v>605110215</v>
      </c>
      <c r="C361" s="150" t="s">
        <v>4032</v>
      </c>
      <c r="D361" s="151" t="s">
        <v>4025</v>
      </c>
      <c r="E361" s="150" t="s">
        <v>4033</v>
      </c>
      <c r="F361" s="152" t="s">
        <v>278</v>
      </c>
      <c r="G361" s="152"/>
      <c r="H361" s="152" t="s">
        <v>4034</v>
      </c>
      <c r="I361" s="152" t="s">
        <v>115</v>
      </c>
      <c r="J361" s="150"/>
      <c r="K361" s="150"/>
      <c r="L361" s="150"/>
      <c r="M361" s="150" t="s">
        <v>4102</v>
      </c>
      <c r="N361" s="153" t="s">
        <v>165</v>
      </c>
      <c r="O361" s="154" t="s">
        <v>4103</v>
      </c>
      <c r="P361" s="154" t="s">
        <v>4104</v>
      </c>
      <c r="Q361" s="155" t="s">
        <v>4105</v>
      </c>
      <c r="R361" s="154"/>
      <c r="S361" s="155">
        <v>91001</v>
      </c>
      <c r="T361" s="155" t="s">
        <v>897</v>
      </c>
      <c r="U361" s="155" t="s">
        <v>898</v>
      </c>
      <c r="V361" s="156">
        <v>42971</v>
      </c>
      <c r="W361" s="154">
        <v>7634</v>
      </c>
      <c r="X361" s="262"/>
      <c r="Y361" s="153"/>
      <c r="Z361" s="262"/>
      <c r="AA361" s="262"/>
      <c r="AB361" s="262"/>
      <c r="AC361" s="150"/>
      <c r="AD361" s="40"/>
      <c r="AE361" s="40"/>
      <c r="AF361" s="40"/>
      <c r="AG361" s="40"/>
      <c r="AH361" s="40"/>
      <c r="AI361" s="218"/>
    </row>
    <row r="362" spans="1:35" ht="45" customHeight="1" x14ac:dyDescent="0.2">
      <c r="A362" s="159" t="s">
        <v>4106</v>
      </c>
      <c r="B362" s="150" t="s">
        <v>4107</v>
      </c>
      <c r="C362" s="150" t="s">
        <v>4032</v>
      </c>
      <c r="D362" s="151" t="s">
        <v>4025</v>
      </c>
      <c r="E362" s="150" t="s">
        <v>4033</v>
      </c>
      <c r="F362" s="152" t="s">
        <v>278</v>
      </c>
      <c r="G362" s="152"/>
      <c r="H362" s="152" t="s">
        <v>4034</v>
      </c>
      <c r="I362" s="152" t="s">
        <v>115</v>
      </c>
      <c r="J362" s="150"/>
      <c r="K362" s="150"/>
      <c r="L362" s="240" t="s">
        <v>4108</v>
      </c>
      <c r="M362" s="150" t="s">
        <v>4109</v>
      </c>
      <c r="N362" s="153" t="s">
        <v>1280</v>
      </c>
      <c r="O362" s="154" t="s">
        <v>4110</v>
      </c>
      <c r="P362" s="154" t="s">
        <v>4111</v>
      </c>
      <c r="Q362" s="155" t="s">
        <v>4112</v>
      </c>
      <c r="R362" s="154"/>
      <c r="S362" s="155">
        <v>91001</v>
      </c>
      <c r="T362" s="155" t="s">
        <v>897</v>
      </c>
      <c r="U362" s="155" t="s">
        <v>898</v>
      </c>
      <c r="V362" s="156">
        <v>42060</v>
      </c>
      <c r="W362" s="154">
        <v>7552</v>
      </c>
      <c r="X362" s="262"/>
      <c r="Y362" s="153"/>
      <c r="Z362" s="262"/>
      <c r="AA362" s="262"/>
      <c r="AB362" s="262"/>
      <c r="AC362" s="150"/>
      <c r="AD362" s="40"/>
      <c r="AE362" s="40"/>
      <c r="AF362" s="40"/>
      <c r="AG362" s="40"/>
      <c r="AH362" s="40"/>
      <c r="AI362" s="218"/>
    </row>
    <row r="363" spans="1:35" ht="45" customHeight="1" x14ac:dyDescent="0.2">
      <c r="A363" s="159" t="s">
        <v>4113</v>
      </c>
      <c r="B363" s="150">
        <v>742957004</v>
      </c>
      <c r="C363" s="150" t="s">
        <v>4114</v>
      </c>
      <c r="D363" s="151"/>
      <c r="E363" s="150" t="s">
        <v>4115</v>
      </c>
      <c r="F363" s="152" t="s">
        <v>4116</v>
      </c>
      <c r="G363" s="152"/>
      <c r="H363" s="152" t="s">
        <v>4117</v>
      </c>
      <c r="I363" s="152" t="s">
        <v>4118</v>
      </c>
      <c r="J363" s="150" t="s">
        <v>4119</v>
      </c>
      <c r="K363" s="150" t="s">
        <v>4120</v>
      </c>
      <c r="L363" s="150" t="s">
        <v>4121</v>
      </c>
      <c r="M363" s="150" t="s">
        <v>4122</v>
      </c>
      <c r="N363" s="153" t="s">
        <v>118</v>
      </c>
      <c r="O363" s="154" t="s">
        <v>192</v>
      </c>
      <c r="P363" s="154" t="s">
        <v>4123</v>
      </c>
      <c r="Q363" s="155"/>
      <c r="R363" s="154"/>
      <c r="S363" s="155">
        <v>93401</v>
      </c>
      <c r="T363" s="155" t="s">
        <v>4124</v>
      </c>
      <c r="U363" s="155">
        <v>2004</v>
      </c>
      <c r="V363" s="156">
        <v>38343</v>
      </c>
      <c r="W363" s="154">
        <v>7151</v>
      </c>
      <c r="X363" s="262"/>
      <c r="Y363" s="153"/>
      <c r="Z363" s="262"/>
      <c r="AA363" s="262"/>
      <c r="AB363" s="262"/>
      <c r="AC363" s="150"/>
      <c r="AD363" s="40"/>
      <c r="AE363" s="40"/>
      <c r="AF363" s="40"/>
      <c r="AG363" s="40"/>
      <c r="AH363" s="40"/>
      <c r="AI363" s="218"/>
    </row>
    <row r="364" spans="1:35" ht="45" customHeight="1" x14ac:dyDescent="0.2">
      <c r="A364" s="159" t="s">
        <v>4125</v>
      </c>
      <c r="B364" s="150">
        <v>713875007</v>
      </c>
      <c r="C364" s="150" t="s">
        <v>156</v>
      </c>
      <c r="D364" s="151" t="s">
        <v>124</v>
      </c>
      <c r="E364" s="150" t="s">
        <v>4126</v>
      </c>
      <c r="F364" s="152" t="s">
        <v>4127</v>
      </c>
      <c r="G364" s="152"/>
      <c r="H364" s="152" t="s">
        <v>4128</v>
      </c>
      <c r="I364" s="152" t="s">
        <v>4129</v>
      </c>
      <c r="J364" s="150" t="s">
        <v>4130</v>
      </c>
      <c r="K364" s="150" t="s">
        <v>4131</v>
      </c>
      <c r="L364" s="150" t="s">
        <v>4132</v>
      </c>
      <c r="M364" s="150" t="s">
        <v>4133</v>
      </c>
      <c r="N364" s="153" t="s">
        <v>232</v>
      </c>
      <c r="O364" s="154" t="s">
        <v>4134</v>
      </c>
      <c r="P364" s="154" t="s">
        <v>4135</v>
      </c>
      <c r="Q364" s="155" t="s">
        <v>4136</v>
      </c>
      <c r="R364" s="154"/>
      <c r="S364" s="155">
        <v>93401</v>
      </c>
      <c r="T364" s="155" t="s">
        <v>4137</v>
      </c>
      <c r="U364" s="155">
        <v>2017</v>
      </c>
      <c r="V364" s="156">
        <v>37970</v>
      </c>
      <c r="W364" s="154">
        <v>6910</v>
      </c>
      <c r="X364" s="262"/>
      <c r="Y364" s="153"/>
      <c r="Z364" s="262"/>
      <c r="AA364" s="262"/>
      <c r="AB364" s="262"/>
      <c r="AC364" s="150"/>
      <c r="AD364" s="40"/>
      <c r="AE364" s="40"/>
      <c r="AF364" s="40"/>
      <c r="AG364" s="40"/>
      <c r="AH364" s="40"/>
      <c r="AI364" s="218"/>
    </row>
    <row r="365" spans="1:35" ht="45" customHeight="1" x14ac:dyDescent="0.2">
      <c r="A365" s="159" t="s">
        <v>4138</v>
      </c>
      <c r="B365" s="150">
        <v>709601008</v>
      </c>
      <c r="C365" s="150" t="s">
        <v>4139</v>
      </c>
      <c r="D365" s="151" t="s">
        <v>887</v>
      </c>
      <c r="E365" s="150" t="s">
        <v>4140</v>
      </c>
      <c r="F365" s="152" t="s">
        <v>278</v>
      </c>
      <c r="G365" s="152"/>
      <c r="H365" s="152" t="s">
        <v>4141</v>
      </c>
      <c r="I365" s="152" t="s">
        <v>115</v>
      </c>
      <c r="J365" s="150"/>
      <c r="K365" s="150"/>
      <c r="L365" s="150" t="s">
        <v>4142</v>
      </c>
      <c r="M365" s="150" t="s">
        <v>4143</v>
      </c>
      <c r="N365" s="153" t="s">
        <v>133</v>
      </c>
      <c r="O365" s="154" t="s">
        <v>4144</v>
      </c>
      <c r="P365" s="154"/>
      <c r="Q365" s="155"/>
      <c r="R365" s="154"/>
      <c r="S365" s="155">
        <v>93401</v>
      </c>
      <c r="T365" s="155" t="s">
        <v>4145</v>
      </c>
      <c r="U365" s="155">
        <v>2012</v>
      </c>
      <c r="V365" s="156">
        <v>37970</v>
      </c>
      <c r="W365" s="154">
        <v>4950</v>
      </c>
      <c r="X365" s="262"/>
      <c r="Y365" s="153"/>
      <c r="Z365" s="262"/>
      <c r="AA365" s="262"/>
      <c r="AB365" s="262"/>
      <c r="AC365" s="150"/>
      <c r="AD365" s="40"/>
      <c r="AE365" s="40"/>
      <c r="AF365" s="40"/>
      <c r="AG365" s="40"/>
      <c r="AH365" s="40"/>
      <c r="AI365" s="218"/>
    </row>
    <row r="366" spans="1:35" ht="45" customHeight="1" x14ac:dyDescent="0.2">
      <c r="A366" s="159" t="s">
        <v>4146</v>
      </c>
      <c r="B366" s="150">
        <v>700393003</v>
      </c>
      <c r="C366" s="150" t="s">
        <v>198</v>
      </c>
      <c r="D366" s="151" t="s">
        <v>124</v>
      </c>
      <c r="E366" s="150" t="s">
        <v>4147</v>
      </c>
      <c r="F366" s="152" t="s">
        <v>4148</v>
      </c>
      <c r="G366" s="152"/>
      <c r="H366" s="152" t="s">
        <v>4149</v>
      </c>
      <c r="I366" s="152" t="s">
        <v>4150</v>
      </c>
      <c r="J366" s="150" t="s">
        <v>4151</v>
      </c>
      <c r="K366" s="150" t="s">
        <v>4152</v>
      </c>
      <c r="L366" s="150" t="s">
        <v>4153</v>
      </c>
      <c r="M366" s="153" t="s">
        <v>4154</v>
      </c>
      <c r="N366" s="153" t="s">
        <v>118</v>
      </c>
      <c r="O366" s="154" t="s">
        <v>2748</v>
      </c>
      <c r="P366" s="154"/>
      <c r="Q366" s="155"/>
      <c r="R366" s="154"/>
      <c r="S366" s="155" t="s">
        <v>209</v>
      </c>
      <c r="T366" s="155" t="s">
        <v>4155</v>
      </c>
      <c r="U366" s="155">
        <v>2013</v>
      </c>
      <c r="V366" s="156">
        <v>37970</v>
      </c>
      <c r="W366" s="154">
        <v>5050</v>
      </c>
      <c r="X366" s="262"/>
      <c r="Y366" s="153"/>
      <c r="Z366" s="262"/>
      <c r="AA366" s="262"/>
      <c r="AB366" s="262"/>
      <c r="AC366" s="150"/>
      <c r="AD366" s="40"/>
      <c r="AE366" s="40"/>
      <c r="AF366" s="40"/>
      <c r="AG366" s="40"/>
      <c r="AH366" s="40"/>
      <c r="AI366" s="218"/>
    </row>
    <row r="367" spans="1:35" ht="45" customHeight="1" x14ac:dyDescent="0.2">
      <c r="A367" s="159" t="s">
        <v>4156</v>
      </c>
      <c r="B367" s="150">
        <v>690732009</v>
      </c>
      <c r="C367" s="150" t="s">
        <v>4157</v>
      </c>
      <c r="D367" s="151" t="s">
        <v>4025</v>
      </c>
      <c r="E367" s="150" t="s">
        <v>920</v>
      </c>
      <c r="F367" s="152" t="s">
        <v>278</v>
      </c>
      <c r="G367" s="152"/>
      <c r="H367" s="152" t="s">
        <v>921</v>
      </c>
      <c r="I367" s="152" t="s">
        <v>115</v>
      </c>
      <c r="J367" s="150"/>
      <c r="K367" s="150"/>
      <c r="L367" s="150" t="s">
        <v>4158</v>
      </c>
      <c r="M367" s="150" t="s">
        <v>4159</v>
      </c>
      <c r="N367" s="153" t="s">
        <v>118</v>
      </c>
      <c r="O367" s="154" t="s">
        <v>4160</v>
      </c>
      <c r="P367" s="154" t="s">
        <v>4161</v>
      </c>
      <c r="Q367" s="155" t="s">
        <v>4162</v>
      </c>
      <c r="R367" s="154"/>
      <c r="S367" s="155">
        <v>91001</v>
      </c>
      <c r="T367" s="155" t="s">
        <v>897</v>
      </c>
      <c r="U367" s="155" t="s">
        <v>898</v>
      </c>
      <c r="V367" s="156">
        <v>42045</v>
      </c>
      <c r="W367" s="154">
        <v>7525</v>
      </c>
      <c r="X367" s="262"/>
      <c r="Y367" s="153"/>
      <c r="Z367" s="262"/>
      <c r="AA367" s="262"/>
      <c r="AB367" s="262"/>
      <c r="AC367" s="150"/>
      <c r="AD367" s="40"/>
      <c r="AE367" s="40"/>
      <c r="AF367" s="40"/>
      <c r="AG367" s="40"/>
      <c r="AH367" s="40"/>
      <c r="AI367" s="218"/>
    </row>
    <row r="368" spans="1:35" ht="45" customHeight="1" x14ac:dyDescent="0.2">
      <c r="A368" s="159" t="s">
        <v>4163</v>
      </c>
      <c r="B368" s="150">
        <v>692519000</v>
      </c>
      <c r="C368" s="150" t="s">
        <v>4157</v>
      </c>
      <c r="D368" s="151" t="s">
        <v>4025</v>
      </c>
      <c r="E368" s="150" t="s">
        <v>920</v>
      </c>
      <c r="F368" s="152" t="s">
        <v>278</v>
      </c>
      <c r="G368" s="152"/>
      <c r="H368" s="152" t="s">
        <v>921</v>
      </c>
      <c r="I368" s="152" t="s">
        <v>115</v>
      </c>
      <c r="J368" s="150"/>
      <c r="K368" s="150" t="s">
        <v>4164</v>
      </c>
      <c r="L368" s="150" t="s">
        <v>4165</v>
      </c>
      <c r="M368" s="150" t="s">
        <v>4166</v>
      </c>
      <c r="N368" s="153" t="s">
        <v>165</v>
      </c>
      <c r="O368" s="154" t="s">
        <v>4167</v>
      </c>
      <c r="P368" s="154" t="s">
        <v>4168</v>
      </c>
      <c r="Q368" s="155" t="s">
        <v>4169</v>
      </c>
      <c r="R368" s="154"/>
      <c r="S368" s="155">
        <v>91001</v>
      </c>
      <c r="T368" s="155" t="s">
        <v>897</v>
      </c>
      <c r="U368" s="155" t="s">
        <v>898</v>
      </c>
      <c r="V368" s="156">
        <v>42059</v>
      </c>
      <c r="W368" s="154">
        <v>7547</v>
      </c>
      <c r="X368" s="213"/>
      <c r="Y368" s="214"/>
      <c r="Z368" s="213"/>
      <c r="AA368" s="213"/>
      <c r="AB368" s="213"/>
      <c r="AC368" s="215"/>
      <c r="AD368" s="40"/>
      <c r="AE368" s="40"/>
      <c r="AF368" s="40"/>
      <c r="AG368" s="40"/>
      <c r="AH368" s="40"/>
      <c r="AI368" s="218"/>
    </row>
    <row r="369" spans="1:35" ht="45" customHeight="1" x14ac:dyDescent="0.2">
      <c r="A369" s="159" t="s">
        <v>4170</v>
      </c>
      <c r="B369" s="150">
        <v>692651006</v>
      </c>
      <c r="C369" s="150" t="s">
        <v>4157</v>
      </c>
      <c r="D369" s="151" t="s">
        <v>4025</v>
      </c>
      <c r="E369" s="150" t="s">
        <v>4171</v>
      </c>
      <c r="F369" s="152" t="s">
        <v>278</v>
      </c>
      <c r="G369" s="152"/>
      <c r="H369" s="152" t="s">
        <v>4172</v>
      </c>
      <c r="I369" s="152" t="s">
        <v>115</v>
      </c>
      <c r="J369" s="150"/>
      <c r="K369" s="150"/>
      <c r="L369" s="150" t="s">
        <v>4173</v>
      </c>
      <c r="M369" s="150" t="s">
        <v>4174</v>
      </c>
      <c r="N369" s="153" t="s">
        <v>331</v>
      </c>
      <c r="O369" s="154" t="s">
        <v>4175</v>
      </c>
      <c r="P369" s="154"/>
      <c r="Q369" s="155"/>
      <c r="R369" s="154"/>
      <c r="S369" s="155">
        <v>91001</v>
      </c>
      <c r="T369" s="155" t="s">
        <v>4176</v>
      </c>
      <c r="U369" s="155" t="s">
        <v>898</v>
      </c>
      <c r="V369" s="156">
        <v>38488</v>
      </c>
      <c r="W369" s="154">
        <v>7169</v>
      </c>
      <c r="X369" s="262"/>
      <c r="Y369" s="153"/>
      <c r="Z369" s="262"/>
      <c r="AA369" s="262"/>
      <c r="AB369" s="262"/>
      <c r="AC369" s="150"/>
      <c r="AD369" s="40"/>
      <c r="AE369" s="40"/>
      <c r="AF369" s="40"/>
      <c r="AG369" s="40"/>
      <c r="AH369" s="40"/>
      <c r="AI369" s="218"/>
    </row>
    <row r="370" spans="1:35" ht="45" customHeight="1" x14ac:dyDescent="0.2">
      <c r="A370" s="159" t="s">
        <v>4177</v>
      </c>
      <c r="B370" s="150">
        <v>692646002</v>
      </c>
      <c r="C370" s="150" t="s">
        <v>4157</v>
      </c>
      <c r="D370" s="151" t="s">
        <v>4025</v>
      </c>
      <c r="E370" s="150" t="s">
        <v>4171</v>
      </c>
      <c r="F370" s="152" t="s">
        <v>278</v>
      </c>
      <c r="G370" s="152"/>
      <c r="H370" s="152" t="s">
        <v>4172</v>
      </c>
      <c r="I370" s="152" t="s">
        <v>115</v>
      </c>
      <c r="J370" s="150"/>
      <c r="K370" s="150"/>
      <c r="L370" s="150" t="s">
        <v>4178</v>
      </c>
      <c r="M370" s="150" t="s">
        <v>4179</v>
      </c>
      <c r="N370" s="153" t="s">
        <v>133</v>
      </c>
      <c r="O370" s="154" t="s">
        <v>4180</v>
      </c>
      <c r="P370" s="154" t="s">
        <v>4181</v>
      </c>
      <c r="Q370" s="155" t="s">
        <v>4182</v>
      </c>
      <c r="R370" s="154"/>
      <c r="S370" s="155">
        <v>91001</v>
      </c>
      <c r="T370" s="155" t="s">
        <v>4176</v>
      </c>
      <c r="U370" s="155" t="s">
        <v>898</v>
      </c>
      <c r="V370" s="156">
        <v>42650</v>
      </c>
      <c r="W370" s="154">
        <v>7619</v>
      </c>
      <c r="X370" s="262"/>
      <c r="Y370" s="153"/>
      <c r="Z370" s="262"/>
      <c r="AA370" s="262"/>
      <c r="AB370" s="262"/>
      <c r="AC370" s="150"/>
      <c r="AD370" s="40"/>
      <c r="AE370" s="40"/>
      <c r="AF370" s="40"/>
      <c r="AG370" s="40"/>
      <c r="AH370" s="40"/>
      <c r="AI370" s="218"/>
    </row>
    <row r="371" spans="1:35" ht="45" customHeight="1" x14ac:dyDescent="0.2">
      <c r="A371" s="159" t="s">
        <v>4183</v>
      </c>
      <c r="B371" s="150">
        <v>690616009</v>
      </c>
      <c r="C371" s="150" t="s">
        <v>4157</v>
      </c>
      <c r="D371" s="151" t="s">
        <v>4025</v>
      </c>
      <c r="E371" s="150" t="s">
        <v>4184</v>
      </c>
      <c r="F371" s="152" t="s">
        <v>2439</v>
      </c>
      <c r="G371" s="152"/>
      <c r="H371" s="152" t="s">
        <v>4185</v>
      </c>
      <c r="I371" s="152" t="s">
        <v>115</v>
      </c>
      <c r="J371" s="150"/>
      <c r="K371" s="150"/>
      <c r="L371" s="150" t="s">
        <v>4186</v>
      </c>
      <c r="M371" s="150" t="s">
        <v>4187</v>
      </c>
      <c r="N371" s="153" t="s">
        <v>246</v>
      </c>
      <c r="O371" s="154" t="s">
        <v>4188</v>
      </c>
      <c r="P371" s="154"/>
      <c r="Q371" s="155"/>
      <c r="R371" s="154"/>
      <c r="S371" s="155">
        <v>91001</v>
      </c>
      <c r="T371" s="155" t="s">
        <v>4189</v>
      </c>
      <c r="U371" s="155" t="s">
        <v>898</v>
      </c>
      <c r="V371" s="156">
        <v>38700</v>
      </c>
      <c r="W371" s="154">
        <v>7230</v>
      </c>
      <c r="X371" s="262"/>
      <c r="Y371" s="153"/>
      <c r="Z371" s="262"/>
      <c r="AA371" s="262"/>
      <c r="AB371" s="262"/>
      <c r="AC371" s="150"/>
      <c r="AD371" s="40"/>
      <c r="AE371" s="40"/>
      <c r="AF371" s="40"/>
      <c r="AG371" s="40"/>
      <c r="AH371" s="40"/>
      <c r="AI371" s="218"/>
    </row>
    <row r="372" spans="1:35" ht="45" customHeight="1" x14ac:dyDescent="0.2">
      <c r="A372" s="159" t="s">
        <v>4190</v>
      </c>
      <c r="B372" s="150">
        <v>692301005</v>
      </c>
      <c r="C372" s="150" t="s">
        <v>4157</v>
      </c>
      <c r="D372" s="151" t="s">
        <v>4025</v>
      </c>
      <c r="E372" s="150" t="s">
        <v>4171</v>
      </c>
      <c r="F372" s="152" t="s">
        <v>278</v>
      </c>
      <c r="G372" s="152"/>
      <c r="H372" s="152" t="s">
        <v>4172</v>
      </c>
      <c r="I372" s="152" t="s">
        <v>115</v>
      </c>
      <c r="J372" s="150"/>
      <c r="K372" s="150" t="s">
        <v>4191</v>
      </c>
      <c r="L372" s="150" t="s">
        <v>4192</v>
      </c>
      <c r="M372" s="150" t="s">
        <v>4193</v>
      </c>
      <c r="N372" s="153" t="s">
        <v>232</v>
      </c>
      <c r="O372" s="154" t="s">
        <v>4194</v>
      </c>
      <c r="P372" s="154" t="s">
        <v>4195</v>
      </c>
      <c r="Q372" s="155"/>
      <c r="R372" s="154"/>
      <c r="S372" s="155">
        <v>91001</v>
      </c>
      <c r="T372" s="155" t="s">
        <v>4196</v>
      </c>
      <c r="U372" s="155">
        <v>2013</v>
      </c>
      <c r="V372" s="156">
        <v>38737</v>
      </c>
      <c r="W372" s="154">
        <v>7286</v>
      </c>
      <c r="X372" s="262"/>
      <c r="Y372" s="153"/>
      <c r="Z372" s="262"/>
      <c r="AA372" s="262"/>
      <c r="AB372" s="262"/>
      <c r="AC372" s="150"/>
      <c r="AD372" s="40"/>
      <c r="AE372" s="40"/>
      <c r="AF372" s="40"/>
      <c r="AG372" s="40"/>
      <c r="AH372" s="40"/>
      <c r="AI372" s="218"/>
    </row>
    <row r="373" spans="1:35" ht="45" customHeight="1" x14ac:dyDescent="0.2">
      <c r="A373" s="159" t="s">
        <v>4197</v>
      </c>
      <c r="B373" s="150">
        <v>690404001</v>
      </c>
      <c r="C373" s="150" t="s">
        <v>4157</v>
      </c>
      <c r="D373" s="151" t="s">
        <v>4025</v>
      </c>
      <c r="E373" s="150" t="s">
        <v>4184</v>
      </c>
      <c r="F373" s="152" t="s">
        <v>2439</v>
      </c>
      <c r="G373" s="152"/>
      <c r="H373" s="152" t="s">
        <v>4185</v>
      </c>
      <c r="I373" s="152" t="s">
        <v>115</v>
      </c>
      <c r="J373" s="150"/>
      <c r="K373" s="150"/>
      <c r="L373" s="150" t="s">
        <v>4198</v>
      </c>
      <c r="M373" s="150" t="s">
        <v>4199</v>
      </c>
      <c r="N373" s="153" t="s">
        <v>494</v>
      </c>
      <c r="O373" s="154" t="s">
        <v>4200</v>
      </c>
      <c r="P373" s="154"/>
      <c r="Q373" s="155"/>
      <c r="R373" s="154"/>
      <c r="S373" s="155">
        <v>91001</v>
      </c>
      <c r="T373" s="155" t="s">
        <v>897</v>
      </c>
      <c r="U373" s="155" t="s">
        <v>898</v>
      </c>
      <c r="V373" s="156">
        <v>38722</v>
      </c>
      <c r="W373" s="154">
        <v>7247</v>
      </c>
      <c r="X373" s="262"/>
      <c r="Y373" s="153"/>
      <c r="Z373" s="262"/>
      <c r="AA373" s="262"/>
      <c r="AB373" s="262"/>
      <c r="AC373" s="150"/>
      <c r="AD373" s="40"/>
      <c r="AE373" s="40"/>
      <c r="AF373" s="40"/>
      <c r="AG373" s="40"/>
      <c r="AH373" s="40"/>
      <c r="AI373" s="218"/>
    </row>
    <row r="374" spans="1:35" ht="45" customHeight="1" x14ac:dyDescent="0.2">
      <c r="A374" s="159" t="s">
        <v>4201</v>
      </c>
      <c r="B374" s="150">
        <v>691801004</v>
      </c>
      <c r="C374" s="150" t="s">
        <v>4157</v>
      </c>
      <c r="D374" s="151" t="s">
        <v>4025</v>
      </c>
      <c r="E374" s="150" t="s">
        <v>4171</v>
      </c>
      <c r="F374" s="152" t="s">
        <v>278</v>
      </c>
      <c r="G374" s="152"/>
      <c r="H374" s="152" t="s">
        <v>4172</v>
      </c>
      <c r="I374" s="152" t="s">
        <v>115</v>
      </c>
      <c r="J374" s="150"/>
      <c r="K374" s="150"/>
      <c r="L374" s="150" t="s">
        <v>4202</v>
      </c>
      <c r="M374" s="150" t="s">
        <v>4203</v>
      </c>
      <c r="N374" s="153" t="s">
        <v>149</v>
      </c>
      <c r="O374" s="154" t="s">
        <v>379</v>
      </c>
      <c r="P374" s="154" t="s">
        <v>4204</v>
      </c>
      <c r="Q374" s="155" t="s">
        <v>4205</v>
      </c>
      <c r="R374" s="154"/>
      <c r="S374" s="155">
        <v>91001</v>
      </c>
      <c r="T374" s="155" t="s">
        <v>4206</v>
      </c>
      <c r="U374" s="155" t="s">
        <v>898</v>
      </c>
      <c r="V374" s="156">
        <v>38568</v>
      </c>
      <c r="W374" s="154">
        <v>7184</v>
      </c>
      <c r="X374" s="213"/>
      <c r="Y374" s="214"/>
      <c r="Z374" s="213"/>
      <c r="AA374" s="213"/>
      <c r="AB374" s="213"/>
      <c r="AC374" s="215"/>
      <c r="AD374" s="40"/>
      <c r="AE374" s="40"/>
      <c r="AF374" s="40"/>
      <c r="AG374" s="40"/>
      <c r="AH374" s="40"/>
      <c r="AI374" s="218"/>
    </row>
    <row r="375" spans="1:35" ht="45" customHeight="1" x14ac:dyDescent="0.2">
      <c r="A375" s="159" t="s">
        <v>4207</v>
      </c>
      <c r="B375" s="150">
        <v>690203006</v>
      </c>
      <c r="C375" s="150" t="s">
        <v>4157</v>
      </c>
      <c r="D375" s="151" t="s">
        <v>4025</v>
      </c>
      <c r="E375" s="150" t="s">
        <v>4171</v>
      </c>
      <c r="F375" s="152" t="s">
        <v>278</v>
      </c>
      <c r="G375" s="152"/>
      <c r="H375" s="152" t="s">
        <v>4172</v>
      </c>
      <c r="I375" s="152" t="s">
        <v>115</v>
      </c>
      <c r="J375" s="150"/>
      <c r="K375" s="150"/>
      <c r="L375" s="150" t="s">
        <v>4208</v>
      </c>
      <c r="M375" s="150" t="s">
        <v>4209</v>
      </c>
      <c r="N375" s="153" t="s">
        <v>165</v>
      </c>
      <c r="O375" s="150" t="s">
        <v>260</v>
      </c>
      <c r="P375" s="154" t="s">
        <v>4210</v>
      </c>
      <c r="Q375" s="155" t="s">
        <v>4211</v>
      </c>
      <c r="R375" s="154"/>
      <c r="S375" s="150">
        <v>91001</v>
      </c>
      <c r="T375" s="150" t="s">
        <v>4212</v>
      </c>
      <c r="U375" s="155" t="s">
        <v>898</v>
      </c>
      <c r="V375" s="156">
        <v>38159</v>
      </c>
      <c r="W375" s="154">
        <v>7129</v>
      </c>
      <c r="X375" s="213"/>
      <c r="Y375" s="214"/>
      <c r="Z375" s="213"/>
      <c r="AA375" s="213"/>
      <c r="AB375" s="213"/>
      <c r="AC375" s="215"/>
      <c r="AD375" s="40"/>
      <c r="AE375" s="40"/>
      <c r="AF375" s="40"/>
      <c r="AG375" s="40"/>
      <c r="AH375" s="40"/>
      <c r="AI375" s="218"/>
    </row>
    <row r="376" spans="1:35" ht="45" customHeight="1" x14ac:dyDescent="0.2">
      <c r="A376" s="159" t="s">
        <v>4213</v>
      </c>
      <c r="B376" s="150">
        <v>691601005</v>
      </c>
      <c r="C376" s="150" t="s">
        <v>4157</v>
      </c>
      <c r="D376" s="151" t="s">
        <v>4025</v>
      </c>
      <c r="E376" s="150" t="s">
        <v>4171</v>
      </c>
      <c r="F376" s="152" t="s">
        <v>278</v>
      </c>
      <c r="G376" s="152"/>
      <c r="H376" s="152" t="s">
        <v>4172</v>
      </c>
      <c r="I376" s="152" t="s">
        <v>115</v>
      </c>
      <c r="J376" s="150"/>
      <c r="K376" s="150"/>
      <c r="L376" s="150" t="s">
        <v>4214</v>
      </c>
      <c r="M376" s="150" t="s">
        <v>4215</v>
      </c>
      <c r="N376" s="153" t="s">
        <v>133</v>
      </c>
      <c r="O376" s="154" t="s">
        <v>4216</v>
      </c>
      <c r="P376" s="154" t="s">
        <v>4217</v>
      </c>
      <c r="Q376" s="166" t="s">
        <v>4218</v>
      </c>
      <c r="R376" s="154"/>
      <c r="S376" s="155">
        <v>91001</v>
      </c>
      <c r="T376" s="155" t="s">
        <v>4176</v>
      </c>
      <c r="U376" s="155" t="s">
        <v>898</v>
      </c>
      <c r="V376" s="156">
        <v>38700</v>
      </c>
      <c r="W376" s="154">
        <v>7232</v>
      </c>
      <c r="X376" s="213"/>
      <c r="Y376" s="214"/>
      <c r="Z376" s="213"/>
      <c r="AA376" s="213"/>
      <c r="AB376" s="213"/>
      <c r="AC376" s="215"/>
      <c r="AD376" s="40"/>
      <c r="AE376" s="40"/>
      <c r="AF376" s="40"/>
      <c r="AG376" s="40"/>
      <c r="AH376" s="40"/>
      <c r="AI376" s="218"/>
    </row>
    <row r="377" spans="1:35" ht="45" customHeight="1" x14ac:dyDescent="0.2">
      <c r="A377" s="159" t="s">
        <v>4219</v>
      </c>
      <c r="B377" s="150">
        <v>690101009</v>
      </c>
      <c r="C377" s="150" t="s">
        <v>4157</v>
      </c>
      <c r="D377" s="151" t="s">
        <v>4025</v>
      </c>
      <c r="E377" s="150" t="s">
        <v>920</v>
      </c>
      <c r="F377" s="152" t="s">
        <v>278</v>
      </c>
      <c r="G377" s="152"/>
      <c r="H377" s="152" t="s">
        <v>921</v>
      </c>
      <c r="I377" s="152" t="s">
        <v>115</v>
      </c>
      <c r="J377" s="184" t="s">
        <v>4220</v>
      </c>
      <c r="K377" s="150"/>
      <c r="L377" s="150" t="s">
        <v>4221</v>
      </c>
      <c r="M377" s="150" t="s">
        <v>4222</v>
      </c>
      <c r="N377" s="153" t="s">
        <v>735</v>
      </c>
      <c r="O377" s="154" t="s">
        <v>366</v>
      </c>
      <c r="P377" s="154" t="s">
        <v>4223</v>
      </c>
      <c r="Q377" s="155" t="s">
        <v>4224</v>
      </c>
      <c r="R377" s="154"/>
      <c r="S377" s="155">
        <v>91001</v>
      </c>
      <c r="T377" s="155" t="s">
        <v>4189</v>
      </c>
      <c r="U377" s="155" t="s">
        <v>898</v>
      </c>
      <c r="V377" s="156">
        <v>40028</v>
      </c>
      <c r="W377" s="154">
        <v>7415</v>
      </c>
      <c r="X377" s="262"/>
      <c r="Y377" s="153"/>
      <c r="Z377" s="262"/>
      <c r="AA377" s="262"/>
      <c r="AB377" s="262"/>
      <c r="AC377" s="150"/>
      <c r="AD377" s="40"/>
      <c r="AE377" s="40"/>
      <c r="AF377" s="40"/>
      <c r="AG377" s="40"/>
      <c r="AH377" s="40"/>
      <c r="AI377" s="218"/>
    </row>
    <row r="378" spans="1:35" ht="45" customHeight="1" x14ac:dyDescent="0.2">
      <c r="A378" s="159" t="s">
        <v>4225</v>
      </c>
      <c r="B378" s="150" t="s">
        <v>4226</v>
      </c>
      <c r="C378" s="150" t="s">
        <v>4157</v>
      </c>
      <c r="D378" s="151" t="s">
        <v>4025</v>
      </c>
      <c r="E378" s="150" t="s">
        <v>4171</v>
      </c>
      <c r="F378" s="152" t="s">
        <v>278</v>
      </c>
      <c r="G378" s="152"/>
      <c r="H378" s="152" t="s">
        <v>4172</v>
      </c>
      <c r="I378" s="152" t="s">
        <v>115</v>
      </c>
      <c r="J378" s="150"/>
      <c r="K378" s="150"/>
      <c r="L378" s="150" t="s">
        <v>4227</v>
      </c>
      <c r="M378" s="150" t="s">
        <v>4228</v>
      </c>
      <c r="N378" s="153" t="s">
        <v>578</v>
      </c>
      <c r="O378" s="154" t="s">
        <v>4051</v>
      </c>
      <c r="P378" s="154" t="s">
        <v>4229</v>
      </c>
      <c r="Q378" s="155" t="s">
        <v>4230</v>
      </c>
      <c r="R378" s="154"/>
      <c r="S378" s="155">
        <v>91001</v>
      </c>
      <c r="T378" s="155" t="s">
        <v>4176</v>
      </c>
      <c r="U378" s="155" t="s">
        <v>898</v>
      </c>
      <c r="V378" s="156">
        <v>37970</v>
      </c>
      <c r="W378" s="154">
        <v>7021</v>
      </c>
      <c r="X378" s="213"/>
      <c r="Y378" s="214"/>
      <c r="Z378" s="213"/>
      <c r="AA378" s="213"/>
      <c r="AB378" s="213"/>
      <c r="AC378" s="215"/>
      <c r="AD378" s="40"/>
      <c r="AE378" s="40"/>
      <c r="AF378" s="40"/>
      <c r="AG378" s="40"/>
      <c r="AH378" s="40"/>
      <c r="AI378" s="218"/>
    </row>
    <row r="379" spans="1:35" ht="45" customHeight="1" x14ac:dyDescent="0.2">
      <c r="A379" s="159" t="s">
        <v>4231</v>
      </c>
      <c r="B379" s="150">
        <v>690725002</v>
      </c>
      <c r="C379" s="150" t="s">
        <v>4157</v>
      </c>
      <c r="D379" s="151" t="s">
        <v>4025</v>
      </c>
      <c r="E379" s="150" t="s">
        <v>4171</v>
      </c>
      <c r="F379" s="152" t="s">
        <v>278</v>
      </c>
      <c r="G379" s="152"/>
      <c r="H379" s="152" t="s">
        <v>4172</v>
      </c>
      <c r="I379" s="152" t="s">
        <v>115</v>
      </c>
      <c r="J379" s="150"/>
      <c r="K379" s="150"/>
      <c r="L379" s="150" t="s">
        <v>4232</v>
      </c>
      <c r="M379" s="150" t="s">
        <v>4233</v>
      </c>
      <c r="N379" s="153" t="s">
        <v>118</v>
      </c>
      <c r="O379" s="154" t="s">
        <v>2456</v>
      </c>
      <c r="P379" s="154">
        <v>228218416</v>
      </c>
      <c r="Q379" s="155" t="s">
        <v>4234</v>
      </c>
      <c r="R379" s="154"/>
      <c r="S379" s="155">
        <v>91001</v>
      </c>
      <c r="T379" s="155" t="s">
        <v>4189</v>
      </c>
      <c r="U379" s="155" t="s">
        <v>898</v>
      </c>
      <c r="V379" s="156">
        <v>38624</v>
      </c>
      <c r="W379" s="154">
        <v>7198</v>
      </c>
      <c r="X379" s="213"/>
      <c r="Y379" s="214"/>
      <c r="Z379" s="213"/>
      <c r="AA379" s="213"/>
      <c r="AB379" s="213"/>
      <c r="AC379" s="215"/>
      <c r="AD379" s="40"/>
      <c r="AE379" s="40"/>
      <c r="AF379" s="40"/>
      <c r="AG379" s="40"/>
      <c r="AH379" s="40"/>
      <c r="AI379" s="218"/>
    </row>
    <row r="380" spans="1:35" ht="45" customHeight="1" x14ac:dyDescent="0.2">
      <c r="A380" s="159" t="s">
        <v>4235</v>
      </c>
      <c r="B380" s="150">
        <v>691412008</v>
      </c>
      <c r="C380" s="150" t="s">
        <v>4157</v>
      </c>
      <c r="D380" s="151" t="s">
        <v>4025</v>
      </c>
      <c r="E380" s="150" t="s">
        <v>4171</v>
      </c>
      <c r="F380" s="152" t="s">
        <v>278</v>
      </c>
      <c r="G380" s="152"/>
      <c r="H380" s="152" t="s">
        <v>4172</v>
      </c>
      <c r="I380" s="152" t="s">
        <v>115</v>
      </c>
      <c r="J380" s="150"/>
      <c r="K380" s="150"/>
      <c r="L380" s="150" t="s">
        <v>4236</v>
      </c>
      <c r="M380" s="150" t="s">
        <v>4237</v>
      </c>
      <c r="N380" s="153" t="s">
        <v>471</v>
      </c>
      <c r="O380" s="154" t="s">
        <v>4238</v>
      </c>
      <c r="P380" s="154">
        <v>422204002</v>
      </c>
      <c r="Q380" s="155"/>
      <c r="R380" s="154"/>
      <c r="S380" s="155">
        <v>91001</v>
      </c>
      <c r="T380" s="155" t="s">
        <v>4176</v>
      </c>
      <c r="U380" s="155" t="s">
        <v>898</v>
      </c>
      <c r="V380" s="156">
        <v>43209</v>
      </c>
      <c r="W380" s="154">
        <v>7648</v>
      </c>
      <c r="X380" s="262"/>
      <c r="Y380" s="153"/>
      <c r="Z380" s="262"/>
      <c r="AA380" s="262"/>
      <c r="AB380" s="262"/>
      <c r="AC380" s="150"/>
      <c r="AD380" s="40"/>
      <c r="AE380" s="40"/>
      <c r="AF380" s="40"/>
      <c r="AG380" s="40"/>
      <c r="AH380" s="40"/>
      <c r="AI380" s="218"/>
    </row>
    <row r="381" spans="1:35" ht="45" customHeight="1" x14ac:dyDescent="0.2">
      <c r="A381" s="159" t="s">
        <v>4239</v>
      </c>
      <c r="B381" s="150">
        <v>690502003</v>
      </c>
      <c r="C381" s="150" t="s">
        <v>4157</v>
      </c>
      <c r="D381" s="151" t="s">
        <v>4025</v>
      </c>
      <c r="E381" s="150" t="s">
        <v>4184</v>
      </c>
      <c r="F381" s="150" t="s">
        <v>2439</v>
      </c>
      <c r="G381" s="150"/>
      <c r="H381" s="152" t="s">
        <v>4185</v>
      </c>
      <c r="I381" s="152" t="s">
        <v>115</v>
      </c>
      <c r="J381" s="150"/>
      <c r="K381" s="150"/>
      <c r="L381" s="150" t="s">
        <v>4240</v>
      </c>
      <c r="M381" s="150" t="s">
        <v>4241</v>
      </c>
      <c r="N381" s="153" t="s">
        <v>246</v>
      </c>
      <c r="O381" s="154" t="s">
        <v>4242</v>
      </c>
      <c r="P381" s="154" t="s">
        <v>4243</v>
      </c>
      <c r="Q381" s="155" t="s">
        <v>4244</v>
      </c>
      <c r="R381" s="154"/>
      <c r="S381" s="155">
        <v>91001</v>
      </c>
      <c r="T381" s="155" t="s">
        <v>4245</v>
      </c>
      <c r="U381" s="155" t="s">
        <v>898</v>
      </c>
      <c r="V381" s="156">
        <v>39434</v>
      </c>
      <c r="W381" s="154">
        <v>7386</v>
      </c>
      <c r="X381" s="213"/>
      <c r="Y381" s="214"/>
      <c r="Z381" s="213"/>
      <c r="AA381" s="213"/>
      <c r="AB381" s="213"/>
      <c r="AC381" s="215"/>
      <c r="AD381" s="40"/>
      <c r="AE381" s="40"/>
      <c r="AF381" s="40"/>
      <c r="AG381" s="40"/>
      <c r="AH381" s="40"/>
      <c r="AI381" s="218"/>
    </row>
    <row r="382" spans="1:35" ht="45" customHeight="1" x14ac:dyDescent="0.2">
      <c r="A382" s="159" t="s">
        <v>4246</v>
      </c>
      <c r="B382" s="150">
        <v>692544005</v>
      </c>
      <c r="C382" s="150" t="s">
        <v>4157</v>
      </c>
      <c r="D382" s="151" t="s">
        <v>4025</v>
      </c>
      <c r="E382" s="150" t="s">
        <v>920</v>
      </c>
      <c r="F382" s="152" t="s">
        <v>278</v>
      </c>
      <c r="G382" s="152"/>
      <c r="H382" s="152" t="s">
        <v>921</v>
      </c>
      <c r="I382" s="152" t="s">
        <v>115</v>
      </c>
      <c r="J382" s="150"/>
      <c r="K382" s="150"/>
      <c r="L382" s="150" t="s">
        <v>4247</v>
      </c>
      <c r="M382" s="150" t="s">
        <v>4248</v>
      </c>
      <c r="N382" s="153" t="s">
        <v>1280</v>
      </c>
      <c r="O382" s="154" t="s">
        <v>4249</v>
      </c>
      <c r="P382" s="154" t="s">
        <v>4250</v>
      </c>
      <c r="Q382" s="155" t="s">
        <v>4251</v>
      </c>
      <c r="R382" s="154"/>
      <c r="S382" s="155">
        <v>91001</v>
      </c>
      <c r="T382" s="155" t="s">
        <v>897</v>
      </c>
      <c r="U382" s="155" t="s">
        <v>898</v>
      </c>
      <c r="V382" s="156">
        <v>42053</v>
      </c>
      <c r="W382" s="154">
        <v>7531</v>
      </c>
      <c r="X382" s="262"/>
      <c r="Y382" s="153"/>
      <c r="Z382" s="262"/>
      <c r="AA382" s="262"/>
      <c r="AB382" s="262"/>
      <c r="AC382" s="150"/>
      <c r="AD382" s="40"/>
      <c r="AE382" s="40"/>
      <c r="AF382" s="40"/>
      <c r="AG382" s="40"/>
      <c r="AH382" s="40"/>
      <c r="AI382" s="218"/>
    </row>
    <row r="383" spans="1:35" ht="45" customHeight="1" x14ac:dyDescent="0.2">
      <c r="A383" s="159" t="s">
        <v>4252</v>
      </c>
      <c r="B383" s="150" t="s">
        <v>4253</v>
      </c>
      <c r="C383" s="150" t="s">
        <v>4157</v>
      </c>
      <c r="D383" s="151" t="s">
        <v>4025</v>
      </c>
      <c r="E383" s="150" t="s">
        <v>920</v>
      </c>
      <c r="F383" s="152" t="s">
        <v>278</v>
      </c>
      <c r="G383" s="152"/>
      <c r="H383" s="152" t="s">
        <v>921</v>
      </c>
      <c r="I383" s="152" t="s">
        <v>115</v>
      </c>
      <c r="J383" s="150"/>
      <c r="K383" s="150"/>
      <c r="L383" s="150" t="s">
        <v>4254</v>
      </c>
      <c r="M383" s="150" t="s">
        <v>4255</v>
      </c>
      <c r="N383" s="153" t="s">
        <v>133</v>
      </c>
      <c r="O383" s="154" t="s">
        <v>4256</v>
      </c>
      <c r="P383" s="154" t="s">
        <v>4257</v>
      </c>
      <c r="Q383" s="155" t="s">
        <v>4258</v>
      </c>
      <c r="R383" s="154"/>
      <c r="S383" s="155">
        <v>91001</v>
      </c>
      <c r="T383" s="155" t="s">
        <v>897</v>
      </c>
      <c r="U383" s="155" t="s">
        <v>898</v>
      </c>
      <c r="V383" s="156">
        <v>42053</v>
      </c>
      <c r="W383" s="154">
        <v>7540</v>
      </c>
      <c r="X383" s="213"/>
      <c r="Y383" s="214"/>
      <c r="Z383" s="213"/>
      <c r="AA383" s="213"/>
      <c r="AB383" s="213"/>
      <c r="AC383" s="215"/>
      <c r="AD383" s="40"/>
      <c r="AE383" s="40"/>
      <c r="AF383" s="40"/>
      <c r="AG383" s="40"/>
      <c r="AH383" s="40"/>
      <c r="AI383" s="218"/>
    </row>
    <row r="384" spans="1:35" ht="45" customHeight="1" x14ac:dyDescent="0.2">
      <c r="A384" s="159" t="s">
        <v>4259</v>
      </c>
      <c r="B384" s="150" t="s">
        <v>4260</v>
      </c>
      <c r="C384" s="150" t="s">
        <v>4157</v>
      </c>
      <c r="D384" s="151" t="s">
        <v>4025</v>
      </c>
      <c r="E384" s="150" t="s">
        <v>4171</v>
      </c>
      <c r="F384" s="152" t="s">
        <v>278</v>
      </c>
      <c r="G384" s="152"/>
      <c r="H384" s="152" t="s">
        <v>4172</v>
      </c>
      <c r="I384" s="152" t="s">
        <v>115</v>
      </c>
      <c r="J384" s="150"/>
      <c r="K384" s="150"/>
      <c r="L384" s="150" t="s">
        <v>4261</v>
      </c>
      <c r="M384" s="150" t="s">
        <v>4262</v>
      </c>
      <c r="N384" s="153" t="s">
        <v>165</v>
      </c>
      <c r="O384" s="154" t="s">
        <v>1301</v>
      </c>
      <c r="P384" s="154" t="s">
        <v>4263</v>
      </c>
      <c r="Q384" s="155" t="s">
        <v>4264</v>
      </c>
      <c r="R384" s="154"/>
      <c r="S384" s="155">
        <v>91001</v>
      </c>
      <c r="T384" s="155" t="s">
        <v>4265</v>
      </c>
      <c r="U384" s="155" t="s">
        <v>898</v>
      </c>
      <c r="V384" s="156">
        <v>37970</v>
      </c>
      <c r="W384" s="154">
        <v>7087</v>
      </c>
      <c r="X384" s="213"/>
      <c r="Y384" s="214"/>
      <c r="Z384" s="213"/>
      <c r="AA384" s="213"/>
      <c r="AB384" s="213"/>
      <c r="AC384" s="215"/>
      <c r="AD384" s="40"/>
      <c r="AE384" s="40"/>
      <c r="AF384" s="40"/>
      <c r="AG384" s="40"/>
      <c r="AH384" s="40"/>
      <c r="AI384" s="218"/>
    </row>
    <row r="385" spans="1:35" ht="45" customHeight="1" x14ac:dyDescent="0.2">
      <c r="A385" s="159" t="s">
        <v>4266</v>
      </c>
      <c r="B385" s="150">
        <v>692206002</v>
      </c>
      <c r="C385" s="150" t="s">
        <v>4157</v>
      </c>
      <c r="D385" s="151" t="s">
        <v>4025</v>
      </c>
      <c r="E385" s="150" t="s">
        <v>4171</v>
      </c>
      <c r="F385" s="152" t="s">
        <v>278</v>
      </c>
      <c r="G385" s="152"/>
      <c r="H385" s="152" t="s">
        <v>4172</v>
      </c>
      <c r="I385" s="152" t="s">
        <v>115</v>
      </c>
      <c r="J385" s="150"/>
      <c r="K385" s="150"/>
      <c r="L385" s="150" t="s">
        <v>4267</v>
      </c>
      <c r="M385" s="150" t="s">
        <v>4268</v>
      </c>
      <c r="N385" s="153" t="s">
        <v>232</v>
      </c>
      <c r="O385" s="154" t="s">
        <v>4269</v>
      </c>
      <c r="P385" s="154" t="s">
        <v>4270</v>
      </c>
      <c r="Q385" s="155" t="s">
        <v>4271</v>
      </c>
      <c r="R385" s="154"/>
      <c r="S385" s="155">
        <v>91001</v>
      </c>
      <c r="T385" s="155" t="s">
        <v>4176</v>
      </c>
      <c r="U385" s="155" t="s">
        <v>898</v>
      </c>
      <c r="V385" s="156">
        <v>37970</v>
      </c>
      <c r="W385" s="154">
        <v>7018</v>
      </c>
      <c r="X385" s="213"/>
      <c r="Y385" s="214"/>
      <c r="Z385" s="213"/>
      <c r="AA385" s="213"/>
      <c r="AB385" s="213"/>
      <c r="AC385" s="215"/>
      <c r="AD385" s="40"/>
      <c r="AE385" s="40"/>
      <c r="AF385" s="40"/>
      <c r="AG385" s="40"/>
      <c r="AH385" s="40"/>
      <c r="AI385" s="218"/>
    </row>
    <row r="386" spans="1:35" ht="45" customHeight="1" x14ac:dyDescent="0.2">
      <c r="A386" s="159" t="s">
        <v>4272</v>
      </c>
      <c r="B386" s="150">
        <v>690303000</v>
      </c>
      <c r="C386" s="150" t="s">
        <v>4157</v>
      </c>
      <c r="D386" s="151" t="s">
        <v>4025</v>
      </c>
      <c r="E386" s="150" t="s">
        <v>4171</v>
      </c>
      <c r="F386" s="152" t="s">
        <v>278</v>
      </c>
      <c r="G386" s="152"/>
      <c r="H386" s="152" t="s">
        <v>4172</v>
      </c>
      <c r="I386" s="152" t="s">
        <v>115</v>
      </c>
      <c r="J386" s="150"/>
      <c r="K386" s="150"/>
      <c r="L386" s="150" t="s">
        <v>4273</v>
      </c>
      <c r="M386" s="150" t="s">
        <v>4274</v>
      </c>
      <c r="N386" s="153" t="s">
        <v>165</v>
      </c>
      <c r="O386" s="154" t="s">
        <v>4275</v>
      </c>
      <c r="P386" s="154" t="s">
        <v>4276</v>
      </c>
      <c r="Q386" s="155" t="s">
        <v>4277</v>
      </c>
      <c r="R386" s="154"/>
      <c r="S386" s="155">
        <v>91001</v>
      </c>
      <c r="T386" s="155" t="s">
        <v>4176</v>
      </c>
      <c r="U386" s="155" t="s">
        <v>898</v>
      </c>
      <c r="V386" s="156">
        <v>38700</v>
      </c>
      <c r="W386" s="154">
        <v>7229</v>
      </c>
      <c r="X386" s="213"/>
      <c r="Y386" s="214"/>
      <c r="Z386" s="213"/>
      <c r="AA386" s="213"/>
      <c r="AB386" s="213"/>
      <c r="AC386" s="215"/>
      <c r="AD386" s="40"/>
      <c r="AE386" s="40"/>
      <c r="AF386" s="40"/>
      <c r="AG386" s="40"/>
      <c r="AH386" s="40"/>
      <c r="AI386" s="218"/>
    </row>
    <row r="387" spans="1:35" ht="45" customHeight="1" x14ac:dyDescent="0.2">
      <c r="A387" s="159" t="s">
        <v>4278</v>
      </c>
      <c r="B387" s="150">
        <v>690728001</v>
      </c>
      <c r="C387" s="150" t="s">
        <v>4157</v>
      </c>
      <c r="D387" s="151" t="s">
        <v>4025</v>
      </c>
      <c r="E387" s="150" t="s">
        <v>4171</v>
      </c>
      <c r="F387" s="152" t="s">
        <v>278</v>
      </c>
      <c r="G387" s="152"/>
      <c r="H387" s="152" t="s">
        <v>4172</v>
      </c>
      <c r="I387" s="152" t="s">
        <v>115</v>
      </c>
      <c r="J387" s="150"/>
      <c r="K387" s="150"/>
      <c r="L387" s="150" t="s">
        <v>4279</v>
      </c>
      <c r="M387" s="150" t="s">
        <v>4280</v>
      </c>
      <c r="N387" s="153" t="s">
        <v>118</v>
      </c>
      <c r="O387" s="154" t="s">
        <v>4281</v>
      </c>
      <c r="P387" s="154" t="s">
        <v>4282</v>
      </c>
      <c r="Q387" s="155"/>
      <c r="R387" s="154"/>
      <c r="S387" s="155">
        <v>91001</v>
      </c>
      <c r="T387" s="155" t="s">
        <v>4176</v>
      </c>
      <c r="U387" s="155" t="s">
        <v>898</v>
      </c>
      <c r="V387" s="156">
        <v>38624</v>
      </c>
      <c r="W387" s="154">
        <v>7202</v>
      </c>
      <c r="X387" s="262"/>
      <c r="Y387" s="153"/>
      <c r="Z387" s="262"/>
      <c r="AA387" s="262"/>
      <c r="AB387" s="262"/>
      <c r="AC387" s="150"/>
      <c r="AD387" s="40"/>
      <c r="AE387" s="40"/>
      <c r="AF387" s="40"/>
      <c r="AG387" s="40"/>
      <c r="AH387" s="40"/>
      <c r="AI387" s="218"/>
    </row>
    <row r="388" spans="1:35" ht="45" customHeight="1" x14ac:dyDescent="0.2">
      <c r="A388" s="159" t="s">
        <v>4283</v>
      </c>
      <c r="B388" s="150">
        <v>690512009</v>
      </c>
      <c r="C388" s="150" t="s">
        <v>4157</v>
      </c>
      <c r="D388" s="151" t="s">
        <v>4025</v>
      </c>
      <c r="E388" s="150" t="s">
        <v>4171</v>
      </c>
      <c r="F388" s="152" t="s">
        <v>278</v>
      </c>
      <c r="G388" s="152"/>
      <c r="H388" s="152" t="s">
        <v>4172</v>
      </c>
      <c r="I388" s="152"/>
      <c r="J388" s="150"/>
      <c r="K388" s="150"/>
      <c r="L388" s="150" t="s">
        <v>4284</v>
      </c>
      <c r="M388" s="150" t="s">
        <v>4285</v>
      </c>
      <c r="N388" s="153" t="s">
        <v>246</v>
      </c>
      <c r="O388" s="154" t="s">
        <v>4286</v>
      </c>
      <c r="P388" s="154"/>
      <c r="Q388" s="155"/>
      <c r="R388" s="154"/>
      <c r="S388" s="155">
        <v>91001</v>
      </c>
      <c r="T388" s="155" t="s">
        <v>4176</v>
      </c>
      <c r="U388" s="155" t="s">
        <v>898</v>
      </c>
      <c r="V388" s="156">
        <v>42808</v>
      </c>
      <c r="W388" s="154">
        <v>7629</v>
      </c>
      <c r="X388" s="262"/>
      <c r="Y388" s="153"/>
      <c r="Z388" s="262"/>
      <c r="AA388" s="262"/>
      <c r="AB388" s="262"/>
      <c r="AC388" s="150"/>
      <c r="AD388" s="40"/>
      <c r="AE388" s="40"/>
      <c r="AF388" s="40"/>
      <c r="AG388" s="40"/>
      <c r="AH388" s="40"/>
      <c r="AI388" s="218"/>
    </row>
    <row r="389" spans="1:35" ht="45" customHeight="1" x14ac:dyDescent="0.2">
      <c r="A389" s="159" t="s">
        <v>4287</v>
      </c>
      <c r="B389" s="150">
        <v>690413000</v>
      </c>
      <c r="C389" s="150" t="s">
        <v>4157</v>
      </c>
      <c r="D389" s="151" t="s">
        <v>4025</v>
      </c>
      <c r="E389" s="150" t="s">
        <v>920</v>
      </c>
      <c r="F389" s="152" t="s">
        <v>278</v>
      </c>
      <c r="G389" s="152"/>
      <c r="H389" s="152" t="s">
        <v>921</v>
      </c>
      <c r="I389" s="152"/>
      <c r="J389" s="150"/>
      <c r="K389" s="150"/>
      <c r="L389" s="150" t="s">
        <v>4288</v>
      </c>
      <c r="M389" s="150" t="s">
        <v>4289</v>
      </c>
      <c r="N389" s="153" t="s">
        <v>165</v>
      </c>
      <c r="O389" s="154" t="s">
        <v>4290</v>
      </c>
      <c r="P389" s="154" t="s">
        <v>4291</v>
      </c>
      <c r="Q389" s="155" t="s">
        <v>4292</v>
      </c>
      <c r="R389" s="154"/>
      <c r="S389" s="155">
        <v>91001</v>
      </c>
      <c r="T389" s="155" t="s">
        <v>4212</v>
      </c>
      <c r="U389" s="155" t="s">
        <v>898</v>
      </c>
      <c r="V389" s="156">
        <v>42047</v>
      </c>
      <c r="W389" s="154">
        <v>7527</v>
      </c>
      <c r="X389" s="213"/>
      <c r="Y389" s="214"/>
      <c r="Z389" s="213"/>
      <c r="AA389" s="213"/>
      <c r="AB389" s="213"/>
      <c r="AC389" s="215"/>
      <c r="AD389" s="40"/>
      <c r="AE389" s="40"/>
      <c r="AF389" s="40"/>
      <c r="AG389" s="40"/>
      <c r="AH389" s="40"/>
      <c r="AI389" s="218"/>
    </row>
    <row r="390" spans="1:35" ht="45" customHeight="1" x14ac:dyDescent="0.2">
      <c r="A390" s="159" t="s">
        <v>4293</v>
      </c>
      <c r="B390" s="150">
        <v>691605000</v>
      </c>
      <c r="C390" s="150" t="s">
        <v>4157</v>
      </c>
      <c r="D390" s="151" t="s">
        <v>4025</v>
      </c>
      <c r="E390" s="150" t="s">
        <v>920</v>
      </c>
      <c r="F390" s="152" t="s">
        <v>278</v>
      </c>
      <c r="G390" s="152"/>
      <c r="H390" s="152" t="s">
        <v>4294</v>
      </c>
      <c r="I390" s="152" t="s">
        <v>115</v>
      </c>
      <c r="J390" s="150"/>
      <c r="K390" s="150"/>
      <c r="L390" s="150" t="s">
        <v>4295</v>
      </c>
      <c r="M390" s="150" t="s">
        <v>4296</v>
      </c>
      <c r="N390" s="153" t="s">
        <v>133</v>
      </c>
      <c r="O390" s="154" t="s">
        <v>1982</v>
      </c>
      <c r="P390" s="154" t="s">
        <v>4297</v>
      </c>
      <c r="Q390" s="155" t="s">
        <v>4298</v>
      </c>
      <c r="R390" s="154"/>
      <c r="S390" s="155">
        <v>91001</v>
      </c>
      <c r="T390" s="155" t="s">
        <v>4212</v>
      </c>
      <c r="U390" s="155" t="s">
        <v>898</v>
      </c>
      <c r="V390" s="156">
        <v>38735</v>
      </c>
      <c r="W390" s="154">
        <v>7265</v>
      </c>
      <c r="X390" s="213"/>
      <c r="Y390" s="214"/>
      <c r="Z390" s="213"/>
      <c r="AA390" s="213"/>
      <c r="AB390" s="213"/>
      <c r="AC390" s="215"/>
      <c r="AD390" s="40"/>
      <c r="AE390" s="40"/>
      <c r="AF390" s="40"/>
      <c r="AG390" s="40"/>
      <c r="AH390" s="40"/>
      <c r="AI390" s="218"/>
    </row>
    <row r="391" spans="1:35" ht="45" customHeight="1" x14ac:dyDescent="0.2">
      <c r="A391" s="159" t="s">
        <v>4299</v>
      </c>
      <c r="B391" s="150">
        <v>691905004</v>
      </c>
      <c r="C391" s="150" t="s">
        <v>4157</v>
      </c>
      <c r="D391" s="151" t="s">
        <v>4025</v>
      </c>
      <c r="E391" s="150" t="s">
        <v>4171</v>
      </c>
      <c r="F391" s="152" t="s">
        <v>278</v>
      </c>
      <c r="G391" s="152"/>
      <c r="H391" s="152" t="s">
        <v>4172</v>
      </c>
      <c r="I391" s="152" t="s">
        <v>115</v>
      </c>
      <c r="J391" s="150"/>
      <c r="K391" s="150"/>
      <c r="L391" s="150" t="s">
        <v>4300</v>
      </c>
      <c r="M391" s="150" t="s">
        <v>4301</v>
      </c>
      <c r="N391" s="153" t="s">
        <v>149</v>
      </c>
      <c r="O391" s="154" t="s">
        <v>4302</v>
      </c>
      <c r="P391" s="154" t="s">
        <v>4303</v>
      </c>
      <c r="Q391" s="155"/>
      <c r="R391" s="154"/>
      <c r="S391" s="155">
        <v>91001</v>
      </c>
      <c r="T391" s="155" t="s">
        <v>4176</v>
      </c>
      <c r="U391" s="155" t="s">
        <v>898</v>
      </c>
      <c r="V391" s="156">
        <v>38735</v>
      </c>
      <c r="W391" s="154">
        <v>7263</v>
      </c>
      <c r="X391" s="262"/>
      <c r="Y391" s="153"/>
      <c r="Z391" s="262"/>
      <c r="AA391" s="262"/>
      <c r="AB391" s="262"/>
      <c r="AC391" s="150"/>
      <c r="AD391" s="40"/>
      <c r="AE391" s="40"/>
      <c r="AF391" s="40"/>
      <c r="AG391" s="40"/>
      <c r="AH391" s="40"/>
      <c r="AI391" s="218"/>
    </row>
    <row r="392" spans="1:35" ht="45" customHeight="1" x14ac:dyDescent="0.2">
      <c r="A392" s="159" t="s">
        <v>4304</v>
      </c>
      <c r="B392" s="150">
        <v>690736004</v>
      </c>
      <c r="C392" s="150" t="s">
        <v>4157</v>
      </c>
      <c r="D392" s="151" t="s">
        <v>4025</v>
      </c>
      <c r="E392" s="150" t="s">
        <v>4184</v>
      </c>
      <c r="F392" s="152" t="s">
        <v>2439</v>
      </c>
      <c r="G392" s="152"/>
      <c r="H392" s="152" t="s">
        <v>4185</v>
      </c>
      <c r="I392" s="152" t="s">
        <v>115</v>
      </c>
      <c r="J392" s="150"/>
      <c r="K392" s="150"/>
      <c r="L392" s="150" t="s">
        <v>4305</v>
      </c>
      <c r="M392" s="150" t="s">
        <v>4306</v>
      </c>
      <c r="N392" s="153" t="s">
        <v>246</v>
      </c>
      <c r="O392" s="154" t="s">
        <v>4307</v>
      </c>
      <c r="P392" s="154" t="s">
        <v>4308</v>
      </c>
      <c r="Q392" s="155" t="s">
        <v>4309</v>
      </c>
      <c r="R392" s="154"/>
      <c r="S392" s="155">
        <v>91001</v>
      </c>
      <c r="T392" s="155" t="s">
        <v>4176</v>
      </c>
      <c r="U392" s="155" t="s">
        <v>898</v>
      </c>
      <c r="V392" s="156">
        <v>38786</v>
      </c>
      <c r="W392" s="154">
        <v>7312</v>
      </c>
      <c r="X392" s="262"/>
      <c r="Y392" s="153"/>
      <c r="Z392" s="262"/>
      <c r="AA392" s="262"/>
      <c r="AB392" s="262"/>
      <c r="AC392" s="150"/>
      <c r="AD392" s="40"/>
      <c r="AE392" s="40"/>
      <c r="AF392" s="40"/>
      <c r="AG392" s="40"/>
      <c r="AH392" s="40"/>
      <c r="AI392" s="218"/>
    </row>
    <row r="393" spans="1:35" ht="45" customHeight="1" x14ac:dyDescent="0.2">
      <c r="A393" s="159" t="s">
        <v>4310</v>
      </c>
      <c r="B393" s="150">
        <v>690614006</v>
      </c>
      <c r="C393" s="150" t="s">
        <v>4157</v>
      </c>
      <c r="D393" s="151" t="s">
        <v>4025</v>
      </c>
      <c r="E393" s="150" t="s">
        <v>920</v>
      </c>
      <c r="F393" s="152" t="s">
        <v>278</v>
      </c>
      <c r="G393" s="152"/>
      <c r="H393" s="152" t="s">
        <v>921</v>
      </c>
      <c r="I393" s="152" t="s">
        <v>115</v>
      </c>
      <c r="J393" s="150"/>
      <c r="K393" s="150"/>
      <c r="L393" s="150" t="s">
        <v>4311</v>
      </c>
      <c r="M393" s="150" t="s">
        <v>4312</v>
      </c>
      <c r="N393" s="153" t="s">
        <v>246</v>
      </c>
      <c r="O393" s="154" t="s">
        <v>4313</v>
      </c>
      <c r="P393" s="154" t="s">
        <v>4314</v>
      </c>
      <c r="Q393" s="155"/>
      <c r="R393" s="154"/>
      <c r="S393" s="155">
        <v>91001</v>
      </c>
      <c r="T393" s="155" t="s">
        <v>4176</v>
      </c>
      <c r="U393" s="155" t="s">
        <v>898</v>
      </c>
      <c r="V393" s="156">
        <v>38687</v>
      </c>
      <c r="W393" s="154">
        <v>7223</v>
      </c>
      <c r="X393" s="213"/>
      <c r="Y393" s="214"/>
      <c r="Z393" s="213"/>
      <c r="AA393" s="213"/>
      <c r="AB393" s="213"/>
      <c r="AC393" s="215"/>
      <c r="AD393" s="40"/>
      <c r="AE393" s="40"/>
      <c r="AF393" s="40"/>
      <c r="AG393" s="40"/>
      <c r="AH393" s="40"/>
      <c r="AI393" s="218"/>
    </row>
    <row r="394" spans="1:35" ht="45" customHeight="1" x14ac:dyDescent="0.2">
      <c r="A394" s="159" t="s">
        <v>4315</v>
      </c>
      <c r="B394" s="150">
        <v>692304004</v>
      </c>
      <c r="C394" s="150" t="s">
        <v>4157</v>
      </c>
      <c r="D394" s="151" t="s">
        <v>4025</v>
      </c>
      <c r="E394" s="152" t="s">
        <v>4171</v>
      </c>
      <c r="F394" s="150" t="s">
        <v>278</v>
      </c>
      <c r="G394" s="150"/>
      <c r="H394" s="152" t="s">
        <v>4172</v>
      </c>
      <c r="I394" s="152" t="s">
        <v>115</v>
      </c>
      <c r="J394" s="150"/>
      <c r="K394" s="150"/>
      <c r="L394" s="150" t="s">
        <v>4316</v>
      </c>
      <c r="M394" s="150" t="s">
        <v>4317</v>
      </c>
      <c r="N394" s="153" t="s">
        <v>232</v>
      </c>
      <c r="O394" s="154" t="s">
        <v>1664</v>
      </c>
      <c r="P394" s="185" t="s">
        <v>4318</v>
      </c>
      <c r="Q394" s="167" t="s">
        <v>4319</v>
      </c>
      <c r="R394" s="154"/>
      <c r="S394" s="154">
        <v>91001</v>
      </c>
      <c r="T394" s="155" t="s">
        <v>4176</v>
      </c>
      <c r="U394" s="155" t="s">
        <v>898</v>
      </c>
      <c r="V394" s="156">
        <v>37970</v>
      </c>
      <c r="W394" s="154">
        <v>7133</v>
      </c>
      <c r="X394" s="262"/>
      <c r="Y394" s="153"/>
      <c r="Z394" s="262"/>
      <c r="AA394" s="262"/>
      <c r="AB394" s="262"/>
      <c r="AC394" s="150"/>
      <c r="AD394" s="40"/>
      <c r="AE394" s="40"/>
      <c r="AF394" s="40"/>
      <c r="AG394" s="40"/>
      <c r="AH394" s="40"/>
      <c r="AI394" s="218"/>
    </row>
    <row r="395" spans="1:35" ht="45" customHeight="1" x14ac:dyDescent="0.2">
      <c r="A395" s="159" t="s">
        <v>4320</v>
      </c>
      <c r="B395" s="150">
        <v>691204006</v>
      </c>
      <c r="C395" s="150" t="s">
        <v>4157</v>
      </c>
      <c r="D395" s="151" t="s">
        <v>4025</v>
      </c>
      <c r="E395" s="150" t="s">
        <v>4171</v>
      </c>
      <c r="F395" s="152" t="s">
        <v>278</v>
      </c>
      <c r="G395" s="152"/>
      <c r="H395" s="152" t="s">
        <v>4172</v>
      </c>
      <c r="I395" s="152" t="s">
        <v>115</v>
      </c>
      <c r="J395" s="150"/>
      <c r="K395" s="150"/>
      <c r="L395" s="150" t="s">
        <v>4321</v>
      </c>
      <c r="M395" s="150" t="s">
        <v>4322</v>
      </c>
      <c r="N395" s="153" t="s">
        <v>939</v>
      </c>
      <c r="O395" s="154" t="s">
        <v>3404</v>
      </c>
      <c r="P395" s="150" t="s">
        <v>4323</v>
      </c>
      <c r="Q395" s="155"/>
      <c r="R395" s="154"/>
      <c r="S395" s="155">
        <v>91001</v>
      </c>
      <c r="T395" s="155" t="s">
        <v>4176</v>
      </c>
      <c r="U395" s="155" t="s">
        <v>898</v>
      </c>
      <c r="V395" s="156">
        <v>38714</v>
      </c>
      <c r="W395" s="154">
        <v>7240</v>
      </c>
      <c r="X395" s="262"/>
      <c r="Y395" s="153"/>
      <c r="Z395" s="262"/>
      <c r="AA395" s="262"/>
      <c r="AB395" s="262"/>
      <c r="AC395" s="150"/>
      <c r="AD395" s="40"/>
      <c r="AE395" s="40"/>
      <c r="AF395" s="40"/>
      <c r="AG395" s="40"/>
      <c r="AH395" s="40"/>
      <c r="AI395" s="218"/>
    </row>
    <row r="396" spans="1:35" ht="45" customHeight="1" x14ac:dyDescent="0.2">
      <c r="A396" s="159" t="s">
        <v>4324</v>
      </c>
      <c r="B396" s="150">
        <v>690509008</v>
      </c>
      <c r="C396" s="150" t="s">
        <v>4157</v>
      </c>
      <c r="D396" s="151" t="s">
        <v>4025</v>
      </c>
      <c r="E396" s="150" t="s">
        <v>920</v>
      </c>
      <c r="F396" s="150" t="s">
        <v>278</v>
      </c>
      <c r="G396" s="150"/>
      <c r="H396" s="152" t="s">
        <v>921</v>
      </c>
      <c r="I396" s="152" t="s">
        <v>115</v>
      </c>
      <c r="J396" s="150"/>
      <c r="K396" s="150"/>
      <c r="L396" s="150" t="s">
        <v>4325</v>
      </c>
      <c r="M396" s="150" t="s">
        <v>4326</v>
      </c>
      <c r="N396" s="153" t="s">
        <v>246</v>
      </c>
      <c r="O396" s="154" t="s">
        <v>4327</v>
      </c>
      <c r="P396" s="154" t="s">
        <v>4328</v>
      </c>
      <c r="Q396" s="166" t="s">
        <v>4329</v>
      </c>
      <c r="R396" s="154"/>
      <c r="S396" s="155">
        <v>91001</v>
      </c>
      <c r="T396" s="155" t="s">
        <v>4176</v>
      </c>
      <c r="U396" s="155" t="s">
        <v>898</v>
      </c>
      <c r="V396" s="156">
        <v>38700</v>
      </c>
      <c r="W396" s="154">
        <v>7228</v>
      </c>
      <c r="X396" s="262"/>
      <c r="Y396" s="153"/>
      <c r="Z396" s="262"/>
      <c r="AA396" s="262"/>
      <c r="AB396" s="262"/>
      <c r="AC396" s="150"/>
      <c r="AD396" s="40"/>
      <c r="AE396" s="40"/>
      <c r="AF396" s="40"/>
      <c r="AG396" s="40"/>
      <c r="AH396" s="40"/>
      <c r="AI396" s="218"/>
    </row>
    <row r="397" spans="1:35" ht="45" customHeight="1" x14ac:dyDescent="0.2">
      <c r="A397" s="159" t="s">
        <v>4330</v>
      </c>
      <c r="B397" s="150">
        <v>692550005</v>
      </c>
      <c r="C397" s="150" t="s">
        <v>4157</v>
      </c>
      <c r="D397" s="151" t="s">
        <v>4025</v>
      </c>
      <c r="E397" s="150" t="s">
        <v>920</v>
      </c>
      <c r="F397" s="152" t="s">
        <v>278</v>
      </c>
      <c r="G397" s="152"/>
      <c r="H397" s="152" t="s">
        <v>921</v>
      </c>
      <c r="I397" s="152" t="s">
        <v>115</v>
      </c>
      <c r="J397" s="150"/>
      <c r="K397" s="150"/>
      <c r="L397" s="150" t="s">
        <v>4331</v>
      </c>
      <c r="M397" s="150" t="s">
        <v>4332</v>
      </c>
      <c r="N397" s="153" t="s">
        <v>118</v>
      </c>
      <c r="O397" s="154" t="s">
        <v>541</v>
      </c>
      <c r="P397" s="154"/>
      <c r="Q397" s="155" t="s">
        <v>4333</v>
      </c>
      <c r="R397" s="154"/>
      <c r="S397" s="155">
        <v>91001</v>
      </c>
      <c r="T397" s="155" t="s">
        <v>4176</v>
      </c>
      <c r="U397" s="155" t="s">
        <v>898</v>
      </c>
      <c r="V397" s="156">
        <v>38695</v>
      </c>
      <c r="W397" s="154">
        <v>7226</v>
      </c>
      <c r="X397" s="262"/>
      <c r="Y397" s="153"/>
      <c r="Z397" s="262"/>
      <c r="AA397" s="262"/>
      <c r="AB397" s="262"/>
      <c r="AC397" s="150"/>
      <c r="AD397" s="40"/>
      <c r="AE397" s="40"/>
      <c r="AF397" s="40"/>
      <c r="AG397" s="40"/>
      <c r="AH397" s="40"/>
      <c r="AI397" s="218"/>
    </row>
    <row r="398" spans="1:35" ht="45" customHeight="1" x14ac:dyDescent="0.2">
      <c r="A398" s="159" t="s">
        <v>4334</v>
      </c>
      <c r="B398" s="150">
        <v>692542002</v>
      </c>
      <c r="C398" s="150" t="s">
        <v>4157</v>
      </c>
      <c r="D398" s="151" t="s">
        <v>4025</v>
      </c>
      <c r="E398" s="150" t="s">
        <v>4171</v>
      </c>
      <c r="F398" s="152" t="s">
        <v>278</v>
      </c>
      <c r="G398" s="152"/>
      <c r="H398" s="152" t="s">
        <v>4172</v>
      </c>
      <c r="I398" s="152" t="s">
        <v>115</v>
      </c>
      <c r="J398" s="150"/>
      <c r="K398" s="150"/>
      <c r="L398" s="150" t="s">
        <v>4335</v>
      </c>
      <c r="M398" s="150" t="s">
        <v>4336</v>
      </c>
      <c r="N398" s="153" t="s">
        <v>118</v>
      </c>
      <c r="O398" s="154" t="s">
        <v>1711</v>
      </c>
      <c r="P398" s="154" t="s">
        <v>4337</v>
      </c>
      <c r="Q398" s="155" t="s">
        <v>4338</v>
      </c>
      <c r="R398" s="154"/>
      <c r="S398" s="155">
        <v>91001</v>
      </c>
      <c r="T398" s="155" t="s">
        <v>4176</v>
      </c>
      <c r="U398" s="155" t="s">
        <v>898</v>
      </c>
      <c r="V398" s="156">
        <v>37970</v>
      </c>
      <c r="W398" s="154">
        <v>7054</v>
      </c>
      <c r="X398" s="213"/>
      <c r="Y398" s="214"/>
      <c r="Z398" s="213"/>
      <c r="AA398" s="213"/>
      <c r="AB398" s="213"/>
      <c r="AC398" s="215"/>
      <c r="AD398" s="40"/>
      <c r="AE398" s="40"/>
      <c r="AF398" s="40"/>
      <c r="AG398" s="40"/>
      <c r="AH398" s="40"/>
      <c r="AI398" s="218"/>
    </row>
    <row r="399" spans="1:35" ht="45" customHeight="1" x14ac:dyDescent="0.2">
      <c r="A399" s="159" t="s">
        <v>4339</v>
      </c>
      <c r="B399" s="150" t="s">
        <v>4340</v>
      </c>
      <c r="C399" s="150" t="s">
        <v>4157</v>
      </c>
      <c r="D399" s="151" t="s">
        <v>4025</v>
      </c>
      <c r="E399" s="150" t="s">
        <v>920</v>
      </c>
      <c r="F399" s="152" t="s">
        <v>278</v>
      </c>
      <c r="G399" s="152"/>
      <c r="H399" s="152" t="s">
        <v>921</v>
      </c>
      <c r="I399" s="152" t="s">
        <v>115</v>
      </c>
      <c r="J399" s="150"/>
      <c r="K399" s="150"/>
      <c r="L399" s="150" t="s">
        <v>4341</v>
      </c>
      <c r="M399" s="150" t="s">
        <v>4342</v>
      </c>
      <c r="N399" s="153" t="s">
        <v>939</v>
      </c>
      <c r="O399" s="154" t="s">
        <v>4343</v>
      </c>
      <c r="P399" s="154" t="s">
        <v>4344</v>
      </c>
      <c r="Q399" s="155"/>
      <c r="R399" s="154"/>
      <c r="S399" s="155">
        <v>91001</v>
      </c>
      <c r="T399" s="155" t="s">
        <v>897</v>
      </c>
      <c r="U399" s="155" t="s">
        <v>898</v>
      </c>
      <c r="V399" s="156">
        <v>42068</v>
      </c>
      <c r="W399" s="154">
        <v>7558</v>
      </c>
      <c r="X399" s="213"/>
      <c r="Y399" s="214"/>
      <c r="Z399" s="213"/>
      <c r="AA399" s="213"/>
      <c r="AB399" s="213"/>
      <c r="AC399" s="215"/>
      <c r="AD399" s="40"/>
      <c r="AE399" s="40"/>
      <c r="AF399" s="40"/>
      <c r="AG399" s="40"/>
      <c r="AH399" s="40"/>
      <c r="AI399" s="218"/>
    </row>
    <row r="400" spans="1:35" ht="45" customHeight="1" x14ac:dyDescent="0.2">
      <c r="A400" s="159" t="s">
        <v>4345</v>
      </c>
      <c r="B400" s="150">
        <v>690301008</v>
      </c>
      <c r="C400" s="150" t="s">
        <v>4157</v>
      </c>
      <c r="D400" s="151" t="s">
        <v>4025</v>
      </c>
      <c r="E400" s="150" t="s">
        <v>920</v>
      </c>
      <c r="F400" s="152" t="s">
        <v>278</v>
      </c>
      <c r="G400" s="152"/>
      <c r="H400" s="152" t="s">
        <v>921</v>
      </c>
      <c r="I400" s="152" t="s">
        <v>115</v>
      </c>
      <c r="J400" s="150"/>
      <c r="K400" s="150"/>
      <c r="L400" s="150" t="s">
        <v>4346</v>
      </c>
      <c r="M400" s="150" t="s">
        <v>4347</v>
      </c>
      <c r="N400" s="153" t="s">
        <v>165</v>
      </c>
      <c r="O400" s="154" t="s">
        <v>1874</v>
      </c>
      <c r="P400" s="154" t="s">
        <v>4348</v>
      </c>
      <c r="Q400" s="155" t="s">
        <v>4349</v>
      </c>
      <c r="R400" s="154"/>
      <c r="S400" s="155">
        <v>91001</v>
      </c>
      <c r="T400" s="155" t="s">
        <v>897</v>
      </c>
      <c r="U400" s="155" t="s">
        <v>898</v>
      </c>
      <c r="V400" s="156">
        <v>42059</v>
      </c>
      <c r="W400" s="154">
        <v>7549</v>
      </c>
      <c r="X400" s="213"/>
      <c r="Y400" s="214"/>
      <c r="Z400" s="213"/>
      <c r="AA400" s="213"/>
      <c r="AB400" s="213"/>
      <c r="AC400" s="215"/>
      <c r="AD400" s="40"/>
      <c r="AE400" s="40"/>
      <c r="AF400" s="40"/>
      <c r="AG400" s="40"/>
      <c r="AH400" s="40"/>
      <c r="AI400" s="218"/>
    </row>
    <row r="401" spans="1:35" ht="45" customHeight="1" x14ac:dyDescent="0.2">
      <c r="A401" s="159" t="s">
        <v>4350</v>
      </c>
      <c r="B401" s="150">
        <v>690907003</v>
      </c>
      <c r="C401" s="150" t="s">
        <v>4157</v>
      </c>
      <c r="D401" s="151" t="s">
        <v>4025</v>
      </c>
      <c r="E401" s="150" t="s">
        <v>4171</v>
      </c>
      <c r="F401" s="152" t="s">
        <v>278</v>
      </c>
      <c r="G401" s="152"/>
      <c r="H401" s="152" t="s">
        <v>4172</v>
      </c>
      <c r="I401" s="152" t="s">
        <v>115</v>
      </c>
      <c r="J401" s="150"/>
      <c r="K401" s="150"/>
      <c r="L401" s="150" t="s">
        <v>4351</v>
      </c>
      <c r="M401" s="150" t="s">
        <v>4352</v>
      </c>
      <c r="N401" s="153" t="s">
        <v>1770</v>
      </c>
      <c r="O401" s="154" t="s">
        <v>4353</v>
      </c>
      <c r="P401" s="154" t="s">
        <v>4354</v>
      </c>
      <c r="Q401" s="166" t="s">
        <v>4355</v>
      </c>
      <c r="R401" s="154"/>
      <c r="S401" s="155">
        <v>91001</v>
      </c>
      <c r="T401" s="155" t="s">
        <v>4176</v>
      </c>
      <c r="U401" s="155" t="s">
        <v>898</v>
      </c>
      <c r="V401" s="156">
        <v>38722</v>
      </c>
      <c r="W401" s="154">
        <v>7244</v>
      </c>
      <c r="X401" s="262"/>
      <c r="Y401" s="153"/>
      <c r="Z401" s="262"/>
      <c r="AA401" s="262"/>
      <c r="AB401" s="262"/>
      <c r="AC401" s="150"/>
      <c r="AD401" s="40"/>
      <c r="AE401" s="40"/>
      <c r="AF401" s="40"/>
      <c r="AG401" s="40"/>
      <c r="AH401" s="40"/>
      <c r="AI401" s="218"/>
    </row>
    <row r="402" spans="1:35" ht="45" customHeight="1" x14ac:dyDescent="0.2">
      <c r="A402" s="159" t="s">
        <v>4356</v>
      </c>
      <c r="B402" s="150">
        <v>692647009</v>
      </c>
      <c r="C402" s="150" t="s">
        <v>4157</v>
      </c>
      <c r="D402" s="151" t="s">
        <v>4025</v>
      </c>
      <c r="E402" s="150" t="s">
        <v>920</v>
      </c>
      <c r="F402" s="152" t="s">
        <v>278</v>
      </c>
      <c r="G402" s="152"/>
      <c r="H402" s="152" t="s">
        <v>921</v>
      </c>
      <c r="I402" s="152" t="s">
        <v>115</v>
      </c>
      <c r="J402" s="150"/>
      <c r="K402" s="150"/>
      <c r="L402" s="150" t="s">
        <v>4357</v>
      </c>
      <c r="M402" s="150" t="s">
        <v>4358</v>
      </c>
      <c r="N402" s="153" t="s">
        <v>133</v>
      </c>
      <c r="O402" s="154" t="s">
        <v>4359</v>
      </c>
      <c r="P402" s="154" t="s">
        <v>4360</v>
      </c>
      <c r="Q402" s="155"/>
      <c r="R402" s="154"/>
      <c r="S402" s="155">
        <v>91001</v>
      </c>
      <c r="T402" s="155" t="s">
        <v>897</v>
      </c>
      <c r="U402" s="155" t="s">
        <v>898</v>
      </c>
      <c r="V402" s="156">
        <v>41596</v>
      </c>
      <c r="W402" s="154">
        <v>7491</v>
      </c>
      <c r="X402" s="262"/>
      <c r="Y402" s="153"/>
      <c r="Z402" s="262"/>
      <c r="AA402" s="262"/>
      <c r="AB402" s="262"/>
      <c r="AC402" s="150"/>
      <c r="AD402" s="40"/>
      <c r="AE402" s="40"/>
      <c r="AF402" s="40"/>
      <c r="AG402" s="40"/>
      <c r="AH402" s="40"/>
      <c r="AI402" s="218"/>
    </row>
    <row r="403" spans="1:35" ht="45" customHeight="1" x14ac:dyDescent="0.2">
      <c r="A403" s="159" t="s">
        <v>4361</v>
      </c>
      <c r="B403" s="150">
        <v>692404009</v>
      </c>
      <c r="C403" s="150" t="s">
        <v>4157</v>
      </c>
      <c r="D403" s="151" t="s">
        <v>4025</v>
      </c>
      <c r="E403" s="150" t="s">
        <v>4171</v>
      </c>
      <c r="F403" s="152" t="s">
        <v>278</v>
      </c>
      <c r="G403" s="152"/>
      <c r="H403" s="152" t="s">
        <v>4172</v>
      </c>
      <c r="I403" s="152" t="s">
        <v>115</v>
      </c>
      <c r="J403" s="150"/>
      <c r="K403" s="150"/>
      <c r="L403" s="150" t="s">
        <v>4362</v>
      </c>
      <c r="M403" s="150" t="s">
        <v>4363</v>
      </c>
      <c r="N403" s="153" t="s">
        <v>232</v>
      </c>
      <c r="O403" s="154" t="s">
        <v>4364</v>
      </c>
      <c r="P403" s="154" t="s">
        <v>4365</v>
      </c>
      <c r="Q403" s="155"/>
      <c r="R403" s="154"/>
      <c r="S403" s="155">
        <v>91001</v>
      </c>
      <c r="T403" s="155" t="s">
        <v>4366</v>
      </c>
      <c r="U403" s="155" t="s">
        <v>898</v>
      </c>
      <c r="V403" s="156">
        <v>38737</v>
      </c>
      <c r="W403" s="154">
        <v>7299</v>
      </c>
      <c r="X403" s="262"/>
      <c r="Y403" s="153"/>
      <c r="Z403" s="262"/>
      <c r="AA403" s="262"/>
      <c r="AB403" s="262"/>
      <c r="AC403" s="150"/>
      <c r="AD403" s="40"/>
      <c r="AE403" s="40"/>
      <c r="AF403" s="40"/>
      <c r="AG403" s="40"/>
      <c r="AH403" s="40"/>
      <c r="AI403" s="218"/>
    </row>
    <row r="404" spans="1:35" ht="45" customHeight="1" x14ac:dyDescent="0.2">
      <c r="A404" s="159" t="s">
        <v>4367</v>
      </c>
      <c r="B404" s="150">
        <v>691409007</v>
      </c>
      <c r="C404" s="150" t="s">
        <v>4157</v>
      </c>
      <c r="D404" s="151" t="s">
        <v>4025</v>
      </c>
      <c r="E404" s="150" t="s">
        <v>4171</v>
      </c>
      <c r="F404" s="152" t="s">
        <v>278</v>
      </c>
      <c r="G404" s="152"/>
      <c r="H404" s="152" t="s">
        <v>4172</v>
      </c>
      <c r="I404" s="152" t="s">
        <v>115</v>
      </c>
      <c r="J404" s="150"/>
      <c r="K404" s="150"/>
      <c r="L404" s="150" t="s">
        <v>4368</v>
      </c>
      <c r="M404" s="150" t="s">
        <v>4369</v>
      </c>
      <c r="N404" s="153" t="s">
        <v>471</v>
      </c>
      <c r="O404" s="154" t="s">
        <v>822</v>
      </c>
      <c r="P404" s="154" t="s">
        <v>4370</v>
      </c>
      <c r="Q404" s="155"/>
      <c r="R404" s="154"/>
      <c r="S404" s="155">
        <v>91001</v>
      </c>
      <c r="T404" s="155" t="s">
        <v>4371</v>
      </c>
      <c r="U404" s="155">
        <v>2009</v>
      </c>
      <c r="V404" s="156">
        <v>38723</v>
      </c>
      <c r="W404" s="154">
        <v>7251</v>
      </c>
      <c r="X404" s="213"/>
      <c r="Y404" s="214"/>
      <c r="Z404" s="213"/>
      <c r="AA404" s="213"/>
      <c r="AB404" s="213"/>
      <c r="AC404" s="215"/>
      <c r="AD404" s="40"/>
      <c r="AE404" s="40"/>
      <c r="AF404" s="40"/>
      <c r="AG404" s="40"/>
      <c r="AH404" s="40"/>
      <c r="AI404" s="218"/>
    </row>
    <row r="405" spans="1:35" ht="45" customHeight="1" x14ac:dyDescent="0.2">
      <c r="A405" s="159" t="s">
        <v>4372</v>
      </c>
      <c r="B405" s="150">
        <v>692665007</v>
      </c>
      <c r="C405" s="150" t="s">
        <v>4157</v>
      </c>
      <c r="D405" s="151" t="s">
        <v>4025</v>
      </c>
      <c r="E405" s="150" t="s">
        <v>920</v>
      </c>
      <c r="F405" s="152" t="s">
        <v>278</v>
      </c>
      <c r="G405" s="152"/>
      <c r="H405" s="152" t="s">
        <v>921</v>
      </c>
      <c r="I405" s="152" t="s">
        <v>115</v>
      </c>
      <c r="J405" s="150"/>
      <c r="K405" s="240" t="s">
        <v>4373</v>
      </c>
      <c r="L405" s="150" t="s">
        <v>4374</v>
      </c>
      <c r="M405" s="150" t="s">
        <v>4375</v>
      </c>
      <c r="N405" s="153" t="s">
        <v>471</v>
      </c>
      <c r="O405" s="154" t="s">
        <v>472</v>
      </c>
      <c r="P405" s="154" t="s">
        <v>4376</v>
      </c>
      <c r="Q405" s="167" t="s">
        <v>4377</v>
      </c>
      <c r="R405" s="154"/>
      <c r="S405" s="155">
        <v>91001</v>
      </c>
      <c r="T405" s="155" t="s">
        <v>4176</v>
      </c>
      <c r="U405" s="155" t="s">
        <v>898</v>
      </c>
      <c r="V405" s="156">
        <v>40249</v>
      </c>
      <c r="W405" s="154">
        <v>7425</v>
      </c>
      <c r="X405" s="213"/>
      <c r="Y405" s="214"/>
      <c r="Z405" s="213"/>
      <c r="AA405" s="213"/>
      <c r="AB405" s="213"/>
      <c r="AC405" s="215"/>
      <c r="AD405" s="40"/>
      <c r="AE405" s="40"/>
      <c r="AF405" s="40"/>
      <c r="AG405" s="40"/>
      <c r="AH405" s="40"/>
      <c r="AI405" s="218"/>
    </row>
    <row r="406" spans="1:35" ht="45" customHeight="1" x14ac:dyDescent="0.2">
      <c r="A406" s="159" t="s">
        <v>4378</v>
      </c>
      <c r="B406" s="150">
        <v>690903008</v>
      </c>
      <c r="C406" s="150" t="s">
        <v>4157</v>
      </c>
      <c r="D406" s="151" t="s">
        <v>4025</v>
      </c>
      <c r="E406" s="150" t="s">
        <v>4171</v>
      </c>
      <c r="F406" s="152" t="s">
        <v>278</v>
      </c>
      <c r="G406" s="152"/>
      <c r="H406" s="152" t="s">
        <v>4172</v>
      </c>
      <c r="I406" s="152" t="s">
        <v>115</v>
      </c>
      <c r="J406" s="150"/>
      <c r="K406" s="150"/>
      <c r="L406" s="150" t="s">
        <v>4379</v>
      </c>
      <c r="M406" s="150" t="s">
        <v>4380</v>
      </c>
      <c r="N406" s="153" t="s">
        <v>1770</v>
      </c>
      <c r="O406" s="154" t="s">
        <v>4381</v>
      </c>
      <c r="P406" s="154" t="s">
        <v>4382</v>
      </c>
      <c r="Q406" s="155" t="s">
        <v>4383</v>
      </c>
      <c r="R406" s="154"/>
      <c r="S406" s="155">
        <v>91001</v>
      </c>
      <c r="T406" s="155" t="s">
        <v>4212</v>
      </c>
      <c r="U406" s="155" t="s">
        <v>898</v>
      </c>
      <c r="V406" s="156">
        <v>37970</v>
      </c>
      <c r="W406" s="154">
        <v>7112</v>
      </c>
      <c r="X406" s="262"/>
      <c r="Y406" s="153"/>
      <c r="Z406" s="262"/>
      <c r="AA406" s="262"/>
      <c r="AB406" s="262"/>
      <c r="AC406" s="150"/>
      <c r="AD406" s="40"/>
      <c r="AE406" s="40"/>
      <c r="AF406" s="40"/>
      <c r="AG406" s="40"/>
      <c r="AH406" s="40"/>
      <c r="AI406" s="218"/>
    </row>
    <row r="407" spans="1:35" ht="45" customHeight="1" x14ac:dyDescent="0.2">
      <c r="A407" s="159" t="s">
        <v>4384</v>
      </c>
      <c r="B407" s="150" t="s">
        <v>4385</v>
      </c>
      <c r="C407" s="150" t="s">
        <v>4157</v>
      </c>
      <c r="D407" s="151" t="s">
        <v>4025</v>
      </c>
      <c r="E407" s="150" t="s">
        <v>4171</v>
      </c>
      <c r="F407" s="152" t="s">
        <v>278</v>
      </c>
      <c r="G407" s="152"/>
      <c r="H407" s="152" t="s">
        <v>4172</v>
      </c>
      <c r="I407" s="152" t="s">
        <v>115</v>
      </c>
      <c r="J407" s="150"/>
      <c r="K407" s="150"/>
      <c r="L407" s="150" t="s">
        <v>4386</v>
      </c>
      <c r="M407" s="150" t="s">
        <v>4387</v>
      </c>
      <c r="N407" s="153" t="s">
        <v>149</v>
      </c>
      <c r="O407" s="154" t="s">
        <v>4388</v>
      </c>
      <c r="P407" s="154"/>
      <c r="Q407" s="155" t="s">
        <v>4389</v>
      </c>
      <c r="R407" s="154"/>
      <c r="S407" s="155">
        <v>91001</v>
      </c>
      <c r="T407" s="155" t="s">
        <v>4176</v>
      </c>
      <c r="U407" s="155" t="s">
        <v>898</v>
      </c>
      <c r="V407" s="156">
        <v>42615</v>
      </c>
      <c r="W407" s="154">
        <v>7615</v>
      </c>
      <c r="X407" s="213"/>
      <c r="Y407" s="214"/>
      <c r="Z407" s="213"/>
      <c r="AA407" s="213"/>
      <c r="AB407" s="213"/>
      <c r="AC407" s="215"/>
      <c r="AD407" s="40"/>
      <c r="AE407" s="40"/>
      <c r="AF407" s="40"/>
      <c r="AG407" s="40"/>
      <c r="AH407" s="40"/>
      <c r="AI407" s="218"/>
    </row>
    <row r="408" spans="1:35" ht="45" customHeight="1" x14ac:dyDescent="0.2">
      <c r="A408" s="159" t="s">
        <v>4390</v>
      </c>
      <c r="B408" s="150">
        <v>692402006</v>
      </c>
      <c r="C408" s="150" t="s">
        <v>4157</v>
      </c>
      <c r="D408" s="151" t="s">
        <v>4025</v>
      </c>
      <c r="E408" s="150" t="s">
        <v>4171</v>
      </c>
      <c r="F408" s="152" t="s">
        <v>278</v>
      </c>
      <c r="G408" s="152"/>
      <c r="H408" s="152" t="s">
        <v>4172</v>
      </c>
      <c r="I408" s="152" t="s">
        <v>115</v>
      </c>
      <c r="J408" s="150"/>
      <c r="K408" s="150"/>
      <c r="L408" s="150" t="s">
        <v>4391</v>
      </c>
      <c r="M408" s="150" t="s">
        <v>4392</v>
      </c>
      <c r="N408" s="153" t="s">
        <v>578</v>
      </c>
      <c r="O408" s="154" t="s">
        <v>4393</v>
      </c>
      <c r="P408" s="154"/>
      <c r="Q408" s="155"/>
      <c r="R408" s="154"/>
      <c r="S408" s="155">
        <v>91001</v>
      </c>
      <c r="T408" s="155" t="s">
        <v>4189</v>
      </c>
      <c r="U408" s="155" t="s">
        <v>898</v>
      </c>
      <c r="V408" s="156">
        <v>38572</v>
      </c>
      <c r="W408" s="154">
        <v>7181</v>
      </c>
      <c r="X408" s="262"/>
      <c r="Y408" s="153"/>
      <c r="Z408" s="262"/>
      <c r="AA408" s="262"/>
      <c r="AB408" s="262"/>
      <c r="AC408" s="150"/>
      <c r="AD408" s="40"/>
      <c r="AE408" s="40"/>
      <c r="AF408" s="40"/>
      <c r="AG408" s="40"/>
      <c r="AH408" s="40"/>
      <c r="AI408" s="218"/>
    </row>
    <row r="409" spans="1:35" ht="45" customHeight="1" x14ac:dyDescent="0.2">
      <c r="A409" s="159" t="s">
        <v>4394</v>
      </c>
      <c r="B409" s="150">
        <v>691404005</v>
      </c>
      <c r="C409" s="150" t="s">
        <v>4157</v>
      </c>
      <c r="D409" s="151" t="s">
        <v>4025</v>
      </c>
      <c r="E409" s="150" t="s">
        <v>4171</v>
      </c>
      <c r="F409" s="152" t="s">
        <v>278</v>
      </c>
      <c r="G409" s="152"/>
      <c r="H409" s="152" t="s">
        <v>4172</v>
      </c>
      <c r="I409" s="152" t="s">
        <v>115</v>
      </c>
      <c r="J409" s="150"/>
      <c r="K409" s="150"/>
      <c r="L409" s="150" t="s">
        <v>4395</v>
      </c>
      <c r="M409" s="150" t="s">
        <v>4396</v>
      </c>
      <c r="N409" s="153" t="s">
        <v>471</v>
      </c>
      <c r="O409" s="154" t="s">
        <v>4397</v>
      </c>
      <c r="P409" s="154" t="s">
        <v>4398</v>
      </c>
      <c r="Q409" s="155"/>
      <c r="R409" s="154"/>
      <c r="S409" s="155">
        <v>91001</v>
      </c>
      <c r="T409" s="155" t="s">
        <v>4176</v>
      </c>
      <c r="U409" s="155" t="s">
        <v>898</v>
      </c>
      <c r="V409" s="156">
        <v>38736</v>
      </c>
      <c r="W409" s="154">
        <v>7277</v>
      </c>
      <c r="X409" s="262"/>
      <c r="Y409" s="153"/>
      <c r="Z409" s="262"/>
      <c r="AA409" s="262"/>
      <c r="AB409" s="262"/>
      <c r="AC409" s="150"/>
      <c r="AD409" s="40"/>
      <c r="AE409" s="40"/>
      <c r="AF409" s="40"/>
      <c r="AG409" s="40"/>
      <c r="AH409" s="40"/>
      <c r="AI409" s="218"/>
    </row>
    <row r="410" spans="1:35" ht="45" customHeight="1" x14ac:dyDescent="0.2">
      <c r="A410" s="159" t="s">
        <v>4399</v>
      </c>
      <c r="B410" s="150">
        <v>692545001</v>
      </c>
      <c r="C410" s="150" t="s">
        <v>4157</v>
      </c>
      <c r="D410" s="151" t="s">
        <v>4025</v>
      </c>
      <c r="E410" s="150" t="s">
        <v>4184</v>
      </c>
      <c r="F410" s="152" t="s">
        <v>4400</v>
      </c>
      <c r="G410" s="152"/>
      <c r="H410" s="152" t="s">
        <v>4185</v>
      </c>
      <c r="I410" s="152" t="s">
        <v>115</v>
      </c>
      <c r="J410" s="150"/>
      <c r="K410" s="150"/>
      <c r="L410" s="150" t="s">
        <v>4401</v>
      </c>
      <c r="M410" s="150" t="s">
        <v>4402</v>
      </c>
      <c r="N410" s="154" t="s">
        <v>578</v>
      </c>
      <c r="O410" s="153" t="s">
        <v>4059</v>
      </c>
      <c r="P410" s="154" t="s">
        <v>4403</v>
      </c>
      <c r="Q410" s="155" t="s">
        <v>4404</v>
      </c>
      <c r="R410" s="154"/>
      <c r="S410" s="155">
        <v>91001</v>
      </c>
      <c r="T410" s="155" t="s">
        <v>897</v>
      </c>
      <c r="U410" s="155" t="s">
        <v>898</v>
      </c>
      <c r="V410" s="156">
        <v>41793</v>
      </c>
      <c r="W410" s="154">
        <v>7500</v>
      </c>
      <c r="X410" s="213"/>
      <c r="Y410" s="214"/>
      <c r="Z410" s="213"/>
      <c r="AA410" s="213"/>
      <c r="AB410" s="213"/>
      <c r="AC410" s="215"/>
      <c r="AD410" s="40"/>
      <c r="AE410" s="40"/>
      <c r="AF410" s="40"/>
      <c r="AG410" s="40"/>
      <c r="AH410" s="40"/>
      <c r="AI410" s="218"/>
    </row>
    <row r="411" spans="1:35" ht="45" customHeight="1" x14ac:dyDescent="0.2">
      <c r="A411" s="159" t="s">
        <v>4405</v>
      </c>
      <c r="B411" s="150" t="s">
        <v>4406</v>
      </c>
      <c r="C411" s="150" t="s">
        <v>4157</v>
      </c>
      <c r="D411" s="151" t="s">
        <v>4025</v>
      </c>
      <c r="E411" s="150" t="s">
        <v>4171</v>
      </c>
      <c r="F411" s="152" t="s">
        <v>278</v>
      </c>
      <c r="G411" s="152"/>
      <c r="H411" s="152" t="s">
        <v>4172</v>
      </c>
      <c r="I411" s="152" t="s">
        <v>115</v>
      </c>
      <c r="J411" s="150"/>
      <c r="K411" s="150"/>
      <c r="L411" s="150" t="s">
        <v>4407</v>
      </c>
      <c r="M411" s="150" t="s">
        <v>4408</v>
      </c>
      <c r="N411" s="150" t="s">
        <v>1770</v>
      </c>
      <c r="O411" s="154" t="s">
        <v>4409</v>
      </c>
      <c r="P411" s="154" t="s">
        <v>4410</v>
      </c>
      <c r="Q411" s="155" t="s">
        <v>4411</v>
      </c>
      <c r="R411" s="154"/>
      <c r="S411" s="155">
        <v>91001</v>
      </c>
      <c r="T411" s="155" t="s">
        <v>4176</v>
      </c>
      <c r="U411" s="155" t="s">
        <v>898</v>
      </c>
      <c r="V411" s="156">
        <v>38443</v>
      </c>
      <c r="W411" s="154">
        <v>7162</v>
      </c>
      <c r="X411" s="262"/>
      <c r="Y411" s="153"/>
      <c r="Z411" s="262"/>
      <c r="AA411" s="262"/>
      <c r="AB411" s="262"/>
      <c r="AC411" s="150"/>
      <c r="AD411" s="40"/>
      <c r="AE411" s="40"/>
      <c r="AF411" s="40"/>
      <c r="AG411" s="40"/>
      <c r="AH411" s="40"/>
      <c r="AI411" s="218"/>
    </row>
    <row r="412" spans="1:35" ht="45" customHeight="1" x14ac:dyDescent="0.2">
      <c r="A412" s="159" t="s">
        <v>4412</v>
      </c>
      <c r="B412" s="150">
        <v>691502007</v>
      </c>
      <c r="C412" s="150" t="s">
        <v>4157</v>
      </c>
      <c r="D412" s="151" t="s">
        <v>4025</v>
      </c>
      <c r="E412" s="150" t="s">
        <v>4184</v>
      </c>
      <c r="F412" s="152" t="s">
        <v>2439</v>
      </c>
      <c r="G412" s="152"/>
      <c r="H412" s="152" t="s">
        <v>4185</v>
      </c>
      <c r="I412" s="152"/>
      <c r="J412" s="150"/>
      <c r="K412" s="150"/>
      <c r="L412" s="150" t="s">
        <v>4413</v>
      </c>
      <c r="M412" s="150" t="s">
        <v>4414</v>
      </c>
      <c r="N412" s="153" t="s">
        <v>471</v>
      </c>
      <c r="O412" s="154" t="s">
        <v>4415</v>
      </c>
      <c r="P412" s="154"/>
      <c r="Q412" s="155"/>
      <c r="R412" s="154"/>
      <c r="S412" s="155">
        <v>91001</v>
      </c>
      <c r="T412" s="155" t="s">
        <v>4366</v>
      </c>
      <c r="U412" s="155" t="s">
        <v>898</v>
      </c>
      <c r="V412" s="156">
        <v>38734</v>
      </c>
      <c r="W412" s="154">
        <v>7259</v>
      </c>
      <c r="X412" s="262"/>
      <c r="Y412" s="153"/>
      <c r="Z412" s="262"/>
      <c r="AA412" s="262"/>
      <c r="AB412" s="262"/>
      <c r="AC412" s="150"/>
      <c r="AD412" s="40"/>
      <c r="AE412" s="40"/>
      <c r="AF412" s="40"/>
      <c r="AG412" s="40"/>
      <c r="AH412" s="40"/>
      <c r="AI412" s="218"/>
    </row>
    <row r="413" spans="1:35" ht="45" customHeight="1" x14ac:dyDescent="0.2">
      <c r="A413" s="159" t="s">
        <v>4416</v>
      </c>
      <c r="B413" s="150">
        <v>691411001</v>
      </c>
      <c r="C413" s="150" t="s">
        <v>4157</v>
      </c>
      <c r="D413" s="151" t="s">
        <v>4025</v>
      </c>
      <c r="E413" s="150" t="s">
        <v>920</v>
      </c>
      <c r="F413" s="152" t="s">
        <v>278</v>
      </c>
      <c r="G413" s="152"/>
      <c r="H413" s="152" t="s">
        <v>921</v>
      </c>
      <c r="I413" s="152" t="s">
        <v>115</v>
      </c>
      <c r="J413" s="150"/>
      <c r="K413" s="240" t="s">
        <v>4417</v>
      </c>
      <c r="L413" s="150" t="s">
        <v>4418</v>
      </c>
      <c r="M413" s="150" t="s">
        <v>4419</v>
      </c>
      <c r="N413" s="153" t="s">
        <v>471</v>
      </c>
      <c r="O413" s="154" t="s">
        <v>4420</v>
      </c>
      <c r="P413" s="154" t="s">
        <v>4421</v>
      </c>
      <c r="Q413" s="155"/>
      <c r="R413" s="154"/>
      <c r="S413" s="155">
        <v>91001</v>
      </c>
      <c r="T413" s="155" t="s">
        <v>897</v>
      </c>
      <c r="U413" s="155" t="s">
        <v>898</v>
      </c>
      <c r="V413" s="156">
        <v>42053</v>
      </c>
      <c r="W413" s="154">
        <v>7538</v>
      </c>
      <c r="X413" s="213"/>
      <c r="Y413" s="214"/>
      <c r="Z413" s="213"/>
      <c r="AA413" s="213"/>
      <c r="AB413" s="213"/>
      <c r="AC413" s="215"/>
      <c r="AD413" s="40"/>
      <c r="AE413" s="40"/>
      <c r="AF413" s="40"/>
      <c r="AG413" s="40"/>
      <c r="AH413" s="40"/>
      <c r="AI413" s="218"/>
    </row>
    <row r="414" spans="1:35" ht="45" customHeight="1" x14ac:dyDescent="0.2">
      <c r="A414" s="159" t="s">
        <v>4422</v>
      </c>
      <c r="B414" s="150">
        <v>690715007</v>
      </c>
      <c r="C414" s="150" t="s">
        <v>4157</v>
      </c>
      <c r="D414" s="151" t="s">
        <v>4025</v>
      </c>
      <c r="E414" s="150" t="s">
        <v>4171</v>
      </c>
      <c r="F414" s="152" t="s">
        <v>278</v>
      </c>
      <c r="G414" s="152"/>
      <c r="H414" s="152" t="s">
        <v>4172</v>
      </c>
      <c r="I414" s="152" t="s">
        <v>115</v>
      </c>
      <c r="J414" s="150"/>
      <c r="K414" s="150"/>
      <c r="L414" s="150" t="s">
        <v>4423</v>
      </c>
      <c r="M414" s="150" t="s">
        <v>4424</v>
      </c>
      <c r="N414" s="153" t="s">
        <v>118</v>
      </c>
      <c r="O414" s="154" t="s">
        <v>601</v>
      </c>
      <c r="P414" s="154" t="s">
        <v>4425</v>
      </c>
      <c r="Q414" s="166" t="s">
        <v>4426</v>
      </c>
      <c r="R414" s="154"/>
      <c r="S414" s="155">
        <v>91001</v>
      </c>
      <c r="T414" s="155" t="s">
        <v>4176</v>
      </c>
      <c r="U414" s="155" t="s">
        <v>898</v>
      </c>
      <c r="V414" s="156">
        <v>38722</v>
      </c>
      <c r="W414" s="154">
        <v>7248</v>
      </c>
      <c r="X414" s="213"/>
      <c r="Y414" s="214"/>
      <c r="Z414" s="213"/>
      <c r="AA414" s="213"/>
      <c r="AB414" s="213"/>
      <c r="AC414" s="215"/>
      <c r="AD414" s="40"/>
      <c r="AE414" s="40"/>
      <c r="AF414" s="40"/>
      <c r="AG414" s="40"/>
      <c r="AH414" s="40"/>
      <c r="AI414" s="218"/>
    </row>
    <row r="415" spans="1:35" ht="45" customHeight="1" x14ac:dyDescent="0.2">
      <c r="A415" s="159" t="s">
        <v>4427</v>
      </c>
      <c r="B415" s="150" t="s">
        <v>4428</v>
      </c>
      <c r="C415" s="150" t="s">
        <v>4157</v>
      </c>
      <c r="D415" s="151" t="s">
        <v>4025</v>
      </c>
      <c r="E415" s="150" t="s">
        <v>920</v>
      </c>
      <c r="F415" s="152" t="s">
        <v>278</v>
      </c>
      <c r="G415" s="152"/>
      <c r="H415" s="152" t="s">
        <v>921</v>
      </c>
      <c r="I415" s="152" t="s">
        <v>115</v>
      </c>
      <c r="J415" s="150"/>
      <c r="K415" s="150"/>
      <c r="L415" s="150" t="s">
        <v>4429</v>
      </c>
      <c r="M415" s="150" t="s">
        <v>4430</v>
      </c>
      <c r="N415" s="150" t="s">
        <v>149</v>
      </c>
      <c r="O415" s="150" t="s">
        <v>4431</v>
      </c>
      <c r="P415" s="150" t="s">
        <v>4432</v>
      </c>
      <c r="Q415" s="155" t="s">
        <v>4433</v>
      </c>
      <c r="R415" s="154"/>
      <c r="S415" s="155">
        <v>91001</v>
      </c>
      <c r="T415" s="155" t="s">
        <v>4434</v>
      </c>
      <c r="U415" s="155">
        <v>2021</v>
      </c>
      <c r="V415" s="156">
        <v>38705</v>
      </c>
      <c r="W415" s="154">
        <v>7233</v>
      </c>
      <c r="X415" s="213"/>
      <c r="Y415" s="214"/>
      <c r="Z415" s="213"/>
      <c r="AA415" s="213"/>
      <c r="AB415" s="213"/>
      <c r="AC415" s="215"/>
      <c r="AD415" s="40"/>
      <c r="AE415" s="40"/>
      <c r="AF415" s="40"/>
      <c r="AG415" s="40"/>
      <c r="AH415" s="40"/>
      <c r="AI415" s="218"/>
    </row>
    <row r="416" spans="1:35" ht="45" customHeight="1" x14ac:dyDescent="0.2">
      <c r="A416" s="159" t="s">
        <v>4435</v>
      </c>
      <c r="B416" s="150">
        <v>690411008</v>
      </c>
      <c r="C416" s="150" t="s">
        <v>4157</v>
      </c>
      <c r="D416" s="151" t="s">
        <v>4025</v>
      </c>
      <c r="E416" s="150" t="s">
        <v>4171</v>
      </c>
      <c r="F416" s="152" t="s">
        <v>278</v>
      </c>
      <c r="G416" s="152"/>
      <c r="H416" s="152" t="s">
        <v>4172</v>
      </c>
      <c r="I416" s="152" t="s">
        <v>115</v>
      </c>
      <c r="J416" s="150"/>
      <c r="K416" s="150"/>
      <c r="L416" s="150" t="s">
        <v>4436</v>
      </c>
      <c r="M416" s="150" t="s">
        <v>4437</v>
      </c>
      <c r="N416" s="153" t="s">
        <v>494</v>
      </c>
      <c r="O416" s="154" t="s">
        <v>4438</v>
      </c>
      <c r="P416" s="154" t="s">
        <v>4439</v>
      </c>
      <c r="Q416" s="155"/>
      <c r="R416" s="154"/>
      <c r="S416" s="155">
        <v>91001</v>
      </c>
      <c r="T416" s="155" t="s">
        <v>4189</v>
      </c>
      <c r="U416" s="155" t="s">
        <v>898</v>
      </c>
      <c r="V416" s="156">
        <v>41394</v>
      </c>
      <c r="W416" s="154">
        <v>7476</v>
      </c>
      <c r="X416" s="262"/>
      <c r="Y416" s="153"/>
      <c r="Z416" s="262"/>
      <c r="AA416" s="262"/>
      <c r="AB416" s="262"/>
      <c r="AC416" s="188" t="s">
        <v>1467</v>
      </c>
      <c r="AD416" s="40"/>
      <c r="AE416" s="40"/>
      <c r="AF416" s="40"/>
      <c r="AG416" s="40"/>
      <c r="AH416" s="40"/>
      <c r="AI416" s="218" t="s">
        <v>3561</v>
      </c>
    </row>
    <row r="417" spans="1:35" ht="45" customHeight="1" x14ac:dyDescent="0.2">
      <c r="A417" s="159" t="s">
        <v>4440</v>
      </c>
      <c r="B417" s="150" t="s">
        <v>4441</v>
      </c>
      <c r="C417" s="150" t="s">
        <v>4157</v>
      </c>
      <c r="D417" s="151" t="s">
        <v>4025</v>
      </c>
      <c r="E417" s="150" t="s">
        <v>4171</v>
      </c>
      <c r="F417" s="152" t="s">
        <v>278</v>
      </c>
      <c r="G417" s="152"/>
      <c r="H417" s="152" t="s">
        <v>4172</v>
      </c>
      <c r="I417" s="152" t="s">
        <v>115</v>
      </c>
      <c r="J417" s="150"/>
      <c r="K417" s="150"/>
      <c r="L417" s="150" t="s">
        <v>4442</v>
      </c>
      <c r="M417" s="150" t="s">
        <v>4443</v>
      </c>
      <c r="N417" s="153" t="s">
        <v>133</v>
      </c>
      <c r="O417" s="155" t="s">
        <v>134</v>
      </c>
      <c r="P417" s="154" t="s">
        <v>4444</v>
      </c>
      <c r="Q417" s="155"/>
      <c r="R417" s="154"/>
      <c r="S417" s="155">
        <v>91001</v>
      </c>
      <c r="T417" s="155" t="s">
        <v>4176</v>
      </c>
      <c r="U417" s="155" t="s">
        <v>898</v>
      </c>
      <c r="V417" s="156">
        <v>38737</v>
      </c>
      <c r="W417" s="154">
        <v>7285</v>
      </c>
      <c r="X417" s="213"/>
      <c r="Y417" s="214"/>
      <c r="Z417" s="213"/>
      <c r="AA417" s="213"/>
      <c r="AB417" s="213"/>
      <c r="AC417" s="215"/>
      <c r="AD417" s="40"/>
      <c r="AE417" s="40"/>
      <c r="AF417" s="40"/>
      <c r="AG417" s="40"/>
      <c r="AH417" s="40"/>
      <c r="AI417" s="218"/>
    </row>
    <row r="418" spans="1:35" ht="45" customHeight="1" x14ac:dyDescent="0.2">
      <c r="A418" s="159" t="s">
        <v>4445</v>
      </c>
      <c r="B418" s="150">
        <v>735686003</v>
      </c>
      <c r="C418" s="150" t="s">
        <v>4157</v>
      </c>
      <c r="D418" s="151" t="s">
        <v>4025</v>
      </c>
      <c r="E418" s="150" t="s">
        <v>920</v>
      </c>
      <c r="F418" s="152" t="s">
        <v>278</v>
      </c>
      <c r="G418" s="152"/>
      <c r="H418" s="152" t="s">
        <v>921</v>
      </c>
      <c r="I418" s="152" t="s">
        <v>115</v>
      </c>
      <c r="J418" s="150"/>
      <c r="K418" s="150"/>
      <c r="L418" s="150" t="s">
        <v>4446</v>
      </c>
      <c r="M418" s="150" t="s">
        <v>4447</v>
      </c>
      <c r="N418" s="153" t="s">
        <v>246</v>
      </c>
      <c r="O418" s="154" t="s">
        <v>4448</v>
      </c>
      <c r="P418" s="154" t="s">
        <v>4449</v>
      </c>
      <c r="Q418" s="155" t="s">
        <v>4450</v>
      </c>
      <c r="R418" s="154"/>
      <c r="S418" s="155">
        <v>91001</v>
      </c>
      <c r="T418" s="155" t="s">
        <v>897</v>
      </c>
      <c r="U418" s="155" t="s">
        <v>898</v>
      </c>
      <c r="V418" s="156">
        <v>42059</v>
      </c>
      <c r="W418" s="154">
        <v>7544</v>
      </c>
      <c r="X418" s="213"/>
      <c r="Y418" s="214"/>
      <c r="Z418" s="213"/>
      <c r="AA418" s="213"/>
      <c r="AB418" s="213"/>
      <c r="AC418" s="215"/>
      <c r="AD418" s="40"/>
      <c r="AE418" s="40"/>
      <c r="AF418" s="40"/>
      <c r="AG418" s="40"/>
      <c r="AH418" s="40"/>
      <c r="AI418" s="218"/>
    </row>
    <row r="419" spans="1:35" ht="45" customHeight="1" x14ac:dyDescent="0.2">
      <c r="A419" s="159" t="s">
        <v>4451</v>
      </c>
      <c r="B419" s="150">
        <v>691201007</v>
      </c>
      <c r="C419" s="150" t="s">
        <v>4157</v>
      </c>
      <c r="D419" s="151" t="s">
        <v>4025</v>
      </c>
      <c r="E419" s="150" t="s">
        <v>4171</v>
      </c>
      <c r="F419" s="152" t="s">
        <v>278</v>
      </c>
      <c r="G419" s="152"/>
      <c r="H419" s="152" t="s">
        <v>4172</v>
      </c>
      <c r="I419" s="152" t="s">
        <v>115</v>
      </c>
      <c r="J419" s="150"/>
      <c r="K419" s="150"/>
      <c r="L419" s="150" t="s">
        <v>4452</v>
      </c>
      <c r="M419" s="150" t="s">
        <v>4453</v>
      </c>
      <c r="N419" s="153" t="s">
        <v>939</v>
      </c>
      <c r="O419" s="154" t="s">
        <v>4454</v>
      </c>
      <c r="P419" s="154"/>
      <c r="Q419" s="155"/>
      <c r="R419" s="154"/>
      <c r="S419" s="155">
        <v>91001</v>
      </c>
      <c r="T419" s="155" t="s">
        <v>4455</v>
      </c>
      <c r="U419" s="155">
        <v>2013</v>
      </c>
      <c r="V419" s="156">
        <v>37970</v>
      </c>
      <c r="W419" s="154">
        <v>6876</v>
      </c>
      <c r="X419" s="262"/>
      <c r="Y419" s="153"/>
      <c r="Z419" s="262"/>
      <c r="AA419" s="262"/>
      <c r="AB419" s="262"/>
      <c r="AC419" s="150"/>
      <c r="AD419" s="40"/>
      <c r="AE419" s="40"/>
      <c r="AF419" s="40"/>
      <c r="AG419" s="40"/>
      <c r="AH419" s="40"/>
      <c r="AI419" s="218"/>
    </row>
    <row r="420" spans="1:35" ht="45" customHeight="1" x14ac:dyDescent="0.2">
      <c r="A420" s="159" t="s">
        <v>4456</v>
      </c>
      <c r="B420" s="150">
        <v>691606007</v>
      </c>
      <c r="C420" s="150" t="s">
        <v>4157</v>
      </c>
      <c r="D420" s="151" t="s">
        <v>4025</v>
      </c>
      <c r="E420" s="150" t="s">
        <v>4171</v>
      </c>
      <c r="F420" s="152" t="s">
        <v>278</v>
      </c>
      <c r="G420" s="152"/>
      <c r="H420" s="152" t="s">
        <v>4172</v>
      </c>
      <c r="I420" s="152" t="s">
        <v>115</v>
      </c>
      <c r="J420" s="150"/>
      <c r="K420" s="150"/>
      <c r="L420" s="150" t="s">
        <v>4457</v>
      </c>
      <c r="M420" s="150" t="s">
        <v>4458</v>
      </c>
      <c r="N420" s="153" t="s">
        <v>133</v>
      </c>
      <c r="O420" s="154" t="s">
        <v>4459</v>
      </c>
      <c r="P420" s="154" t="s">
        <v>4460</v>
      </c>
      <c r="Q420" s="155" t="s">
        <v>4461</v>
      </c>
      <c r="R420" s="154"/>
      <c r="S420" s="155">
        <v>91001</v>
      </c>
      <c r="T420" s="155" t="s">
        <v>4176</v>
      </c>
      <c r="U420" s="155" t="s">
        <v>898</v>
      </c>
      <c r="V420" s="156">
        <v>38751</v>
      </c>
      <c r="W420" s="154">
        <v>7295</v>
      </c>
      <c r="X420" s="213"/>
      <c r="Y420" s="214"/>
      <c r="Z420" s="213"/>
      <c r="AA420" s="213"/>
      <c r="AB420" s="213"/>
      <c r="AC420" s="215"/>
      <c r="AD420" s="40"/>
      <c r="AE420" s="40"/>
      <c r="AF420" s="40"/>
      <c r="AG420" s="40"/>
      <c r="AH420" s="40"/>
      <c r="AI420" s="218"/>
    </row>
    <row r="421" spans="1:35" ht="45" customHeight="1" x14ac:dyDescent="0.2">
      <c r="A421" s="159" t="s">
        <v>4462</v>
      </c>
      <c r="B421" s="150">
        <v>690302004</v>
      </c>
      <c r="C421" s="150" t="s">
        <v>4157</v>
      </c>
      <c r="D421" s="151" t="s">
        <v>4025</v>
      </c>
      <c r="E421" s="150" t="s">
        <v>4171</v>
      </c>
      <c r="F421" s="152" t="s">
        <v>278</v>
      </c>
      <c r="G421" s="152"/>
      <c r="H421" s="152" t="s">
        <v>4172</v>
      </c>
      <c r="I421" s="152" t="s">
        <v>115</v>
      </c>
      <c r="J421" s="150"/>
      <c r="K421" s="150"/>
      <c r="L421" s="150" t="s">
        <v>4463</v>
      </c>
      <c r="M421" s="150" t="s">
        <v>4464</v>
      </c>
      <c r="N421" s="153" t="s">
        <v>165</v>
      </c>
      <c r="O421" s="154" t="s">
        <v>318</v>
      </c>
      <c r="P421" s="154" t="s">
        <v>4465</v>
      </c>
      <c r="Q421" s="166" t="s">
        <v>4466</v>
      </c>
      <c r="R421" s="154"/>
      <c r="S421" s="155" t="s">
        <v>4467</v>
      </c>
      <c r="T421" s="155" t="s">
        <v>4468</v>
      </c>
      <c r="U421" s="155">
        <v>2009</v>
      </c>
      <c r="V421" s="156">
        <v>37970</v>
      </c>
      <c r="W421" s="154">
        <v>7083</v>
      </c>
      <c r="X421" s="213"/>
      <c r="Y421" s="214"/>
      <c r="Z421" s="213"/>
      <c r="AA421" s="213"/>
      <c r="AB421" s="213"/>
      <c r="AC421" s="215"/>
      <c r="AD421" s="40"/>
      <c r="AE421" s="40"/>
      <c r="AF421" s="40"/>
      <c r="AG421" s="40"/>
      <c r="AH421" s="40"/>
      <c r="AI421" s="218"/>
    </row>
    <row r="422" spans="1:35" ht="45" customHeight="1" x14ac:dyDescent="0.2">
      <c r="A422" s="159" t="s">
        <v>4469</v>
      </c>
      <c r="B422" s="150">
        <v>690702002</v>
      </c>
      <c r="C422" s="150" t="s">
        <v>4157</v>
      </c>
      <c r="D422" s="151" t="s">
        <v>4025</v>
      </c>
      <c r="E422" s="150" t="s">
        <v>4171</v>
      </c>
      <c r="F422" s="152" t="s">
        <v>278</v>
      </c>
      <c r="G422" s="152"/>
      <c r="H422" s="152" t="s">
        <v>4172</v>
      </c>
      <c r="I422" s="152" t="s">
        <v>115</v>
      </c>
      <c r="J422" s="150"/>
      <c r="K422" s="150"/>
      <c r="L422" s="150" t="s">
        <v>4470</v>
      </c>
      <c r="M422" s="150" t="s">
        <v>4471</v>
      </c>
      <c r="N422" s="153" t="s">
        <v>118</v>
      </c>
      <c r="O422" s="154" t="s">
        <v>4472</v>
      </c>
      <c r="P422" s="154"/>
      <c r="Q422" s="155"/>
      <c r="R422" s="154"/>
      <c r="S422" s="155">
        <v>91001</v>
      </c>
      <c r="T422" s="155" t="s">
        <v>4176</v>
      </c>
      <c r="U422" s="155" t="s">
        <v>898</v>
      </c>
      <c r="V422" s="156">
        <v>41500</v>
      </c>
      <c r="W422" s="154">
        <v>7483</v>
      </c>
      <c r="X422" s="262"/>
      <c r="Y422" s="153"/>
      <c r="Z422" s="262"/>
      <c r="AA422" s="262"/>
      <c r="AB422" s="262"/>
      <c r="AC422" s="150"/>
      <c r="AD422" s="40"/>
      <c r="AE422" s="40"/>
      <c r="AF422" s="40"/>
      <c r="AG422" s="40"/>
      <c r="AH422" s="40"/>
      <c r="AI422" s="218"/>
    </row>
    <row r="423" spans="1:35" ht="45" customHeight="1" x14ac:dyDescent="0.2">
      <c r="A423" s="159" t="s">
        <v>4473</v>
      </c>
      <c r="B423" s="150">
        <v>690403005</v>
      </c>
      <c r="C423" s="150" t="s">
        <v>4157</v>
      </c>
      <c r="D423" s="151" t="s">
        <v>4025</v>
      </c>
      <c r="E423" s="150" t="s">
        <v>4171</v>
      </c>
      <c r="F423" s="152" t="s">
        <v>278</v>
      </c>
      <c r="G423" s="152"/>
      <c r="H423" s="152" t="s">
        <v>4172</v>
      </c>
      <c r="I423" s="152" t="s">
        <v>115</v>
      </c>
      <c r="J423" s="150"/>
      <c r="K423" s="150"/>
      <c r="L423" s="150" t="s">
        <v>4474</v>
      </c>
      <c r="M423" s="150" t="s">
        <v>4475</v>
      </c>
      <c r="N423" s="153" t="s">
        <v>494</v>
      </c>
      <c r="O423" s="154" t="s">
        <v>495</v>
      </c>
      <c r="P423" s="154" t="s">
        <v>4476</v>
      </c>
      <c r="Q423" s="155"/>
      <c r="R423" s="154"/>
      <c r="S423" s="155">
        <v>91001</v>
      </c>
      <c r="T423" s="155" t="s">
        <v>4176</v>
      </c>
      <c r="U423" s="155" t="s">
        <v>898</v>
      </c>
      <c r="V423" s="156">
        <v>37970</v>
      </c>
      <c r="W423" s="154">
        <v>7072</v>
      </c>
      <c r="X423" s="213"/>
      <c r="Y423" s="214"/>
      <c r="Z423" s="213"/>
      <c r="AA423" s="213"/>
      <c r="AB423" s="213"/>
      <c r="AC423" s="219" t="s">
        <v>1467</v>
      </c>
      <c r="AD423" s="40"/>
      <c r="AE423" s="40"/>
      <c r="AF423" s="40"/>
      <c r="AG423" s="40"/>
      <c r="AH423" s="40"/>
      <c r="AI423" s="218" t="s">
        <v>4477</v>
      </c>
    </row>
    <row r="424" spans="1:35" ht="45" customHeight="1" x14ac:dyDescent="0.2">
      <c r="A424" s="159" t="s">
        <v>4478</v>
      </c>
      <c r="B424" s="150">
        <v>691512002</v>
      </c>
      <c r="C424" s="150" t="s">
        <v>4157</v>
      </c>
      <c r="D424" s="151" t="s">
        <v>4025</v>
      </c>
      <c r="E424" s="150" t="s">
        <v>4171</v>
      </c>
      <c r="F424" s="152" t="s">
        <v>278</v>
      </c>
      <c r="G424" s="152"/>
      <c r="H424" s="152" t="s">
        <v>4172</v>
      </c>
      <c r="I424" s="152" t="s">
        <v>115</v>
      </c>
      <c r="J424" s="150"/>
      <c r="K424" s="150"/>
      <c r="L424" s="150" t="s">
        <v>4479</v>
      </c>
      <c r="M424" s="150" t="s">
        <v>4480</v>
      </c>
      <c r="N424" s="153" t="s">
        <v>133</v>
      </c>
      <c r="O424" s="154" t="s">
        <v>2502</v>
      </c>
      <c r="P424" s="154"/>
      <c r="Q424" s="155"/>
      <c r="R424" s="154"/>
      <c r="S424" s="155" t="s">
        <v>4481</v>
      </c>
      <c r="T424" s="155" t="s">
        <v>908</v>
      </c>
      <c r="U424" s="155" t="s">
        <v>898</v>
      </c>
      <c r="V424" s="156">
        <v>38159</v>
      </c>
      <c r="W424" s="154">
        <v>7137</v>
      </c>
      <c r="X424" s="262"/>
      <c r="Y424" s="153"/>
      <c r="Z424" s="262"/>
      <c r="AA424" s="262"/>
      <c r="AB424" s="262"/>
      <c r="AC424" s="150"/>
      <c r="AD424" s="40"/>
      <c r="AE424" s="40"/>
      <c r="AF424" s="40"/>
      <c r="AG424" s="40"/>
      <c r="AH424" s="40"/>
      <c r="AI424" s="218"/>
    </row>
    <row r="425" spans="1:35" ht="45" customHeight="1" x14ac:dyDescent="0.2">
      <c r="A425" s="159" t="s">
        <v>4482</v>
      </c>
      <c r="B425" s="150">
        <v>692002008</v>
      </c>
      <c r="C425" s="150" t="s">
        <v>4157</v>
      </c>
      <c r="D425" s="151" t="s">
        <v>4025</v>
      </c>
      <c r="E425" s="150" t="s">
        <v>920</v>
      </c>
      <c r="F425" s="152" t="s">
        <v>278</v>
      </c>
      <c r="G425" s="152"/>
      <c r="H425" s="152" t="s">
        <v>921</v>
      </c>
      <c r="I425" s="152" t="s">
        <v>115</v>
      </c>
      <c r="J425" s="150"/>
      <c r="K425" s="150"/>
      <c r="L425" s="150" t="s">
        <v>4483</v>
      </c>
      <c r="M425" s="150" t="s">
        <v>4484</v>
      </c>
      <c r="N425" s="153" t="s">
        <v>1617</v>
      </c>
      <c r="O425" s="154" t="s">
        <v>4485</v>
      </c>
      <c r="P425" s="154" t="s">
        <v>4486</v>
      </c>
      <c r="Q425" s="155" t="s">
        <v>4487</v>
      </c>
      <c r="R425" s="154"/>
      <c r="S425" s="155">
        <v>91001</v>
      </c>
      <c r="T425" s="155" t="s">
        <v>897</v>
      </c>
      <c r="U425" s="155" t="s">
        <v>898</v>
      </c>
      <c r="V425" s="156">
        <v>41996</v>
      </c>
      <c r="W425" s="154">
        <v>7521</v>
      </c>
      <c r="X425" s="262"/>
      <c r="Y425" s="153"/>
      <c r="Z425" s="262"/>
      <c r="AA425" s="262"/>
      <c r="AB425" s="262"/>
      <c r="AC425" s="150"/>
      <c r="AD425" s="40"/>
      <c r="AE425" s="40"/>
      <c r="AF425" s="40"/>
      <c r="AG425" s="40"/>
      <c r="AH425" s="40"/>
      <c r="AI425" s="218"/>
    </row>
    <row r="426" spans="1:35" ht="45" customHeight="1" x14ac:dyDescent="0.2">
      <c r="A426" s="159" t="s">
        <v>4488</v>
      </c>
      <c r="B426" s="150">
        <v>692403002</v>
      </c>
      <c r="C426" s="150" t="s">
        <v>4157</v>
      </c>
      <c r="D426" s="151" t="s">
        <v>4025</v>
      </c>
      <c r="E426" s="150" t="s">
        <v>4171</v>
      </c>
      <c r="F426" s="152" t="s">
        <v>278</v>
      </c>
      <c r="G426" s="152"/>
      <c r="H426" s="152" t="s">
        <v>4172</v>
      </c>
      <c r="I426" s="152" t="s">
        <v>115</v>
      </c>
      <c r="J426" s="150"/>
      <c r="K426" s="150"/>
      <c r="L426" s="150" t="s">
        <v>4489</v>
      </c>
      <c r="M426" s="150" t="s">
        <v>4490</v>
      </c>
      <c r="N426" s="153" t="s">
        <v>578</v>
      </c>
      <c r="O426" s="154" t="s">
        <v>1291</v>
      </c>
      <c r="P426" s="154" t="s">
        <v>4491</v>
      </c>
      <c r="Q426" s="155" t="s">
        <v>4492</v>
      </c>
      <c r="R426" s="154"/>
      <c r="S426" s="155">
        <v>91001</v>
      </c>
      <c r="T426" s="155" t="s">
        <v>4176</v>
      </c>
      <c r="U426" s="155" t="s">
        <v>898</v>
      </c>
      <c r="V426" s="156">
        <v>37970</v>
      </c>
      <c r="W426" s="154">
        <v>5150</v>
      </c>
      <c r="X426" s="213"/>
      <c r="Y426" s="214"/>
      <c r="Z426" s="213"/>
      <c r="AA426" s="213"/>
      <c r="AB426" s="213"/>
      <c r="AC426" s="215"/>
      <c r="AD426" s="40"/>
      <c r="AE426" s="40"/>
      <c r="AF426" s="40"/>
      <c r="AG426" s="40"/>
      <c r="AH426" s="40"/>
      <c r="AI426" s="218"/>
    </row>
    <row r="427" spans="1:35" ht="45" customHeight="1" x14ac:dyDescent="0.2">
      <c r="A427" s="159" t="s">
        <v>4493</v>
      </c>
      <c r="B427" s="150">
        <v>691910008</v>
      </c>
      <c r="C427" s="150" t="s">
        <v>4157</v>
      </c>
      <c r="D427" s="151" t="s">
        <v>4025</v>
      </c>
      <c r="E427" s="150" t="s">
        <v>920</v>
      </c>
      <c r="F427" s="152" t="s">
        <v>278</v>
      </c>
      <c r="G427" s="152"/>
      <c r="H427" s="152" t="s">
        <v>921</v>
      </c>
      <c r="I427" s="152" t="s">
        <v>115</v>
      </c>
      <c r="J427" s="150"/>
      <c r="K427" s="150"/>
      <c r="L427" s="150" t="s">
        <v>4494</v>
      </c>
      <c r="M427" s="150" t="s">
        <v>4495</v>
      </c>
      <c r="N427" s="153" t="s">
        <v>149</v>
      </c>
      <c r="O427" s="154" t="s">
        <v>4496</v>
      </c>
      <c r="P427" s="154" t="s">
        <v>4497</v>
      </c>
      <c r="Q427" s="155" t="s">
        <v>4498</v>
      </c>
      <c r="R427" s="154"/>
      <c r="S427" s="155">
        <v>91001</v>
      </c>
      <c r="T427" s="155" t="s">
        <v>4212</v>
      </c>
      <c r="U427" s="155" t="s">
        <v>898</v>
      </c>
      <c r="V427" s="156">
        <v>42053</v>
      </c>
      <c r="W427" s="154">
        <v>7532</v>
      </c>
      <c r="X427" s="213"/>
      <c r="Y427" s="214"/>
      <c r="Z427" s="213"/>
      <c r="AA427" s="213"/>
      <c r="AB427" s="213"/>
      <c r="AC427" s="215"/>
      <c r="AD427" s="40"/>
      <c r="AE427" s="40"/>
      <c r="AF427" s="40"/>
      <c r="AG427" s="40"/>
      <c r="AH427" s="40"/>
      <c r="AI427" s="218"/>
    </row>
    <row r="428" spans="1:35" ht="45" customHeight="1" x14ac:dyDescent="0.2">
      <c r="A428" s="159" t="s">
        <v>4499</v>
      </c>
      <c r="B428" s="150">
        <v>691810003</v>
      </c>
      <c r="C428" s="150" t="s">
        <v>4157</v>
      </c>
      <c r="D428" s="151" t="s">
        <v>4025</v>
      </c>
      <c r="E428" s="150" t="s">
        <v>4171</v>
      </c>
      <c r="F428" s="152" t="s">
        <v>278</v>
      </c>
      <c r="G428" s="152"/>
      <c r="H428" s="152" t="s">
        <v>4172</v>
      </c>
      <c r="I428" s="152" t="s">
        <v>115</v>
      </c>
      <c r="J428" s="150"/>
      <c r="K428" s="150"/>
      <c r="L428" s="150" t="s">
        <v>4500</v>
      </c>
      <c r="M428" s="150" t="s">
        <v>4501</v>
      </c>
      <c r="N428" s="154" t="s">
        <v>149</v>
      </c>
      <c r="O428" s="150" t="s">
        <v>4502</v>
      </c>
      <c r="P428" s="154" t="s">
        <v>4503</v>
      </c>
      <c r="Q428" s="167" t="s">
        <v>4504</v>
      </c>
      <c r="R428" s="154" t="s">
        <v>4505</v>
      </c>
      <c r="S428" s="155">
        <v>91001</v>
      </c>
      <c r="T428" s="155" t="s">
        <v>4176</v>
      </c>
      <c r="U428" s="155" t="s">
        <v>898</v>
      </c>
      <c r="V428" s="156">
        <v>38755</v>
      </c>
      <c r="W428" s="154">
        <v>7297</v>
      </c>
      <c r="X428" s="213"/>
      <c r="Y428" s="214"/>
      <c r="Z428" s="213"/>
      <c r="AA428" s="213"/>
      <c r="AB428" s="213"/>
      <c r="AC428" s="215"/>
      <c r="AD428" s="40"/>
      <c r="AE428" s="40"/>
      <c r="AF428" s="40"/>
      <c r="AG428" s="40"/>
      <c r="AH428" s="40"/>
      <c r="AI428" s="218"/>
    </row>
    <row r="429" spans="1:35" ht="45" customHeight="1" x14ac:dyDescent="0.2">
      <c r="A429" s="159" t="s">
        <v>4506</v>
      </c>
      <c r="B429" s="150">
        <v>691602001</v>
      </c>
      <c r="C429" s="150" t="s">
        <v>4157</v>
      </c>
      <c r="D429" s="151" t="s">
        <v>4025</v>
      </c>
      <c r="E429" s="150" t="s">
        <v>4171</v>
      </c>
      <c r="F429" s="152" t="s">
        <v>278</v>
      </c>
      <c r="G429" s="152"/>
      <c r="H429" s="152" t="s">
        <v>4172</v>
      </c>
      <c r="I429" s="152" t="s">
        <v>115</v>
      </c>
      <c r="J429" s="150"/>
      <c r="K429" s="150"/>
      <c r="L429" s="150" t="s">
        <v>4507</v>
      </c>
      <c r="M429" s="150" t="s">
        <v>4508</v>
      </c>
      <c r="N429" s="153" t="s">
        <v>133</v>
      </c>
      <c r="O429" s="154" t="s">
        <v>4509</v>
      </c>
      <c r="P429" s="154" t="s">
        <v>4510</v>
      </c>
      <c r="Q429" s="155" t="s">
        <v>4511</v>
      </c>
      <c r="R429" s="154"/>
      <c r="S429" s="155">
        <v>91001</v>
      </c>
      <c r="T429" s="155" t="s">
        <v>4176</v>
      </c>
      <c r="U429" s="155" t="s">
        <v>898</v>
      </c>
      <c r="V429" s="156">
        <v>41443</v>
      </c>
      <c r="W429" s="154">
        <v>7480</v>
      </c>
      <c r="X429" s="213"/>
      <c r="Y429" s="214"/>
      <c r="Z429" s="213"/>
      <c r="AA429" s="213"/>
      <c r="AB429" s="213"/>
      <c r="AC429" s="215"/>
      <c r="AD429" s="40"/>
      <c r="AE429" s="40"/>
      <c r="AF429" s="40"/>
      <c r="AG429" s="40"/>
      <c r="AH429" s="40"/>
      <c r="AI429" s="218"/>
    </row>
    <row r="430" spans="1:35" ht="45" customHeight="1" x14ac:dyDescent="0.2">
      <c r="A430" s="159" t="s">
        <v>4512</v>
      </c>
      <c r="B430" s="150">
        <v>690739003</v>
      </c>
      <c r="C430" s="150" t="s">
        <v>4157</v>
      </c>
      <c r="D430" s="151" t="s">
        <v>4025</v>
      </c>
      <c r="E430" s="150" t="s">
        <v>920</v>
      </c>
      <c r="F430" s="152" t="s">
        <v>278</v>
      </c>
      <c r="G430" s="152"/>
      <c r="H430" s="152" t="s">
        <v>921</v>
      </c>
      <c r="I430" s="152" t="s">
        <v>115</v>
      </c>
      <c r="J430" s="150"/>
      <c r="K430" s="150"/>
      <c r="L430" s="150" t="s">
        <v>4513</v>
      </c>
      <c r="M430" s="150" t="s">
        <v>4514</v>
      </c>
      <c r="N430" s="153" t="s">
        <v>118</v>
      </c>
      <c r="O430" s="154" t="s">
        <v>2665</v>
      </c>
      <c r="P430" s="154" t="s">
        <v>4515</v>
      </c>
      <c r="Q430" s="155" t="s">
        <v>4516</v>
      </c>
      <c r="R430" s="154"/>
      <c r="S430" s="155">
        <v>91001</v>
      </c>
      <c r="T430" s="155" t="s">
        <v>897</v>
      </c>
      <c r="U430" s="155" t="s">
        <v>898</v>
      </c>
      <c r="V430" s="156">
        <v>42053</v>
      </c>
      <c r="W430" s="154">
        <v>7535</v>
      </c>
      <c r="X430" s="262"/>
      <c r="Y430" s="153"/>
      <c r="Z430" s="262"/>
      <c r="AA430" s="262"/>
      <c r="AB430" s="262"/>
      <c r="AC430" s="150"/>
      <c r="AD430" s="40"/>
      <c r="AE430" s="40"/>
      <c r="AF430" s="40"/>
      <c r="AG430" s="40"/>
      <c r="AH430" s="40"/>
      <c r="AI430" s="218"/>
    </row>
    <row r="431" spans="1:35" ht="45" customHeight="1" x14ac:dyDescent="0.2">
      <c r="A431" s="159" t="s">
        <v>4517</v>
      </c>
      <c r="B431" s="150">
        <v>691103005</v>
      </c>
      <c r="C431" s="150" t="s">
        <v>4157</v>
      </c>
      <c r="D431" s="151" t="s">
        <v>4025</v>
      </c>
      <c r="E431" s="150" t="s">
        <v>920</v>
      </c>
      <c r="F431" s="152" t="s">
        <v>278</v>
      </c>
      <c r="G431" s="152"/>
      <c r="H431" s="152" t="s">
        <v>921</v>
      </c>
      <c r="I431" s="152" t="s">
        <v>115</v>
      </c>
      <c r="J431" s="150"/>
      <c r="K431" s="150"/>
      <c r="L431" s="150" t="s">
        <v>4518</v>
      </c>
      <c r="M431" s="150" t="s">
        <v>4519</v>
      </c>
      <c r="N431" s="153" t="s">
        <v>939</v>
      </c>
      <c r="O431" s="154" t="s">
        <v>4343</v>
      </c>
      <c r="P431" s="154" t="s">
        <v>4520</v>
      </c>
      <c r="Q431" s="155"/>
      <c r="R431" s="154"/>
      <c r="S431" s="155">
        <v>91001</v>
      </c>
      <c r="T431" s="155" t="s">
        <v>897</v>
      </c>
      <c r="U431" s="155" t="s">
        <v>898</v>
      </c>
      <c r="V431" s="156">
        <v>42068</v>
      </c>
      <c r="W431" s="154">
        <v>7557</v>
      </c>
      <c r="X431" s="262"/>
      <c r="Y431" s="153"/>
      <c r="Z431" s="262"/>
      <c r="AA431" s="262"/>
      <c r="AB431" s="262"/>
      <c r="AC431" s="150"/>
      <c r="AD431" s="40"/>
      <c r="AE431" s="40"/>
      <c r="AF431" s="40"/>
      <c r="AG431" s="40"/>
      <c r="AH431" s="40"/>
      <c r="AI431" s="218"/>
    </row>
    <row r="432" spans="1:35" ht="45" customHeight="1" x14ac:dyDescent="0.2">
      <c r="A432" s="159" t="s">
        <v>4521</v>
      </c>
      <c r="B432" s="150">
        <v>691001008</v>
      </c>
      <c r="C432" s="150" t="s">
        <v>4157</v>
      </c>
      <c r="D432" s="151" t="s">
        <v>4025</v>
      </c>
      <c r="E432" s="150" t="s">
        <v>4171</v>
      </c>
      <c r="F432" s="152" t="s">
        <v>278</v>
      </c>
      <c r="G432" s="152"/>
      <c r="H432" s="152" t="s">
        <v>4172</v>
      </c>
      <c r="I432" s="152" t="s">
        <v>115</v>
      </c>
      <c r="J432" s="150"/>
      <c r="K432" s="150"/>
      <c r="L432" s="150" t="s">
        <v>4522</v>
      </c>
      <c r="M432" s="150" t="s">
        <v>4523</v>
      </c>
      <c r="N432" s="153" t="s">
        <v>939</v>
      </c>
      <c r="O432" s="154" t="s">
        <v>1909</v>
      </c>
      <c r="P432" s="154" t="s">
        <v>4524</v>
      </c>
      <c r="Q432" s="155" t="s">
        <v>4525</v>
      </c>
      <c r="R432" s="154"/>
      <c r="S432" s="155">
        <v>91001</v>
      </c>
      <c r="T432" s="155" t="s">
        <v>4212</v>
      </c>
      <c r="U432" s="155" t="s">
        <v>898</v>
      </c>
      <c r="V432" s="156">
        <v>38723</v>
      </c>
      <c r="W432" s="154">
        <v>7253</v>
      </c>
      <c r="X432" s="213"/>
      <c r="Y432" s="214"/>
      <c r="Z432" s="213"/>
      <c r="AA432" s="213"/>
      <c r="AB432" s="213"/>
      <c r="AC432" s="215"/>
      <c r="AD432" s="40"/>
      <c r="AE432" s="40"/>
      <c r="AF432" s="40"/>
      <c r="AG432" s="40"/>
      <c r="AH432" s="40"/>
      <c r="AI432" s="218"/>
    </row>
    <row r="433" spans="1:35" ht="45" customHeight="1" x14ac:dyDescent="0.2">
      <c r="A433" s="159" t="s">
        <v>4526</v>
      </c>
      <c r="B433" s="150" t="s">
        <v>4527</v>
      </c>
      <c r="C433" s="150" t="s">
        <v>4157</v>
      </c>
      <c r="D433" s="151" t="s">
        <v>4025</v>
      </c>
      <c r="E433" s="150" t="s">
        <v>4171</v>
      </c>
      <c r="F433" s="152" t="s">
        <v>278</v>
      </c>
      <c r="G433" s="152"/>
      <c r="H433" s="152" t="s">
        <v>4172</v>
      </c>
      <c r="I433" s="152" t="s">
        <v>115</v>
      </c>
      <c r="J433" s="150"/>
      <c r="K433" s="150"/>
      <c r="L433" s="150" t="s">
        <v>4528</v>
      </c>
      <c r="M433" s="150" t="s">
        <v>4529</v>
      </c>
      <c r="N433" s="153" t="s">
        <v>165</v>
      </c>
      <c r="O433" s="154" t="s">
        <v>4530</v>
      </c>
      <c r="P433" s="154" t="s">
        <v>4531</v>
      </c>
      <c r="Q433" s="155"/>
      <c r="R433" s="154"/>
      <c r="S433" s="155">
        <v>91001</v>
      </c>
      <c r="T433" s="155" t="s">
        <v>897</v>
      </c>
      <c r="U433" s="155" t="s">
        <v>898</v>
      </c>
      <c r="V433" s="156">
        <v>38687</v>
      </c>
      <c r="W433" s="154">
        <v>7222</v>
      </c>
      <c r="X433" s="262"/>
      <c r="Y433" s="153"/>
      <c r="Z433" s="262"/>
      <c r="AA433" s="262"/>
      <c r="AB433" s="262"/>
      <c r="AC433" s="150"/>
      <c r="AD433" s="40"/>
      <c r="AE433" s="40"/>
      <c r="AF433" s="40"/>
      <c r="AG433" s="40"/>
      <c r="AH433" s="40"/>
      <c r="AI433" s="218"/>
    </row>
    <row r="434" spans="1:35" ht="45" customHeight="1" x14ac:dyDescent="0.2">
      <c r="A434" s="159" t="s">
        <v>4532</v>
      </c>
      <c r="B434" s="150">
        <v>690806002</v>
      </c>
      <c r="C434" s="150" t="s">
        <v>4157</v>
      </c>
      <c r="D434" s="151" t="s">
        <v>4025</v>
      </c>
      <c r="E434" s="150" t="s">
        <v>920</v>
      </c>
      <c r="F434" s="152" t="s">
        <v>278</v>
      </c>
      <c r="G434" s="152"/>
      <c r="H434" s="152" t="s">
        <v>921</v>
      </c>
      <c r="I434" s="152" t="s">
        <v>115</v>
      </c>
      <c r="J434" s="150"/>
      <c r="K434" s="150"/>
      <c r="L434" s="150" t="s">
        <v>4533</v>
      </c>
      <c r="M434" s="150" t="s">
        <v>4534</v>
      </c>
      <c r="N434" s="153" t="s">
        <v>1770</v>
      </c>
      <c r="O434" s="154" t="s">
        <v>4535</v>
      </c>
      <c r="P434" s="154">
        <v>722462921</v>
      </c>
      <c r="Q434" s="155"/>
      <c r="R434" s="154"/>
      <c r="S434" s="155">
        <v>91001</v>
      </c>
      <c r="T434" s="155" t="s">
        <v>897</v>
      </c>
      <c r="U434" s="155" t="s">
        <v>898</v>
      </c>
      <c r="V434" s="156" t="s">
        <v>4536</v>
      </c>
      <c r="W434" s="154">
        <v>7507</v>
      </c>
      <c r="X434" s="262"/>
      <c r="Y434" s="153"/>
      <c r="Z434" s="262"/>
      <c r="AA434" s="262"/>
      <c r="AB434" s="262"/>
      <c r="AC434" s="150"/>
      <c r="AD434" s="40"/>
      <c r="AE434" s="40"/>
      <c r="AF434" s="40"/>
      <c r="AG434" s="40"/>
      <c r="AH434" s="40"/>
      <c r="AI434" s="218"/>
    </row>
    <row r="435" spans="1:35" ht="45" customHeight="1" x14ac:dyDescent="0.2">
      <c r="A435" s="159" t="s">
        <v>4537</v>
      </c>
      <c r="B435" s="150">
        <v>692553004</v>
      </c>
      <c r="C435" s="150" t="s">
        <v>4157</v>
      </c>
      <c r="D435" s="151" t="s">
        <v>4025</v>
      </c>
      <c r="E435" s="150" t="s">
        <v>4171</v>
      </c>
      <c r="F435" s="152" t="s">
        <v>278</v>
      </c>
      <c r="G435" s="152"/>
      <c r="H435" s="152" t="s">
        <v>4172</v>
      </c>
      <c r="I435" s="152" t="s">
        <v>115</v>
      </c>
      <c r="J435" s="150"/>
      <c r="K435" s="150"/>
      <c r="L435" s="150" t="s">
        <v>4538</v>
      </c>
      <c r="M435" s="150" t="s">
        <v>4539</v>
      </c>
      <c r="N435" s="153" t="s">
        <v>118</v>
      </c>
      <c r="O435" s="154" t="s">
        <v>4540</v>
      </c>
      <c r="P435" s="154" t="s">
        <v>4541</v>
      </c>
      <c r="Q435" s="155" t="s">
        <v>4542</v>
      </c>
      <c r="R435" s="154"/>
      <c r="S435" s="155">
        <v>91001</v>
      </c>
      <c r="T435" s="155" t="s">
        <v>4176</v>
      </c>
      <c r="U435" s="155" t="s">
        <v>898</v>
      </c>
      <c r="V435" s="156">
        <v>38624</v>
      </c>
      <c r="W435" s="154">
        <v>7200</v>
      </c>
      <c r="X435" s="213"/>
      <c r="Y435" s="214"/>
      <c r="Z435" s="213"/>
      <c r="AA435" s="213"/>
      <c r="AB435" s="213"/>
      <c r="AC435" s="215"/>
      <c r="AD435" s="40"/>
      <c r="AE435" s="40"/>
      <c r="AF435" s="40"/>
      <c r="AG435" s="40"/>
      <c r="AH435" s="40"/>
      <c r="AI435" s="218"/>
    </row>
    <row r="436" spans="1:35" ht="45" customHeight="1" x14ac:dyDescent="0.2">
      <c r="A436" s="159" t="s">
        <v>4543</v>
      </c>
      <c r="B436" s="150" t="s">
        <v>4544</v>
      </c>
      <c r="C436" s="150" t="s">
        <v>4545</v>
      </c>
      <c r="D436" s="151" t="s">
        <v>4025</v>
      </c>
      <c r="E436" s="150" t="s">
        <v>920</v>
      </c>
      <c r="F436" s="152" t="s">
        <v>278</v>
      </c>
      <c r="G436" s="152"/>
      <c r="H436" s="152" t="s">
        <v>921</v>
      </c>
      <c r="I436" s="152" t="s">
        <v>115</v>
      </c>
      <c r="J436" s="150"/>
      <c r="K436" s="150"/>
      <c r="L436" s="150" t="s">
        <v>4546</v>
      </c>
      <c r="M436" s="150" t="s">
        <v>4547</v>
      </c>
      <c r="N436" s="153" t="s">
        <v>471</v>
      </c>
      <c r="O436" s="154" t="s">
        <v>3343</v>
      </c>
      <c r="P436" s="154" t="s">
        <v>4548</v>
      </c>
      <c r="Q436" s="155" t="s">
        <v>4549</v>
      </c>
      <c r="R436" s="154"/>
      <c r="S436" s="155" t="s">
        <v>4550</v>
      </c>
      <c r="T436" s="155" t="s">
        <v>4551</v>
      </c>
      <c r="U436" s="155">
        <v>2009</v>
      </c>
      <c r="V436" s="156">
        <v>40346</v>
      </c>
      <c r="W436" s="154">
        <v>7427</v>
      </c>
      <c r="X436" s="262"/>
      <c r="Y436" s="153"/>
      <c r="Z436" s="262"/>
      <c r="AA436" s="262"/>
      <c r="AB436" s="262"/>
      <c r="AC436" s="150"/>
      <c r="AD436" s="40"/>
      <c r="AE436" s="40"/>
      <c r="AF436" s="40"/>
      <c r="AG436" s="40"/>
      <c r="AH436" s="40"/>
      <c r="AI436" s="218"/>
    </row>
    <row r="437" spans="1:35" ht="45" customHeight="1" x14ac:dyDescent="0.2">
      <c r="A437" s="159" t="s">
        <v>4552</v>
      </c>
      <c r="B437" s="150">
        <v>690730006</v>
      </c>
      <c r="C437" s="150" t="s">
        <v>4157</v>
      </c>
      <c r="D437" s="151" t="s">
        <v>4025</v>
      </c>
      <c r="E437" s="150" t="s">
        <v>4171</v>
      </c>
      <c r="F437" s="152" t="s">
        <v>278</v>
      </c>
      <c r="G437" s="152"/>
      <c r="H437" s="152" t="s">
        <v>4172</v>
      </c>
      <c r="I437" s="152" t="s">
        <v>115</v>
      </c>
      <c r="J437" s="150"/>
      <c r="K437" s="150"/>
      <c r="L437" s="150" t="s">
        <v>4553</v>
      </c>
      <c r="M437" s="150" t="s">
        <v>4554</v>
      </c>
      <c r="N437" s="153" t="s">
        <v>118</v>
      </c>
      <c r="O437" s="154" t="s">
        <v>4555</v>
      </c>
      <c r="P437" s="154" t="s">
        <v>4556</v>
      </c>
      <c r="Q437" s="155" t="s">
        <v>4557</v>
      </c>
      <c r="R437" s="154"/>
      <c r="S437" s="155">
        <v>91001</v>
      </c>
      <c r="T437" s="155" t="s">
        <v>4189</v>
      </c>
      <c r="U437" s="155" t="s">
        <v>898</v>
      </c>
      <c r="V437" s="156">
        <v>38737</v>
      </c>
      <c r="W437" s="154">
        <v>7279</v>
      </c>
      <c r="X437" s="213"/>
      <c r="Y437" s="214"/>
      <c r="Z437" s="213"/>
      <c r="AA437" s="213"/>
      <c r="AB437" s="213"/>
      <c r="AC437" s="215"/>
      <c r="AD437" s="40"/>
      <c r="AE437" s="40"/>
      <c r="AF437" s="40"/>
      <c r="AG437" s="40"/>
      <c r="AH437" s="40"/>
      <c r="AI437" s="218"/>
    </row>
    <row r="438" spans="1:35" ht="45" customHeight="1" x14ac:dyDescent="0.2">
      <c r="A438" s="159" t="s">
        <v>4558</v>
      </c>
      <c r="B438" s="150">
        <v>690617005</v>
      </c>
      <c r="C438" s="150" t="s">
        <v>4157</v>
      </c>
      <c r="D438" s="151" t="s">
        <v>4025</v>
      </c>
      <c r="E438" s="150" t="s">
        <v>4559</v>
      </c>
      <c r="F438" s="152" t="s">
        <v>278</v>
      </c>
      <c r="G438" s="152"/>
      <c r="H438" s="152" t="s">
        <v>921</v>
      </c>
      <c r="I438" s="152" t="s">
        <v>115</v>
      </c>
      <c r="J438" s="150"/>
      <c r="K438" s="150"/>
      <c r="L438" s="150" t="s">
        <v>4560</v>
      </c>
      <c r="M438" s="150" t="s">
        <v>4561</v>
      </c>
      <c r="N438" s="153" t="s">
        <v>246</v>
      </c>
      <c r="O438" s="154" t="s">
        <v>2724</v>
      </c>
      <c r="P438" s="154" t="s">
        <v>4562</v>
      </c>
      <c r="Q438" s="155" t="s">
        <v>4563</v>
      </c>
      <c r="R438" s="154"/>
      <c r="S438" s="155">
        <v>91001</v>
      </c>
      <c r="T438" s="155" t="s">
        <v>897</v>
      </c>
      <c r="U438" s="155" t="s">
        <v>898</v>
      </c>
      <c r="V438" s="156">
        <v>42215</v>
      </c>
      <c r="W438" s="154">
        <v>7577</v>
      </c>
      <c r="X438" s="262"/>
      <c r="Y438" s="153"/>
      <c r="Z438" s="262"/>
      <c r="AA438" s="262"/>
      <c r="AB438" s="262"/>
      <c r="AC438" s="150"/>
      <c r="AD438" s="40"/>
      <c r="AE438" s="40"/>
      <c r="AF438" s="40"/>
      <c r="AG438" s="40"/>
      <c r="AH438" s="40"/>
      <c r="AI438" s="218"/>
    </row>
    <row r="439" spans="1:35" ht="45" customHeight="1" x14ac:dyDescent="0.2">
      <c r="A439" s="159" t="s">
        <v>4564</v>
      </c>
      <c r="B439" s="150">
        <v>690737000</v>
      </c>
      <c r="C439" s="150" t="s">
        <v>4157</v>
      </c>
      <c r="D439" s="151" t="s">
        <v>4025</v>
      </c>
      <c r="E439" s="150" t="s">
        <v>920</v>
      </c>
      <c r="F439" s="152" t="s">
        <v>278</v>
      </c>
      <c r="G439" s="152"/>
      <c r="H439" s="152" t="s">
        <v>921</v>
      </c>
      <c r="I439" s="152" t="s">
        <v>115</v>
      </c>
      <c r="J439" s="150"/>
      <c r="K439" s="150"/>
      <c r="L439" s="150" t="s">
        <v>4565</v>
      </c>
      <c r="M439" s="150" t="s">
        <v>4566</v>
      </c>
      <c r="N439" s="153" t="s">
        <v>246</v>
      </c>
      <c r="O439" s="154" t="s">
        <v>4567</v>
      </c>
      <c r="P439" s="154" t="s">
        <v>4568</v>
      </c>
      <c r="Q439" s="155"/>
      <c r="R439" s="154"/>
      <c r="S439" s="155">
        <v>91001</v>
      </c>
      <c r="T439" s="155" t="s">
        <v>897</v>
      </c>
      <c r="U439" s="155" t="s">
        <v>898</v>
      </c>
      <c r="V439" s="156">
        <v>42410</v>
      </c>
      <c r="W439" s="154">
        <v>7596</v>
      </c>
      <c r="X439" s="262"/>
      <c r="Y439" s="153"/>
      <c r="Z439" s="262"/>
      <c r="AA439" s="262"/>
      <c r="AB439" s="262"/>
      <c r="AC439" s="150"/>
      <c r="AD439" s="40"/>
      <c r="AE439" s="40"/>
      <c r="AF439" s="40"/>
      <c r="AG439" s="40"/>
      <c r="AH439" s="40"/>
      <c r="AI439" s="218"/>
    </row>
    <row r="440" spans="1:35" ht="45" customHeight="1" x14ac:dyDescent="0.2">
      <c r="A440" s="159" t="s">
        <v>4569</v>
      </c>
      <c r="B440" s="150">
        <v>692543009</v>
      </c>
      <c r="C440" s="150" t="s">
        <v>4157</v>
      </c>
      <c r="D440" s="151" t="s">
        <v>4025</v>
      </c>
      <c r="E440" s="150" t="s">
        <v>4171</v>
      </c>
      <c r="F440" s="152" t="s">
        <v>278</v>
      </c>
      <c r="G440" s="152"/>
      <c r="H440" s="152" t="s">
        <v>4172</v>
      </c>
      <c r="I440" s="152" t="s">
        <v>115</v>
      </c>
      <c r="J440" s="150"/>
      <c r="K440" s="150"/>
      <c r="L440" s="150" t="s">
        <v>4570</v>
      </c>
      <c r="M440" s="150" t="s">
        <v>4571</v>
      </c>
      <c r="N440" s="153" t="s">
        <v>118</v>
      </c>
      <c r="O440" s="154" t="s">
        <v>439</v>
      </c>
      <c r="P440" s="154">
        <v>226773400</v>
      </c>
      <c r="Q440" s="166" t="s">
        <v>4572</v>
      </c>
      <c r="R440" s="154"/>
      <c r="S440" s="155">
        <v>91001</v>
      </c>
      <c r="T440" s="155" t="s">
        <v>4573</v>
      </c>
      <c r="U440" s="155">
        <v>2021</v>
      </c>
      <c r="V440" s="156">
        <v>37970</v>
      </c>
      <c r="W440" s="154">
        <v>6998</v>
      </c>
      <c r="X440" s="213"/>
      <c r="Y440" s="214"/>
      <c r="Z440" s="213"/>
      <c r="AA440" s="213"/>
      <c r="AB440" s="213"/>
      <c r="AC440" s="215"/>
      <c r="AD440" s="228"/>
      <c r="AE440" s="228"/>
      <c r="AF440" s="228"/>
      <c r="AG440" s="228"/>
      <c r="AH440" s="228"/>
      <c r="AI440" s="218"/>
    </row>
    <row r="441" spans="1:35" ht="45" customHeight="1" x14ac:dyDescent="0.2">
      <c r="A441" s="159" t="s">
        <v>4574</v>
      </c>
      <c r="B441" s="150">
        <v>691507009</v>
      </c>
      <c r="C441" s="150" t="s">
        <v>4157</v>
      </c>
      <c r="D441" s="151" t="s">
        <v>4025</v>
      </c>
      <c r="E441" s="150" t="s">
        <v>4171</v>
      </c>
      <c r="F441" s="152" t="s">
        <v>278</v>
      </c>
      <c r="G441" s="152"/>
      <c r="H441" s="152" t="s">
        <v>4172</v>
      </c>
      <c r="I441" s="152" t="s">
        <v>115</v>
      </c>
      <c r="J441" s="150"/>
      <c r="K441" s="150"/>
      <c r="L441" s="150" t="s">
        <v>4575</v>
      </c>
      <c r="M441" s="150" t="s">
        <v>4576</v>
      </c>
      <c r="N441" s="153" t="s">
        <v>133</v>
      </c>
      <c r="O441" s="154" t="s">
        <v>4577</v>
      </c>
      <c r="P441" s="154" t="s">
        <v>4578</v>
      </c>
      <c r="Q441" s="155" t="s">
        <v>4579</v>
      </c>
      <c r="R441" s="154"/>
      <c r="S441" s="155">
        <v>91001</v>
      </c>
      <c r="T441" s="155" t="s">
        <v>4189</v>
      </c>
      <c r="U441" s="155" t="s">
        <v>898</v>
      </c>
      <c r="V441" s="156">
        <v>38744</v>
      </c>
      <c r="W441" s="154">
        <v>7290</v>
      </c>
      <c r="X441" s="262"/>
      <c r="Y441" s="153"/>
      <c r="Z441" s="262"/>
      <c r="AA441" s="262"/>
      <c r="AB441" s="262"/>
      <c r="AC441" s="150"/>
      <c r="AD441" s="40"/>
      <c r="AE441" s="40"/>
      <c r="AF441" s="40"/>
      <c r="AG441" s="40"/>
      <c r="AH441" s="40"/>
      <c r="AI441" s="218"/>
    </row>
    <row r="442" spans="1:35" ht="45" customHeight="1" x14ac:dyDescent="0.2">
      <c r="A442" s="159" t="s">
        <v>4580</v>
      </c>
      <c r="B442" s="150" t="s">
        <v>4581</v>
      </c>
      <c r="C442" s="150" t="s">
        <v>4157</v>
      </c>
      <c r="D442" s="151" t="s">
        <v>4025</v>
      </c>
      <c r="E442" s="150" t="s">
        <v>4171</v>
      </c>
      <c r="F442" s="152" t="s">
        <v>278</v>
      </c>
      <c r="G442" s="152"/>
      <c r="H442" s="152" t="s">
        <v>4172</v>
      </c>
      <c r="I442" s="152" t="s">
        <v>115</v>
      </c>
      <c r="J442" s="150"/>
      <c r="K442" s="150"/>
      <c r="L442" s="150" t="s">
        <v>4582</v>
      </c>
      <c r="M442" s="150" t="s">
        <v>4583</v>
      </c>
      <c r="N442" s="153" t="s">
        <v>149</v>
      </c>
      <c r="O442" s="154" t="s">
        <v>4584</v>
      </c>
      <c r="P442" s="154" t="s">
        <v>4585</v>
      </c>
      <c r="Q442" s="155"/>
      <c r="R442" s="154"/>
      <c r="S442" s="155">
        <v>91001</v>
      </c>
      <c r="T442" s="155" t="s">
        <v>4265</v>
      </c>
      <c r="U442" s="155" t="s">
        <v>898</v>
      </c>
      <c r="V442" s="156">
        <v>38315</v>
      </c>
      <c r="W442" s="154">
        <v>7150</v>
      </c>
      <c r="X442" s="262"/>
      <c r="Y442" s="153"/>
      <c r="Z442" s="262"/>
      <c r="AA442" s="262"/>
      <c r="AB442" s="262"/>
      <c r="AC442" s="150"/>
      <c r="AD442" s="40"/>
      <c r="AE442" s="40"/>
      <c r="AF442" s="40"/>
      <c r="AG442" s="40"/>
      <c r="AH442" s="40"/>
      <c r="AI442" s="218"/>
    </row>
    <row r="443" spans="1:35" ht="45" customHeight="1" x14ac:dyDescent="0.2">
      <c r="A443" s="159" t="s">
        <v>4586</v>
      </c>
      <c r="B443" s="150" t="s">
        <v>4587</v>
      </c>
      <c r="C443" s="150" t="s">
        <v>4157</v>
      </c>
      <c r="D443" s="151" t="s">
        <v>4025</v>
      </c>
      <c r="E443" s="150" t="s">
        <v>920</v>
      </c>
      <c r="F443" s="152" t="s">
        <v>278</v>
      </c>
      <c r="G443" s="152"/>
      <c r="H443" s="152" t="s">
        <v>921</v>
      </c>
      <c r="I443" s="152" t="s">
        <v>115</v>
      </c>
      <c r="J443" s="150"/>
      <c r="K443" s="150"/>
      <c r="L443" s="150" t="s">
        <v>4588</v>
      </c>
      <c r="M443" s="186" t="s">
        <v>4589</v>
      </c>
      <c r="N443" s="153" t="s">
        <v>165</v>
      </c>
      <c r="O443" s="154" t="s">
        <v>4590</v>
      </c>
      <c r="P443" s="154" t="s">
        <v>4591</v>
      </c>
      <c r="Q443" s="155" t="s">
        <v>4592</v>
      </c>
      <c r="R443" s="154"/>
      <c r="S443" s="155">
        <v>91001</v>
      </c>
      <c r="T443" s="155" t="s">
        <v>897</v>
      </c>
      <c r="U443" s="155" t="s">
        <v>898</v>
      </c>
      <c r="V443" s="156">
        <v>42059</v>
      </c>
      <c r="W443" s="154">
        <v>7546</v>
      </c>
      <c r="X443" s="213"/>
      <c r="Y443" s="214"/>
      <c r="Z443" s="213"/>
      <c r="AA443" s="213"/>
      <c r="AB443" s="213"/>
      <c r="AC443" s="215"/>
      <c r="AD443" s="40"/>
      <c r="AE443" s="40"/>
      <c r="AF443" s="40"/>
      <c r="AG443" s="40"/>
      <c r="AH443" s="40"/>
      <c r="AI443" s="218"/>
    </row>
    <row r="444" spans="1:35" ht="45" customHeight="1" x14ac:dyDescent="0.2">
      <c r="A444" s="159" t="s">
        <v>4593</v>
      </c>
      <c r="B444" s="150" t="s">
        <v>4594</v>
      </c>
      <c r="C444" s="150" t="s">
        <v>4157</v>
      </c>
      <c r="D444" s="151" t="s">
        <v>4025</v>
      </c>
      <c r="E444" s="150" t="s">
        <v>920</v>
      </c>
      <c r="F444" s="152" t="s">
        <v>278</v>
      </c>
      <c r="G444" s="152"/>
      <c r="H444" s="152" t="s">
        <v>921</v>
      </c>
      <c r="I444" s="152" t="s">
        <v>115</v>
      </c>
      <c r="J444" s="150"/>
      <c r="K444" s="150"/>
      <c r="L444" s="150" t="s">
        <v>4595</v>
      </c>
      <c r="M444" s="150" t="s">
        <v>4596</v>
      </c>
      <c r="N444" s="153" t="s">
        <v>232</v>
      </c>
      <c r="O444" s="154" t="s">
        <v>4597</v>
      </c>
      <c r="P444" s="154" t="s">
        <v>4598</v>
      </c>
      <c r="Q444" s="155" t="s">
        <v>4599</v>
      </c>
      <c r="R444" s="154"/>
      <c r="S444" s="155">
        <v>91001</v>
      </c>
      <c r="T444" s="155" t="s">
        <v>897</v>
      </c>
      <c r="U444" s="155" t="s">
        <v>898</v>
      </c>
      <c r="V444" s="156">
        <v>41547</v>
      </c>
      <c r="W444" s="154">
        <v>7487</v>
      </c>
      <c r="X444" s="213"/>
      <c r="Y444" s="214"/>
      <c r="Z444" s="213"/>
      <c r="AA444" s="213"/>
      <c r="AB444" s="213"/>
      <c r="AC444" s="215"/>
      <c r="AD444" s="40"/>
      <c r="AE444" s="40"/>
      <c r="AF444" s="40"/>
      <c r="AG444" s="40"/>
      <c r="AH444" s="40"/>
      <c r="AI444" s="218"/>
    </row>
    <row r="445" spans="1:35" ht="45" customHeight="1" x14ac:dyDescent="0.2">
      <c r="A445" s="159" t="s">
        <v>4600</v>
      </c>
      <c r="B445" s="150">
        <v>692207009</v>
      </c>
      <c r="C445" s="150" t="s">
        <v>4157</v>
      </c>
      <c r="D445" s="151" t="s">
        <v>4025</v>
      </c>
      <c r="E445" s="150" t="s">
        <v>920</v>
      </c>
      <c r="F445" s="152" t="s">
        <v>278</v>
      </c>
      <c r="G445" s="152"/>
      <c r="H445" s="152" t="s">
        <v>4294</v>
      </c>
      <c r="I445" s="152" t="s">
        <v>115</v>
      </c>
      <c r="J445" s="150"/>
      <c r="K445" s="150"/>
      <c r="L445" s="150" t="s">
        <v>4601</v>
      </c>
      <c r="M445" s="150" t="s">
        <v>4602</v>
      </c>
      <c r="N445" s="153" t="s">
        <v>232</v>
      </c>
      <c r="O445" s="154" t="s">
        <v>1164</v>
      </c>
      <c r="P445" s="154"/>
      <c r="Q445" s="155"/>
      <c r="R445" s="154"/>
      <c r="S445" s="155">
        <v>91001</v>
      </c>
      <c r="T445" s="150" t="s">
        <v>4176</v>
      </c>
      <c r="U445" s="155" t="s">
        <v>898</v>
      </c>
      <c r="V445" s="156">
        <v>38663</v>
      </c>
      <c r="W445" s="154">
        <v>7215</v>
      </c>
      <c r="X445" s="262"/>
      <c r="Y445" s="153"/>
      <c r="Z445" s="262"/>
      <c r="AA445" s="262"/>
      <c r="AB445" s="262"/>
      <c r="AC445" s="150"/>
      <c r="AD445" s="40"/>
      <c r="AE445" s="40"/>
      <c r="AF445" s="40"/>
      <c r="AG445" s="40"/>
      <c r="AH445" s="40"/>
      <c r="AI445" s="218"/>
    </row>
    <row r="446" spans="1:35" ht="45" customHeight="1" x14ac:dyDescent="0.2">
      <c r="A446" s="159" t="s">
        <v>4603</v>
      </c>
      <c r="B446" s="150" t="s">
        <v>4604</v>
      </c>
      <c r="C446" s="150" t="s">
        <v>4157</v>
      </c>
      <c r="D446" s="151" t="s">
        <v>4025</v>
      </c>
      <c r="E446" s="150" t="s">
        <v>920</v>
      </c>
      <c r="F446" s="152" t="s">
        <v>278</v>
      </c>
      <c r="G446" s="152"/>
      <c r="H446" s="152" t="s">
        <v>921</v>
      </c>
      <c r="I446" s="152" t="s">
        <v>115</v>
      </c>
      <c r="J446" s="150"/>
      <c r="K446" s="150"/>
      <c r="L446" s="150" t="s">
        <v>4605</v>
      </c>
      <c r="M446" s="150" t="s">
        <v>4606</v>
      </c>
      <c r="N446" s="153" t="s">
        <v>1617</v>
      </c>
      <c r="O446" s="154" t="s">
        <v>4607</v>
      </c>
      <c r="P446" s="154" t="s">
        <v>4608</v>
      </c>
      <c r="Q446" s="155" t="s">
        <v>4609</v>
      </c>
      <c r="R446" s="154"/>
      <c r="S446" s="155">
        <v>91001</v>
      </c>
      <c r="T446" s="155" t="s">
        <v>4212</v>
      </c>
      <c r="U446" s="155" t="s">
        <v>898</v>
      </c>
      <c r="V446" s="156">
        <v>42032</v>
      </c>
      <c r="W446" s="154">
        <v>7523</v>
      </c>
      <c r="X446" s="213"/>
      <c r="Y446" s="214"/>
      <c r="Z446" s="213"/>
      <c r="AA446" s="213"/>
      <c r="AB446" s="213"/>
      <c r="AC446" s="215"/>
      <c r="AD446" s="40"/>
      <c r="AE446" s="40"/>
      <c r="AF446" s="40"/>
      <c r="AG446" s="40"/>
      <c r="AH446" s="40"/>
      <c r="AI446" s="218"/>
    </row>
    <row r="447" spans="1:35" ht="45" customHeight="1" x14ac:dyDescent="0.2">
      <c r="A447" s="159" t="s">
        <v>4610</v>
      </c>
      <c r="B447" s="150">
        <v>691902005</v>
      </c>
      <c r="C447" s="150" t="s">
        <v>4157</v>
      </c>
      <c r="D447" s="151" t="s">
        <v>4025</v>
      </c>
      <c r="E447" s="150" t="s">
        <v>4171</v>
      </c>
      <c r="F447" s="152" t="s">
        <v>278</v>
      </c>
      <c r="G447" s="152"/>
      <c r="H447" s="152" t="s">
        <v>4172</v>
      </c>
      <c r="I447" s="152" t="s">
        <v>115</v>
      </c>
      <c r="J447" s="150"/>
      <c r="K447" s="150"/>
      <c r="L447" s="150" t="s">
        <v>4611</v>
      </c>
      <c r="M447" s="150" t="s">
        <v>4612</v>
      </c>
      <c r="N447" s="153" t="s">
        <v>149</v>
      </c>
      <c r="O447" s="154" t="s">
        <v>4613</v>
      </c>
      <c r="P447" s="154"/>
      <c r="Q447" s="155"/>
      <c r="R447" s="154"/>
      <c r="S447" s="155">
        <v>91001</v>
      </c>
      <c r="T447" s="155" t="s">
        <v>4614</v>
      </c>
      <c r="U447" s="155">
        <v>2008</v>
      </c>
      <c r="V447" s="156">
        <v>37970</v>
      </c>
      <c r="W447" s="154">
        <v>7095</v>
      </c>
      <c r="X447" s="262"/>
      <c r="Y447" s="153"/>
      <c r="Z447" s="262"/>
      <c r="AA447" s="262"/>
      <c r="AB447" s="262"/>
      <c r="AC447" s="150"/>
      <c r="AD447" s="40"/>
      <c r="AE447" s="40"/>
      <c r="AF447" s="40"/>
      <c r="AG447" s="40"/>
      <c r="AH447" s="40"/>
      <c r="AI447" s="218"/>
    </row>
    <row r="448" spans="1:35" ht="45" customHeight="1" x14ac:dyDescent="0.2">
      <c r="A448" s="159" t="s">
        <v>4615</v>
      </c>
      <c r="B448" s="150">
        <v>691912000</v>
      </c>
      <c r="C448" s="150" t="s">
        <v>4157</v>
      </c>
      <c r="D448" s="151" t="s">
        <v>4025</v>
      </c>
      <c r="E448" s="150" t="s">
        <v>4171</v>
      </c>
      <c r="F448" s="152" t="s">
        <v>278</v>
      </c>
      <c r="G448" s="152"/>
      <c r="H448" s="152" t="s">
        <v>4172</v>
      </c>
      <c r="I448" s="152" t="s">
        <v>115</v>
      </c>
      <c r="J448" s="150"/>
      <c r="K448" s="150"/>
      <c r="L448" s="150" t="s">
        <v>4616</v>
      </c>
      <c r="M448" s="150" t="s">
        <v>4617</v>
      </c>
      <c r="N448" s="153" t="s">
        <v>149</v>
      </c>
      <c r="O448" s="154" t="s">
        <v>4618</v>
      </c>
      <c r="P448" s="154" t="s">
        <v>4619</v>
      </c>
      <c r="Q448" s="155"/>
      <c r="R448" s="154"/>
      <c r="S448" s="155">
        <v>91001</v>
      </c>
      <c r="T448" s="155" t="s">
        <v>4245</v>
      </c>
      <c r="U448" s="155" t="s">
        <v>898</v>
      </c>
      <c r="V448" s="156">
        <v>38518</v>
      </c>
      <c r="W448" s="154">
        <v>7174</v>
      </c>
      <c r="X448" s="213"/>
      <c r="Y448" s="214"/>
      <c r="Z448" s="213"/>
      <c r="AA448" s="213"/>
      <c r="AB448" s="213"/>
      <c r="AC448" s="215"/>
      <c r="AD448" s="40"/>
      <c r="AE448" s="40"/>
      <c r="AF448" s="40"/>
      <c r="AG448" s="40"/>
      <c r="AH448" s="40"/>
      <c r="AI448" s="218"/>
    </row>
    <row r="449" spans="1:35" ht="45" customHeight="1" x14ac:dyDescent="0.2">
      <c r="A449" s="159" t="s">
        <v>4620</v>
      </c>
      <c r="B449" s="150">
        <v>690803003</v>
      </c>
      <c r="C449" s="150" t="s">
        <v>4157</v>
      </c>
      <c r="D449" s="151" t="s">
        <v>4025</v>
      </c>
      <c r="E449" s="150" t="s">
        <v>4171</v>
      </c>
      <c r="F449" s="152" t="s">
        <v>278</v>
      </c>
      <c r="G449" s="152"/>
      <c r="H449" s="152" t="s">
        <v>4172</v>
      </c>
      <c r="I449" s="152" t="s">
        <v>115</v>
      </c>
      <c r="J449" s="150"/>
      <c r="K449" s="150"/>
      <c r="L449" s="150" t="s">
        <v>4621</v>
      </c>
      <c r="M449" s="150" t="s">
        <v>4622</v>
      </c>
      <c r="N449" s="153" t="s">
        <v>1770</v>
      </c>
      <c r="O449" s="154" t="s">
        <v>4623</v>
      </c>
      <c r="P449" s="154"/>
      <c r="Q449" s="155"/>
      <c r="R449" s="154"/>
      <c r="S449" s="155">
        <v>91001</v>
      </c>
      <c r="T449" s="155" t="s">
        <v>4189</v>
      </c>
      <c r="U449" s="155" t="s">
        <v>898</v>
      </c>
      <c r="V449" s="156">
        <v>37970</v>
      </c>
      <c r="W449" s="154">
        <v>7091</v>
      </c>
      <c r="X449" s="213"/>
      <c r="Y449" s="214"/>
      <c r="Z449" s="213"/>
      <c r="AA449" s="213"/>
      <c r="AB449" s="213"/>
      <c r="AC449" s="215"/>
      <c r="AD449" s="40"/>
      <c r="AE449" s="40"/>
      <c r="AF449" s="40"/>
      <c r="AG449" s="40"/>
      <c r="AH449" s="40"/>
      <c r="AI449" s="218"/>
    </row>
    <row r="450" spans="1:35" ht="45" customHeight="1" x14ac:dyDescent="0.2">
      <c r="A450" s="159" t="s">
        <v>4624</v>
      </c>
      <c r="B450" s="150">
        <v>622522001</v>
      </c>
      <c r="C450" s="150"/>
      <c r="D450" s="151" t="s">
        <v>4025</v>
      </c>
      <c r="E450" s="150" t="s">
        <v>4171</v>
      </c>
      <c r="F450" s="152" t="s">
        <v>278</v>
      </c>
      <c r="G450" s="152"/>
      <c r="H450" s="152" t="s">
        <v>4172</v>
      </c>
      <c r="I450" s="152" t="s">
        <v>115</v>
      </c>
      <c r="J450" s="150"/>
      <c r="K450" s="150"/>
      <c r="L450" s="150" t="s">
        <v>4625</v>
      </c>
      <c r="M450" s="150" t="s">
        <v>4626</v>
      </c>
      <c r="N450" s="153" t="s">
        <v>232</v>
      </c>
      <c r="O450" s="154" t="s">
        <v>4627</v>
      </c>
      <c r="P450" s="154" t="s">
        <v>4628</v>
      </c>
      <c r="Q450" s="166" t="s">
        <v>4629</v>
      </c>
      <c r="R450" s="154"/>
      <c r="S450" s="155">
        <v>91001</v>
      </c>
      <c r="T450" s="155" t="s">
        <v>4245</v>
      </c>
      <c r="U450" s="155" t="s">
        <v>898</v>
      </c>
      <c r="V450" s="156">
        <v>44404</v>
      </c>
      <c r="W450" s="154">
        <v>7735</v>
      </c>
      <c r="X450" s="222"/>
      <c r="Y450" s="223"/>
      <c r="Z450" s="222"/>
      <c r="AA450" s="222"/>
      <c r="AB450" s="222"/>
      <c r="AC450" s="224"/>
      <c r="AD450" s="40"/>
      <c r="AE450" s="40"/>
      <c r="AF450" s="40"/>
      <c r="AG450" s="40"/>
      <c r="AH450" s="40"/>
      <c r="AI450" s="218"/>
    </row>
    <row r="451" spans="1:35" ht="45" customHeight="1" x14ac:dyDescent="0.2">
      <c r="A451" s="159" t="s">
        <v>4630</v>
      </c>
      <c r="B451" s="150" t="s">
        <v>4631</v>
      </c>
      <c r="C451" s="150" t="s">
        <v>4157</v>
      </c>
      <c r="D451" s="151" t="s">
        <v>4025</v>
      </c>
      <c r="E451" s="150" t="s">
        <v>4171</v>
      </c>
      <c r="F451" s="152" t="s">
        <v>278</v>
      </c>
      <c r="G451" s="152"/>
      <c r="H451" s="152" t="s">
        <v>4172</v>
      </c>
      <c r="I451" s="152" t="s">
        <v>115</v>
      </c>
      <c r="J451" s="150"/>
      <c r="K451" s="150"/>
      <c r="L451" s="150" t="s">
        <v>4632</v>
      </c>
      <c r="M451" s="150" t="s">
        <v>4633</v>
      </c>
      <c r="N451" s="153" t="s">
        <v>939</v>
      </c>
      <c r="O451" s="154" t="s">
        <v>4634</v>
      </c>
      <c r="P451" s="154" t="s">
        <v>4635</v>
      </c>
      <c r="Q451" s="155"/>
      <c r="R451" s="154"/>
      <c r="S451" s="155">
        <v>91001</v>
      </c>
      <c r="T451" s="155" t="s">
        <v>4636</v>
      </c>
      <c r="U451" s="155" t="s">
        <v>898</v>
      </c>
      <c r="V451" s="156">
        <v>38722</v>
      </c>
      <c r="W451" s="154">
        <v>7249</v>
      </c>
      <c r="X451" s="262"/>
      <c r="Y451" s="153"/>
      <c r="Z451" s="262"/>
      <c r="AA451" s="262"/>
      <c r="AB451" s="262"/>
      <c r="AC451" s="150"/>
      <c r="AD451" s="40"/>
      <c r="AE451" s="40"/>
      <c r="AF451" s="40"/>
      <c r="AG451" s="40"/>
      <c r="AH451" s="40"/>
      <c r="AI451" s="218"/>
    </row>
    <row r="452" spans="1:35" ht="45" customHeight="1" x14ac:dyDescent="0.2">
      <c r="A452" s="159" t="s">
        <v>4637</v>
      </c>
      <c r="B452" s="150" t="s">
        <v>4638</v>
      </c>
      <c r="C452" s="150" t="s">
        <v>4157</v>
      </c>
      <c r="D452" s="151" t="s">
        <v>4025</v>
      </c>
      <c r="E452" s="150" t="s">
        <v>920</v>
      </c>
      <c r="F452" s="152" t="s">
        <v>278</v>
      </c>
      <c r="G452" s="152"/>
      <c r="H452" s="152" t="s">
        <v>921</v>
      </c>
      <c r="I452" s="152" t="s">
        <v>115</v>
      </c>
      <c r="J452" s="150"/>
      <c r="K452" s="150"/>
      <c r="L452" s="150" t="s">
        <v>4639</v>
      </c>
      <c r="M452" s="150" t="s">
        <v>4640</v>
      </c>
      <c r="N452" s="153" t="s">
        <v>133</v>
      </c>
      <c r="O452" s="154" t="s">
        <v>2570</v>
      </c>
      <c r="P452" s="154" t="s">
        <v>4641</v>
      </c>
      <c r="Q452" s="155"/>
      <c r="R452" s="154"/>
      <c r="S452" s="155">
        <v>91001</v>
      </c>
      <c r="T452" s="155" t="s">
        <v>4642</v>
      </c>
      <c r="U452" s="155">
        <v>2007</v>
      </c>
      <c r="V452" s="156">
        <v>38737</v>
      </c>
      <c r="W452" s="154">
        <v>7283</v>
      </c>
      <c r="X452" s="213"/>
      <c r="Y452" s="214"/>
      <c r="Z452" s="213"/>
      <c r="AA452" s="213"/>
      <c r="AB452" s="213"/>
      <c r="AC452" s="215"/>
      <c r="AD452" s="40"/>
      <c r="AE452" s="40"/>
      <c r="AF452" s="40"/>
      <c r="AG452" s="40"/>
      <c r="AH452" s="40"/>
      <c r="AI452" s="218"/>
    </row>
    <row r="453" spans="1:35" ht="45" customHeight="1" x14ac:dyDescent="0.2">
      <c r="A453" s="159" t="s">
        <v>4643</v>
      </c>
      <c r="B453" s="150">
        <v>691506002</v>
      </c>
      <c r="C453" s="150" t="s">
        <v>4157</v>
      </c>
      <c r="D453" s="151" t="s">
        <v>4025</v>
      </c>
      <c r="E453" s="150" t="s">
        <v>920</v>
      </c>
      <c r="F453" s="152" t="s">
        <v>278</v>
      </c>
      <c r="G453" s="152"/>
      <c r="H453" s="152" t="s">
        <v>921</v>
      </c>
      <c r="I453" s="152" t="s">
        <v>115</v>
      </c>
      <c r="J453" s="150"/>
      <c r="K453" s="150"/>
      <c r="L453" s="150" t="s">
        <v>4644</v>
      </c>
      <c r="M453" s="150" t="s">
        <v>4645</v>
      </c>
      <c r="N453" s="153" t="s">
        <v>133</v>
      </c>
      <c r="O453" s="153" t="s">
        <v>4646</v>
      </c>
      <c r="P453" s="154" t="s">
        <v>4647</v>
      </c>
      <c r="Q453" s="155" t="s">
        <v>4648</v>
      </c>
      <c r="R453" s="154"/>
      <c r="S453" s="155">
        <v>91001</v>
      </c>
      <c r="T453" s="155" t="s">
        <v>4176</v>
      </c>
      <c r="U453" s="155" t="s">
        <v>898</v>
      </c>
      <c r="V453" s="156">
        <v>38768</v>
      </c>
      <c r="W453" s="154">
        <v>7309</v>
      </c>
      <c r="X453" s="213"/>
      <c r="Y453" s="214"/>
      <c r="Z453" s="213"/>
      <c r="AA453" s="213"/>
      <c r="AB453" s="213"/>
      <c r="AC453" s="215"/>
      <c r="AD453" s="40"/>
      <c r="AE453" s="40"/>
      <c r="AF453" s="40"/>
      <c r="AG453" s="40"/>
      <c r="AH453" s="40"/>
      <c r="AI453" s="218"/>
    </row>
    <row r="454" spans="1:35" ht="45" customHeight="1" x14ac:dyDescent="0.2">
      <c r="A454" s="159" t="s">
        <v>4649</v>
      </c>
      <c r="B454" s="150">
        <v>690102005</v>
      </c>
      <c r="C454" s="150" t="s">
        <v>4157</v>
      </c>
      <c r="D454" s="151" t="s">
        <v>4025</v>
      </c>
      <c r="E454" s="150" t="s">
        <v>920</v>
      </c>
      <c r="F454" s="152" t="s">
        <v>278</v>
      </c>
      <c r="G454" s="152"/>
      <c r="H454" s="152" t="s">
        <v>921</v>
      </c>
      <c r="I454" s="152" t="s">
        <v>115</v>
      </c>
      <c r="J454" s="150"/>
      <c r="K454" s="150"/>
      <c r="L454" s="150" t="s">
        <v>4650</v>
      </c>
      <c r="M454" s="150" t="s">
        <v>4651</v>
      </c>
      <c r="N454" s="154" t="s">
        <v>331</v>
      </c>
      <c r="O454" s="154" t="s">
        <v>4652</v>
      </c>
      <c r="P454" s="154" t="s">
        <v>4653</v>
      </c>
      <c r="Q454" s="155"/>
      <c r="R454" s="154"/>
      <c r="S454" s="155">
        <v>91001</v>
      </c>
      <c r="T454" s="155" t="s">
        <v>4654</v>
      </c>
      <c r="U454" s="155" t="s">
        <v>898</v>
      </c>
      <c r="V454" s="156">
        <v>41927</v>
      </c>
      <c r="W454" s="154">
        <v>7513</v>
      </c>
      <c r="X454" s="262"/>
      <c r="Y454" s="153"/>
      <c r="Z454" s="262"/>
      <c r="AA454" s="262"/>
      <c r="AB454" s="262"/>
      <c r="AC454" s="150"/>
      <c r="AD454" s="40"/>
      <c r="AE454" s="40"/>
      <c r="AF454" s="40"/>
      <c r="AG454" s="40"/>
      <c r="AH454" s="40"/>
      <c r="AI454" s="218"/>
    </row>
    <row r="455" spans="1:35" ht="45" customHeight="1" x14ac:dyDescent="0.2">
      <c r="A455" s="159" t="s">
        <v>4655</v>
      </c>
      <c r="B455" s="150">
        <v>690307006</v>
      </c>
      <c r="C455" s="150" t="s">
        <v>4157</v>
      </c>
      <c r="D455" s="151" t="s">
        <v>4025</v>
      </c>
      <c r="E455" s="150" t="s">
        <v>4559</v>
      </c>
      <c r="F455" s="152" t="s">
        <v>278</v>
      </c>
      <c r="G455" s="152"/>
      <c r="H455" s="152" t="s">
        <v>921</v>
      </c>
      <c r="I455" s="152" t="s">
        <v>115</v>
      </c>
      <c r="J455" s="150"/>
      <c r="K455" s="150"/>
      <c r="L455" s="150" t="s">
        <v>4656</v>
      </c>
      <c r="M455" s="150" t="s">
        <v>4657</v>
      </c>
      <c r="N455" s="153" t="s">
        <v>165</v>
      </c>
      <c r="O455" s="154" t="s">
        <v>835</v>
      </c>
      <c r="P455" s="154" t="s">
        <v>4658</v>
      </c>
      <c r="Q455" s="155" t="s">
        <v>4659</v>
      </c>
      <c r="R455" s="154"/>
      <c r="S455" s="155">
        <v>91001</v>
      </c>
      <c r="T455" s="155" t="s">
        <v>897</v>
      </c>
      <c r="U455" s="155" t="s">
        <v>898</v>
      </c>
      <c r="V455" s="156">
        <v>42347</v>
      </c>
      <c r="W455" s="154">
        <v>7586</v>
      </c>
      <c r="X455" s="213"/>
      <c r="Y455" s="214"/>
      <c r="Z455" s="213"/>
      <c r="AA455" s="213"/>
      <c r="AB455" s="213"/>
      <c r="AC455" s="215"/>
      <c r="AD455" s="40"/>
      <c r="AE455" s="40"/>
      <c r="AF455" s="40"/>
      <c r="AG455" s="40"/>
      <c r="AH455" s="40"/>
      <c r="AI455" s="218"/>
    </row>
    <row r="456" spans="1:35" ht="45" customHeight="1" x14ac:dyDescent="0.2">
      <c r="A456" s="159" t="s">
        <v>4660</v>
      </c>
      <c r="B456" s="150">
        <v>692554000</v>
      </c>
      <c r="C456" s="150" t="s">
        <v>4157</v>
      </c>
      <c r="D456" s="151" t="s">
        <v>4025</v>
      </c>
      <c r="E456" s="150" t="s">
        <v>4171</v>
      </c>
      <c r="F456" s="152" t="s">
        <v>278</v>
      </c>
      <c r="G456" s="152"/>
      <c r="H456" s="152" t="s">
        <v>4294</v>
      </c>
      <c r="I456" s="152" t="s">
        <v>115</v>
      </c>
      <c r="J456" s="150"/>
      <c r="K456" s="150"/>
      <c r="L456" s="150" t="s">
        <v>4661</v>
      </c>
      <c r="M456" s="150" t="s">
        <v>4662</v>
      </c>
      <c r="N456" s="153" t="s">
        <v>118</v>
      </c>
      <c r="O456" s="154" t="s">
        <v>2736</v>
      </c>
      <c r="P456" s="154" t="s">
        <v>4663</v>
      </c>
      <c r="Q456" s="187" t="s">
        <v>4664</v>
      </c>
      <c r="R456" s="154"/>
      <c r="S456" s="155">
        <v>91001</v>
      </c>
      <c r="T456" s="155" t="s">
        <v>4665</v>
      </c>
      <c r="U456" s="155" t="s">
        <v>898</v>
      </c>
      <c r="V456" s="156">
        <v>38649</v>
      </c>
      <c r="W456" s="154">
        <v>7208</v>
      </c>
      <c r="X456" s="213"/>
      <c r="Y456" s="214"/>
      <c r="Z456" s="213"/>
      <c r="AA456" s="213"/>
      <c r="AB456" s="213"/>
      <c r="AC456" s="215"/>
      <c r="AD456" s="40"/>
      <c r="AE456" s="40"/>
      <c r="AF456" s="40"/>
      <c r="AG456" s="40"/>
      <c r="AH456" s="40"/>
      <c r="AI456" s="218"/>
    </row>
    <row r="457" spans="1:35" ht="45" customHeight="1" x14ac:dyDescent="0.2">
      <c r="A457" s="159" t="s">
        <v>4666</v>
      </c>
      <c r="B457" s="150">
        <v>690412004</v>
      </c>
      <c r="C457" s="150" t="s">
        <v>4157</v>
      </c>
      <c r="D457" s="151" t="s">
        <v>4025</v>
      </c>
      <c r="E457" s="150" t="s">
        <v>4171</v>
      </c>
      <c r="F457" s="152" t="s">
        <v>278</v>
      </c>
      <c r="G457" s="152"/>
      <c r="H457" s="152" t="s">
        <v>4172</v>
      </c>
      <c r="I457" s="152" t="s">
        <v>115</v>
      </c>
      <c r="J457" s="150"/>
      <c r="K457" s="150"/>
      <c r="L457" s="150" t="s">
        <v>4667</v>
      </c>
      <c r="M457" s="150" t="s">
        <v>4668</v>
      </c>
      <c r="N457" s="153" t="s">
        <v>494</v>
      </c>
      <c r="O457" s="154" t="s">
        <v>4066</v>
      </c>
      <c r="P457" s="154">
        <v>532662300</v>
      </c>
      <c r="Q457" s="167" t="s">
        <v>4669</v>
      </c>
      <c r="R457" s="154"/>
      <c r="S457" s="155">
        <v>91001</v>
      </c>
      <c r="T457" s="155" t="s">
        <v>4176</v>
      </c>
      <c r="U457" s="155" t="s">
        <v>898</v>
      </c>
      <c r="V457" s="156">
        <v>37970</v>
      </c>
      <c r="W457" s="154">
        <v>7117</v>
      </c>
      <c r="X457" s="262"/>
      <c r="Y457" s="153"/>
      <c r="Z457" s="262"/>
      <c r="AA457" s="262"/>
      <c r="AB457" s="262"/>
      <c r="AC457" s="150"/>
      <c r="AD457" s="40"/>
      <c r="AE457" s="40"/>
      <c r="AF457" s="40"/>
      <c r="AG457" s="40"/>
      <c r="AH457" s="40"/>
      <c r="AI457" s="218"/>
    </row>
    <row r="458" spans="1:35" ht="45" customHeight="1" x14ac:dyDescent="0.2">
      <c r="A458" s="159" t="s">
        <v>4670</v>
      </c>
      <c r="B458" s="150">
        <v>692555007</v>
      </c>
      <c r="C458" s="150" t="s">
        <v>4157</v>
      </c>
      <c r="D458" s="151" t="s">
        <v>4025</v>
      </c>
      <c r="E458" s="150" t="s">
        <v>920</v>
      </c>
      <c r="F458" s="152" t="s">
        <v>278</v>
      </c>
      <c r="G458" s="152"/>
      <c r="H458" s="152" t="s">
        <v>921</v>
      </c>
      <c r="I458" s="152" t="s">
        <v>115</v>
      </c>
      <c r="J458" s="150"/>
      <c r="K458" s="150"/>
      <c r="L458" s="150" t="s">
        <v>4671</v>
      </c>
      <c r="M458" s="150" t="s">
        <v>4672</v>
      </c>
      <c r="N458" s="153" t="s">
        <v>118</v>
      </c>
      <c r="O458" s="154" t="s">
        <v>400</v>
      </c>
      <c r="P458" s="154" t="s">
        <v>4673</v>
      </c>
      <c r="Q458" s="155" t="s">
        <v>4674</v>
      </c>
      <c r="R458" s="154"/>
      <c r="S458" s="155">
        <v>91001</v>
      </c>
      <c r="T458" s="155" t="s">
        <v>4176</v>
      </c>
      <c r="U458" s="155" t="s">
        <v>898</v>
      </c>
      <c r="V458" s="156">
        <v>38700</v>
      </c>
      <c r="W458" s="154">
        <v>7231</v>
      </c>
      <c r="X458" s="262"/>
      <c r="Y458" s="153"/>
      <c r="Z458" s="262"/>
      <c r="AA458" s="262"/>
      <c r="AB458" s="262"/>
      <c r="AC458" s="150"/>
      <c r="AD458" s="40"/>
      <c r="AE458" s="40"/>
      <c r="AF458" s="40"/>
      <c r="AG458" s="40"/>
      <c r="AH458" s="40"/>
      <c r="AI458" s="218"/>
    </row>
    <row r="459" spans="1:35" ht="45" customHeight="1" x14ac:dyDescent="0.2">
      <c r="A459" s="159" t="s">
        <v>4675</v>
      </c>
      <c r="B459" s="150">
        <v>690103001</v>
      </c>
      <c r="C459" s="150" t="s">
        <v>4157</v>
      </c>
      <c r="D459" s="151" t="s">
        <v>4025</v>
      </c>
      <c r="E459" s="150" t="s">
        <v>4171</v>
      </c>
      <c r="F459" s="152" t="s">
        <v>278</v>
      </c>
      <c r="G459" s="152"/>
      <c r="H459" s="152" t="s">
        <v>4172</v>
      </c>
      <c r="I459" s="152" t="s">
        <v>115</v>
      </c>
      <c r="J459" s="150"/>
      <c r="K459" s="150"/>
      <c r="L459" s="150" t="s">
        <v>4676</v>
      </c>
      <c r="M459" s="150" t="s">
        <v>4677</v>
      </c>
      <c r="N459" s="154" t="s">
        <v>331</v>
      </c>
      <c r="O459" s="154" t="s">
        <v>332</v>
      </c>
      <c r="P459" s="154"/>
      <c r="Q459" s="155"/>
      <c r="R459" s="154"/>
      <c r="S459" s="155">
        <v>91001</v>
      </c>
      <c r="T459" s="155" t="s">
        <v>4176</v>
      </c>
      <c r="U459" s="155" t="s">
        <v>898</v>
      </c>
      <c r="V459" s="156">
        <v>38159</v>
      </c>
      <c r="W459" s="154">
        <v>7138</v>
      </c>
      <c r="X459" s="262"/>
      <c r="Y459" s="153"/>
      <c r="Z459" s="262"/>
      <c r="AA459" s="262"/>
      <c r="AB459" s="262"/>
      <c r="AC459" s="150"/>
      <c r="AD459" s="40"/>
      <c r="AE459" s="40"/>
      <c r="AF459" s="40"/>
      <c r="AG459" s="40"/>
      <c r="AH459" s="40"/>
      <c r="AI459" s="218"/>
    </row>
    <row r="460" spans="1:35" ht="45" customHeight="1" x14ac:dyDescent="0.2">
      <c r="A460" s="159" t="s">
        <v>4678</v>
      </c>
      <c r="B460" s="150">
        <v>690719002</v>
      </c>
      <c r="C460" s="150" t="s">
        <v>4157</v>
      </c>
      <c r="D460" s="151" t="s">
        <v>4025</v>
      </c>
      <c r="E460" s="150" t="s">
        <v>4171</v>
      </c>
      <c r="F460" s="152" t="s">
        <v>278</v>
      </c>
      <c r="G460" s="152"/>
      <c r="H460" s="152" t="s">
        <v>4172</v>
      </c>
      <c r="I460" s="152" t="s">
        <v>115</v>
      </c>
      <c r="J460" s="150"/>
      <c r="K460" s="150"/>
      <c r="L460" s="150" t="s">
        <v>4679</v>
      </c>
      <c r="M460" s="150" t="s">
        <v>4680</v>
      </c>
      <c r="N460" s="153" t="s">
        <v>118</v>
      </c>
      <c r="O460" s="154" t="s">
        <v>4681</v>
      </c>
      <c r="P460" s="154" t="s">
        <v>4682</v>
      </c>
      <c r="Q460" s="155" t="s">
        <v>4683</v>
      </c>
      <c r="R460" s="154"/>
      <c r="S460" s="155">
        <v>91001</v>
      </c>
      <c r="T460" s="155" t="s">
        <v>4176</v>
      </c>
      <c r="U460" s="155" t="s">
        <v>898</v>
      </c>
      <c r="V460" s="156">
        <v>38712</v>
      </c>
      <c r="W460" s="154">
        <v>7236</v>
      </c>
      <c r="X460" s="213"/>
      <c r="Y460" s="214"/>
      <c r="Z460" s="213"/>
      <c r="AA460" s="213"/>
      <c r="AB460" s="213"/>
      <c r="AC460" s="215"/>
      <c r="AD460" s="40"/>
      <c r="AE460" s="40"/>
      <c r="AF460" s="40"/>
      <c r="AG460" s="40"/>
      <c r="AH460" s="40"/>
      <c r="AI460" s="218"/>
    </row>
    <row r="461" spans="1:35" ht="45" customHeight="1" x14ac:dyDescent="0.2">
      <c r="A461" s="159" t="s">
        <v>4684</v>
      </c>
      <c r="B461" s="150">
        <v>690618001</v>
      </c>
      <c r="C461" s="150" t="s">
        <v>4157</v>
      </c>
      <c r="D461" s="151" t="s">
        <v>4025</v>
      </c>
      <c r="E461" s="150" t="s">
        <v>920</v>
      </c>
      <c r="F461" s="152" t="s">
        <v>278</v>
      </c>
      <c r="G461" s="152"/>
      <c r="H461" s="152" t="s">
        <v>921</v>
      </c>
      <c r="I461" s="152" t="s">
        <v>115</v>
      </c>
      <c r="J461" s="150"/>
      <c r="K461" s="150"/>
      <c r="L461" s="150" t="s">
        <v>4685</v>
      </c>
      <c r="M461" s="150" t="s">
        <v>4686</v>
      </c>
      <c r="N461" s="153" t="s">
        <v>246</v>
      </c>
      <c r="O461" s="154" t="s">
        <v>3320</v>
      </c>
      <c r="P461" s="154" t="s">
        <v>4687</v>
      </c>
      <c r="Q461" s="155"/>
      <c r="R461" s="154"/>
      <c r="S461" s="155">
        <v>91001</v>
      </c>
      <c r="T461" s="155" t="s">
        <v>4688</v>
      </c>
      <c r="U461" s="155">
        <v>2009</v>
      </c>
      <c r="V461" s="156">
        <v>40190</v>
      </c>
      <c r="W461" s="154">
        <v>7421</v>
      </c>
      <c r="X461" s="262"/>
      <c r="Y461" s="153"/>
      <c r="Z461" s="262"/>
      <c r="AA461" s="262"/>
      <c r="AB461" s="262"/>
      <c r="AC461" s="150"/>
      <c r="AD461" s="40"/>
      <c r="AE461" s="40"/>
      <c r="AF461" s="40"/>
      <c r="AG461" s="40"/>
      <c r="AH461" s="40"/>
      <c r="AI461" s="218"/>
    </row>
    <row r="462" spans="1:35" ht="45" customHeight="1" x14ac:dyDescent="0.2">
      <c r="A462" s="159" t="s">
        <v>4689</v>
      </c>
      <c r="B462" s="150">
        <v>690603004</v>
      </c>
      <c r="C462" s="150" t="s">
        <v>4157</v>
      </c>
      <c r="D462" s="151" t="s">
        <v>4025</v>
      </c>
      <c r="E462" s="150" t="s">
        <v>4171</v>
      </c>
      <c r="F462" s="152" t="s">
        <v>278</v>
      </c>
      <c r="G462" s="152"/>
      <c r="H462" s="152" t="s">
        <v>4172</v>
      </c>
      <c r="I462" s="152" t="s">
        <v>115</v>
      </c>
      <c r="J462" s="150"/>
      <c r="K462" s="150"/>
      <c r="L462" s="150" t="s">
        <v>4690</v>
      </c>
      <c r="M462" s="150" t="s">
        <v>4691</v>
      </c>
      <c r="N462" s="153" t="s">
        <v>246</v>
      </c>
      <c r="O462" s="154" t="s">
        <v>4692</v>
      </c>
      <c r="P462" s="154" t="s">
        <v>4693</v>
      </c>
      <c r="Q462" s="166" t="s">
        <v>4694</v>
      </c>
      <c r="R462" s="154"/>
      <c r="S462" s="155">
        <v>91001</v>
      </c>
      <c r="T462" s="155" t="s">
        <v>4176</v>
      </c>
      <c r="U462" s="155" t="s">
        <v>898</v>
      </c>
      <c r="V462" s="156">
        <v>38786</v>
      </c>
      <c r="W462" s="154">
        <v>7311</v>
      </c>
      <c r="X462" s="213"/>
      <c r="Y462" s="214"/>
      <c r="Z462" s="213"/>
      <c r="AA462" s="213"/>
      <c r="AB462" s="213"/>
      <c r="AC462" s="215"/>
      <c r="AD462" s="40"/>
      <c r="AE462" s="40"/>
      <c r="AF462" s="40"/>
      <c r="AG462" s="40"/>
      <c r="AH462" s="40"/>
      <c r="AI462" s="218"/>
    </row>
    <row r="463" spans="1:35" ht="45" customHeight="1" x14ac:dyDescent="0.2">
      <c r="A463" s="159" t="s">
        <v>4695</v>
      </c>
      <c r="B463" s="150">
        <v>690720000</v>
      </c>
      <c r="C463" s="150" t="s">
        <v>4157</v>
      </c>
      <c r="D463" s="151" t="s">
        <v>4025</v>
      </c>
      <c r="E463" s="150" t="s">
        <v>4171</v>
      </c>
      <c r="F463" s="152" t="s">
        <v>278</v>
      </c>
      <c r="G463" s="152"/>
      <c r="H463" s="152" t="s">
        <v>4172</v>
      </c>
      <c r="I463" s="152" t="s">
        <v>115</v>
      </c>
      <c r="J463" s="150"/>
      <c r="K463" s="150"/>
      <c r="L463" s="150" t="s">
        <v>4696</v>
      </c>
      <c r="M463" s="150" t="s">
        <v>4697</v>
      </c>
      <c r="N463" s="153" t="s">
        <v>118</v>
      </c>
      <c r="O463" s="154" t="s">
        <v>502</v>
      </c>
      <c r="P463" s="154" t="s">
        <v>4698</v>
      </c>
      <c r="Q463" s="167" t="s">
        <v>4699</v>
      </c>
      <c r="R463" s="154"/>
      <c r="S463" s="155">
        <v>91001</v>
      </c>
      <c r="T463" s="155" t="s">
        <v>4176</v>
      </c>
      <c r="U463" s="155" t="s">
        <v>898</v>
      </c>
      <c r="V463" s="156">
        <v>38624</v>
      </c>
      <c r="W463" s="154">
        <v>7196</v>
      </c>
      <c r="X463" s="262"/>
      <c r="Y463" s="153"/>
      <c r="Z463" s="262"/>
      <c r="AA463" s="262"/>
      <c r="AB463" s="262"/>
      <c r="AC463" s="150"/>
      <c r="AD463" s="40"/>
      <c r="AE463" s="40"/>
      <c r="AF463" s="40"/>
      <c r="AG463" s="40"/>
      <c r="AH463" s="40"/>
      <c r="AI463" s="218"/>
    </row>
    <row r="464" spans="1:35" ht="45" customHeight="1" x14ac:dyDescent="0.2">
      <c r="A464" s="159" t="s">
        <v>4700</v>
      </c>
      <c r="B464" s="150">
        <v>692011007</v>
      </c>
      <c r="C464" s="150" t="s">
        <v>4157</v>
      </c>
      <c r="D464" s="151" t="s">
        <v>4025</v>
      </c>
      <c r="E464" s="150" t="s">
        <v>920</v>
      </c>
      <c r="F464" s="152" t="s">
        <v>278</v>
      </c>
      <c r="G464" s="152"/>
      <c r="H464" s="152" t="s">
        <v>921</v>
      </c>
      <c r="I464" s="152" t="s">
        <v>115</v>
      </c>
      <c r="J464" s="150"/>
      <c r="K464" s="150"/>
      <c r="L464" s="150" t="s">
        <v>4701</v>
      </c>
      <c r="M464" s="150" t="s">
        <v>4702</v>
      </c>
      <c r="N464" s="153" t="s">
        <v>232</v>
      </c>
      <c r="O464" s="154" t="s">
        <v>4703</v>
      </c>
      <c r="P464" s="154"/>
      <c r="Q464" s="155"/>
      <c r="R464" s="154"/>
      <c r="S464" s="155">
        <v>91001</v>
      </c>
      <c r="T464" s="155" t="s">
        <v>897</v>
      </c>
      <c r="U464" s="155" t="s">
        <v>898</v>
      </c>
      <c r="V464" s="156">
        <v>41939</v>
      </c>
      <c r="W464" s="154">
        <v>7514</v>
      </c>
      <c r="X464" s="262"/>
      <c r="Y464" s="153"/>
      <c r="Z464" s="262"/>
      <c r="AA464" s="262"/>
      <c r="AB464" s="262"/>
      <c r="AC464" s="150"/>
      <c r="AD464" s="40"/>
      <c r="AE464" s="40"/>
      <c r="AF464" s="40"/>
      <c r="AG464" s="40"/>
      <c r="AH464" s="40"/>
      <c r="AI464" s="218"/>
    </row>
    <row r="465" spans="1:35" ht="45" customHeight="1" x14ac:dyDescent="0.2">
      <c r="A465" s="159" t="s">
        <v>4704</v>
      </c>
      <c r="B465" s="150">
        <v>690714000</v>
      </c>
      <c r="C465" s="150" t="s">
        <v>4157</v>
      </c>
      <c r="D465" s="151" t="s">
        <v>4025</v>
      </c>
      <c r="E465" s="150" t="s">
        <v>920</v>
      </c>
      <c r="F465" s="152" t="s">
        <v>278</v>
      </c>
      <c r="G465" s="152"/>
      <c r="H465" s="152" t="s">
        <v>921</v>
      </c>
      <c r="I465" s="152" t="s">
        <v>115</v>
      </c>
      <c r="J465" s="150"/>
      <c r="K465" s="150"/>
      <c r="L465" s="150" t="s">
        <v>4705</v>
      </c>
      <c r="M465" s="150" t="s">
        <v>4706</v>
      </c>
      <c r="N465" s="153" t="s">
        <v>118</v>
      </c>
      <c r="O465" s="154" t="s">
        <v>1922</v>
      </c>
      <c r="P465" s="154" t="s">
        <v>4707</v>
      </c>
      <c r="Q465" s="155" t="s">
        <v>4708</v>
      </c>
      <c r="R465" s="154"/>
      <c r="S465" s="155">
        <v>91001</v>
      </c>
      <c r="T465" s="155" t="s">
        <v>897</v>
      </c>
      <c r="U465" s="155" t="s">
        <v>898</v>
      </c>
      <c r="V465" s="156">
        <v>38686</v>
      </c>
      <c r="W465" s="154">
        <v>7220</v>
      </c>
      <c r="X465" s="262"/>
      <c r="Y465" s="153"/>
      <c r="Z465" s="262"/>
      <c r="AA465" s="262"/>
      <c r="AB465" s="262"/>
      <c r="AC465" s="150"/>
      <c r="AD465" s="40"/>
      <c r="AE465" s="40"/>
      <c r="AF465" s="40"/>
      <c r="AG465" s="40"/>
      <c r="AH465" s="40"/>
      <c r="AI465" s="218"/>
    </row>
    <row r="466" spans="1:35" ht="45" customHeight="1" x14ac:dyDescent="0.2">
      <c r="A466" s="159" t="s">
        <v>4709</v>
      </c>
      <c r="B466" s="150">
        <v>692003004</v>
      </c>
      <c r="C466" s="150" t="s">
        <v>4157</v>
      </c>
      <c r="D466" s="151" t="s">
        <v>4025</v>
      </c>
      <c r="E466" s="150" t="s">
        <v>920</v>
      </c>
      <c r="F466" s="152" t="s">
        <v>278</v>
      </c>
      <c r="G466" s="152"/>
      <c r="H466" s="152" t="s">
        <v>921</v>
      </c>
      <c r="I466" s="152" t="s">
        <v>115</v>
      </c>
      <c r="J466" s="150"/>
      <c r="K466" s="150"/>
      <c r="L466" s="150" t="s">
        <v>4710</v>
      </c>
      <c r="M466" s="150" t="s">
        <v>4711</v>
      </c>
      <c r="N466" s="153" t="s">
        <v>1617</v>
      </c>
      <c r="O466" s="154" t="s">
        <v>4712</v>
      </c>
      <c r="P466" s="154" t="s">
        <v>4713</v>
      </c>
      <c r="Q466" s="155" t="s">
        <v>4714</v>
      </c>
      <c r="R466" s="154"/>
      <c r="S466" s="155">
        <v>91001</v>
      </c>
      <c r="T466" s="155" t="s">
        <v>897</v>
      </c>
      <c r="U466" s="155" t="s">
        <v>898</v>
      </c>
      <c r="V466" s="156">
        <v>41872</v>
      </c>
      <c r="W466" s="154">
        <v>7503</v>
      </c>
      <c r="X466" s="262"/>
      <c r="Y466" s="153"/>
      <c r="Z466" s="262"/>
      <c r="AA466" s="262"/>
      <c r="AB466" s="262"/>
      <c r="AC466" s="150"/>
      <c r="AD466" s="40"/>
      <c r="AE466" s="40"/>
      <c r="AF466" s="40"/>
      <c r="AG466" s="40"/>
      <c r="AH466" s="40"/>
      <c r="AI466" s="218"/>
    </row>
    <row r="467" spans="1:35" ht="45" customHeight="1" x14ac:dyDescent="0.2">
      <c r="A467" s="159" t="s">
        <v>4715</v>
      </c>
      <c r="B467" s="150">
        <v>690704005</v>
      </c>
      <c r="C467" s="150" t="s">
        <v>4157</v>
      </c>
      <c r="D467" s="151" t="s">
        <v>4025</v>
      </c>
      <c r="E467" s="150" t="s">
        <v>920</v>
      </c>
      <c r="F467" s="152" t="s">
        <v>278</v>
      </c>
      <c r="G467" s="152"/>
      <c r="H467" s="152" t="s">
        <v>921</v>
      </c>
      <c r="I467" s="152" t="s">
        <v>115</v>
      </c>
      <c r="J467" s="150"/>
      <c r="K467" s="150"/>
      <c r="L467" s="150" t="s">
        <v>4716</v>
      </c>
      <c r="M467" s="150" t="s">
        <v>4717</v>
      </c>
      <c r="N467" s="153" t="s">
        <v>118</v>
      </c>
      <c r="O467" s="154" t="s">
        <v>178</v>
      </c>
      <c r="P467" s="154" t="s">
        <v>4718</v>
      </c>
      <c r="Q467" s="155" t="s">
        <v>4719</v>
      </c>
      <c r="R467" s="154"/>
      <c r="S467" s="150">
        <v>91001</v>
      </c>
      <c r="T467" s="155" t="s">
        <v>897</v>
      </c>
      <c r="U467" s="155" t="s">
        <v>898</v>
      </c>
      <c r="V467" s="156">
        <v>38686</v>
      </c>
      <c r="W467" s="154">
        <v>7221</v>
      </c>
      <c r="X467" s="213"/>
      <c r="Y467" s="214"/>
      <c r="Z467" s="213"/>
      <c r="AA467" s="213"/>
      <c r="AB467" s="213"/>
      <c r="AC467" s="215"/>
      <c r="AD467" s="40"/>
      <c r="AE467" s="40"/>
      <c r="AF467" s="40"/>
      <c r="AG467" s="40"/>
      <c r="AH467" s="40"/>
      <c r="AI467" s="218"/>
    </row>
    <row r="468" spans="1:35" ht="45" customHeight="1" x14ac:dyDescent="0.2">
      <c r="A468" s="159" t="s">
        <v>4720</v>
      </c>
      <c r="B468" s="150">
        <v>690707004</v>
      </c>
      <c r="C468" s="150" t="s">
        <v>4720</v>
      </c>
      <c r="D468" s="151" t="s">
        <v>4025</v>
      </c>
      <c r="E468" s="150" t="s">
        <v>4171</v>
      </c>
      <c r="F468" s="152" t="s">
        <v>278</v>
      </c>
      <c r="G468" s="152"/>
      <c r="H468" s="152" t="s">
        <v>4172</v>
      </c>
      <c r="I468" s="152" t="s">
        <v>115</v>
      </c>
      <c r="J468" s="150"/>
      <c r="K468" s="150"/>
      <c r="L468" s="150" t="s">
        <v>4721</v>
      </c>
      <c r="M468" s="150" t="s">
        <v>4722</v>
      </c>
      <c r="N468" s="153" t="s">
        <v>118</v>
      </c>
      <c r="O468" s="154" t="s">
        <v>594</v>
      </c>
      <c r="P468" s="154" t="s">
        <v>4723</v>
      </c>
      <c r="Q468" s="155"/>
      <c r="R468" s="154"/>
      <c r="S468" s="155">
        <v>91001</v>
      </c>
      <c r="T468" s="155" t="s">
        <v>4176</v>
      </c>
      <c r="U468" s="155" t="s">
        <v>898</v>
      </c>
      <c r="V468" s="156">
        <v>37970</v>
      </c>
      <c r="W468" s="154">
        <v>5200</v>
      </c>
      <c r="X468" s="262"/>
      <c r="Y468" s="153"/>
      <c r="Z468" s="262"/>
      <c r="AA468" s="262"/>
      <c r="AB468" s="262"/>
      <c r="AC468" s="150"/>
      <c r="AD468" s="40"/>
      <c r="AE468" s="40"/>
      <c r="AF468" s="40"/>
      <c r="AG468" s="40"/>
      <c r="AH468" s="40"/>
      <c r="AI468" s="218"/>
    </row>
    <row r="469" spans="1:35" ht="45" customHeight="1" x14ac:dyDescent="0.2">
      <c r="A469" s="159" t="s">
        <v>4724</v>
      </c>
      <c r="B469" s="150">
        <v>690724006</v>
      </c>
      <c r="C469" s="150" t="s">
        <v>4157</v>
      </c>
      <c r="D469" s="151" t="s">
        <v>4025</v>
      </c>
      <c r="E469" s="150" t="s">
        <v>4171</v>
      </c>
      <c r="F469" s="152" t="s">
        <v>278</v>
      </c>
      <c r="G469" s="152"/>
      <c r="H469" s="152" t="s">
        <v>4172</v>
      </c>
      <c r="I469" s="152" t="s">
        <v>115</v>
      </c>
      <c r="J469" s="150"/>
      <c r="K469" s="150"/>
      <c r="L469" s="150" t="s">
        <v>4725</v>
      </c>
      <c r="M469" s="150" t="s">
        <v>4726</v>
      </c>
      <c r="N469" s="153" t="s">
        <v>118</v>
      </c>
      <c r="O469" s="154" t="s">
        <v>4727</v>
      </c>
      <c r="P469" s="154" t="s">
        <v>4728</v>
      </c>
      <c r="Q469" s="155"/>
      <c r="R469" s="154"/>
      <c r="S469" s="155">
        <v>91001</v>
      </c>
      <c r="T469" s="155" t="s">
        <v>4176</v>
      </c>
      <c r="U469" s="155" t="s">
        <v>898</v>
      </c>
      <c r="V469" s="156">
        <v>37970</v>
      </c>
      <c r="W469" s="154">
        <v>6997</v>
      </c>
      <c r="X469" s="213"/>
      <c r="Y469" s="214"/>
      <c r="Z469" s="213"/>
      <c r="AA469" s="213"/>
      <c r="AB469" s="213"/>
      <c r="AC469" s="215"/>
      <c r="AD469" s="40"/>
      <c r="AE469" s="40"/>
      <c r="AF469" s="40"/>
      <c r="AG469" s="40"/>
      <c r="AH469" s="40"/>
      <c r="AI469" s="218"/>
    </row>
    <row r="470" spans="1:35" ht="45" customHeight="1" x14ac:dyDescent="0.2">
      <c r="A470" s="159" t="s">
        <v>4729</v>
      </c>
      <c r="B470" s="150">
        <v>690402009</v>
      </c>
      <c r="C470" s="150" t="s">
        <v>4157</v>
      </c>
      <c r="D470" s="151" t="s">
        <v>4025</v>
      </c>
      <c r="E470" s="150" t="s">
        <v>4730</v>
      </c>
      <c r="F470" s="152" t="s">
        <v>278</v>
      </c>
      <c r="G470" s="152"/>
      <c r="H470" s="152" t="s">
        <v>921</v>
      </c>
      <c r="I470" s="152" t="s">
        <v>115</v>
      </c>
      <c r="J470" s="150"/>
      <c r="K470" s="150"/>
      <c r="L470" s="150" t="s">
        <v>4731</v>
      </c>
      <c r="M470" s="150" t="s">
        <v>4732</v>
      </c>
      <c r="N470" s="153" t="s">
        <v>494</v>
      </c>
      <c r="O470" s="154" t="s">
        <v>4733</v>
      </c>
      <c r="P470" s="154" t="s">
        <v>4734</v>
      </c>
      <c r="Q470" s="155"/>
      <c r="R470" s="154"/>
      <c r="S470" s="155">
        <v>91001</v>
      </c>
      <c r="T470" s="155" t="s">
        <v>897</v>
      </c>
      <c r="U470" s="155" t="s">
        <v>898</v>
      </c>
      <c r="V470" s="156">
        <v>42422</v>
      </c>
      <c r="W470" s="154">
        <v>7601</v>
      </c>
      <c r="X470" s="262"/>
      <c r="Y470" s="153"/>
      <c r="Z470" s="262"/>
      <c r="AA470" s="262"/>
      <c r="AB470" s="262"/>
      <c r="AC470" s="150"/>
      <c r="AD470" s="40"/>
      <c r="AE470" s="40"/>
      <c r="AF470" s="40"/>
      <c r="AG470" s="40"/>
      <c r="AH470" s="40"/>
      <c r="AI470" s="218"/>
    </row>
    <row r="471" spans="1:35" ht="45" customHeight="1" x14ac:dyDescent="0.2">
      <c r="A471" s="159" t="s">
        <v>4735</v>
      </c>
      <c r="B471" s="150">
        <v>690501007</v>
      </c>
      <c r="C471" s="150" t="s">
        <v>4157</v>
      </c>
      <c r="D471" s="151" t="s">
        <v>4025</v>
      </c>
      <c r="E471" s="150" t="s">
        <v>4171</v>
      </c>
      <c r="F471" s="152" t="s">
        <v>278</v>
      </c>
      <c r="G471" s="152"/>
      <c r="H471" s="152" t="s">
        <v>4172</v>
      </c>
      <c r="I471" s="152" t="s">
        <v>115</v>
      </c>
      <c r="J471" s="150"/>
      <c r="K471" s="150"/>
      <c r="L471" s="150" t="s">
        <v>4736</v>
      </c>
      <c r="M471" s="150" t="s">
        <v>4737</v>
      </c>
      <c r="N471" s="153" t="s">
        <v>246</v>
      </c>
      <c r="O471" s="154" t="s">
        <v>4738</v>
      </c>
      <c r="P471" s="154"/>
      <c r="Q471" s="155"/>
      <c r="R471" s="154"/>
      <c r="S471" s="155">
        <v>91001</v>
      </c>
      <c r="T471" s="155" t="s">
        <v>4176</v>
      </c>
      <c r="U471" s="155" t="s">
        <v>898</v>
      </c>
      <c r="V471" s="156">
        <v>37970</v>
      </c>
      <c r="W471" s="154">
        <v>7110</v>
      </c>
      <c r="X471" s="213"/>
      <c r="Y471" s="214"/>
      <c r="Z471" s="213"/>
      <c r="AA471" s="213"/>
      <c r="AB471" s="213"/>
      <c r="AC471" s="215"/>
      <c r="AD471" s="40"/>
      <c r="AE471" s="40"/>
      <c r="AF471" s="40"/>
      <c r="AG471" s="40"/>
      <c r="AH471" s="40"/>
      <c r="AI471" s="218"/>
    </row>
    <row r="472" spans="1:35" ht="45" customHeight="1" x14ac:dyDescent="0.2">
      <c r="A472" s="159" t="s">
        <v>4739</v>
      </c>
      <c r="B472" s="150">
        <v>692538005</v>
      </c>
      <c r="C472" s="150" t="s">
        <v>4157</v>
      </c>
      <c r="D472" s="151" t="s">
        <v>4025</v>
      </c>
      <c r="E472" s="150" t="s">
        <v>4171</v>
      </c>
      <c r="F472" s="152" t="s">
        <v>278</v>
      </c>
      <c r="G472" s="152"/>
      <c r="H472" s="152" t="s">
        <v>4172</v>
      </c>
      <c r="I472" s="152" t="s">
        <v>115</v>
      </c>
      <c r="J472" s="150"/>
      <c r="K472" s="150"/>
      <c r="L472" s="150" t="s">
        <v>4740</v>
      </c>
      <c r="M472" s="150" t="s">
        <v>4741</v>
      </c>
      <c r="N472" s="153" t="s">
        <v>118</v>
      </c>
      <c r="O472" s="154" t="s">
        <v>1312</v>
      </c>
      <c r="P472" s="154"/>
      <c r="Q472" s="155"/>
      <c r="R472" s="154"/>
      <c r="S472" s="155">
        <v>91001</v>
      </c>
      <c r="T472" s="155" t="s">
        <v>4742</v>
      </c>
      <c r="U472" s="155" t="s">
        <v>898</v>
      </c>
      <c r="V472" s="156">
        <v>37970</v>
      </c>
      <c r="W472" s="154">
        <v>7051</v>
      </c>
      <c r="X472" s="213"/>
      <c r="Y472" s="214"/>
      <c r="Z472" s="213"/>
      <c r="AA472" s="213"/>
      <c r="AB472" s="213"/>
      <c r="AC472" s="215"/>
      <c r="AD472" s="40"/>
      <c r="AE472" s="40"/>
      <c r="AF472" s="40"/>
      <c r="AG472" s="40"/>
      <c r="AH472" s="40"/>
      <c r="AI472" s="218"/>
    </row>
    <row r="473" spans="1:35" ht="45" customHeight="1" x14ac:dyDescent="0.2">
      <c r="A473" s="159" t="s">
        <v>4743</v>
      </c>
      <c r="B473" s="150">
        <v>690706008</v>
      </c>
      <c r="C473" s="150" t="s">
        <v>4157</v>
      </c>
      <c r="D473" s="151" t="s">
        <v>4025</v>
      </c>
      <c r="E473" s="150" t="s">
        <v>920</v>
      </c>
      <c r="F473" s="152" t="s">
        <v>278</v>
      </c>
      <c r="G473" s="152"/>
      <c r="H473" s="152" t="s">
        <v>921</v>
      </c>
      <c r="I473" s="152" t="s">
        <v>115</v>
      </c>
      <c r="J473" s="150"/>
      <c r="K473" s="150"/>
      <c r="L473" s="150" t="s">
        <v>4744</v>
      </c>
      <c r="M473" s="150" t="s">
        <v>4745</v>
      </c>
      <c r="N473" s="153" t="s">
        <v>118</v>
      </c>
      <c r="O473" s="154" t="s">
        <v>3069</v>
      </c>
      <c r="P473" s="154" t="s">
        <v>4746</v>
      </c>
      <c r="Q473" s="155" t="s">
        <v>4747</v>
      </c>
      <c r="R473" s="154"/>
      <c r="S473" s="155">
        <v>91001</v>
      </c>
      <c r="T473" s="155" t="s">
        <v>4742</v>
      </c>
      <c r="U473" s="155" t="s">
        <v>898</v>
      </c>
      <c r="V473" s="156">
        <v>41848</v>
      </c>
      <c r="W473" s="154">
        <v>7502</v>
      </c>
      <c r="X473" s="262"/>
      <c r="Y473" s="153"/>
      <c r="Z473" s="262"/>
      <c r="AA473" s="262"/>
      <c r="AB473" s="262"/>
      <c r="AC473" s="150"/>
      <c r="AD473" s="40"/>
      <c r="AE473" s="40"/>
      <c r="AF473" s="40"/>
      <c r="AG473" s="40"/>
      <c r="AH473" s="40"/>
      <c r="AI473" s="218"/>
    </row>
    <row r="474" spans="1:35" ht="45" customHeight="1" x14ac:dyDescent="0.2">
      <c r="A474" s="159" t="s">
        <v>4748</v>
      </c>
      <c r="B474" s="150">
        <v>690401002</v>
      </c>
      <c r="C474" s="150" t="s">
        <v>4157</v>
      </c>
      <c r="D474" s="151" t="s">
        <v>4025</v>
      </c>
      <c r="E474" s="150" t="s">
        <v>4171</v>
      </c>
      <c r="F474" s="152" t="s">
        <v>278</v>
      </c>
      <c r="G474" s="152"/>
      <c r="H474" s="152" t="s">
        <v>4172</v>
      </c>
      <c r="I474" s="152" t="s">
        <v>115</v>
      </c>
      <c r="J474" s="150"/>
      <c r="K474" s="150"/>
      <c r="L474" s="150" t="s">
        <v>4749</v>
      </c>
      <c r="M474" s="150" t="s">
        <v>4750</v>
      </c>
      <c r="N474" s="153" t="s">
        <v>494</v>
      </c>
      <c r="O474" s="154" t="s">
        <v>2092</v>
      </c>
      <c r="P474" s="154" t="s">
        <v>4751</v>
      </c>
      <c r="Q474" s="155" t="s">
        <v>4752</v>
      </c>
      <c r="R474" s="154"/>
      <c r="S474" s="155">
        <v>91001</v>
      </c>
      <c r="T474" s="155" t="s">
        <v>4176</v>
      </c>
      <c r="U474" s="155" t="s">
        <v>898</v>
      </c>
      <c r="V474" s="156">
        <v>37970</v>
      </c>
      <c r="W474" s="154">
        <v>7118</v>
      </c>
      <c r="X474" s="262"/>
      <c r="Y474" s="153"/>
      <c r="Z474" s="262"/>
      <c r="AA474" s="262"/>
      <c r="AB474" s="262"/>
      <c r="AC474" s="150"/>
      <c r="AD474" s="40"/>
      <c r="AE474" s="40"/>
      <c r="AF474" s="40"/>
      <c r="AG474" s="40"/>
      <c r="AH474" s="40"/>
      <c r="AI474" s="218"/>
    </row>
    <row r="475" spans="1:35" ht="45" customHeight="1" x14ac:dyDescent="0.2">
      <c r="A475" s="159" t="s">
        <v>4753</v>
      </c>
      <c r="B475" s="150">
        <v>692008006</v>
      </c>
      <c r="C475" s="150" t="s">
        <v>4157</v>
      </c>
      <c r="D475" s="151" t="s">
        <v>4025</v>
      </c>
      <c r="E475" s="150" t="s">
        <v>4171</v>
      </c>
      <c r="F475" s="152" t="s">
        <v>278</v>
      </c>
      <c r="G475" s="152"/>
      <c r="H475" s="152" t="s">
        <v>4172</v>
      </c>
      <c r="I475" s="152" t="s">
        <v>115</v>
      </c>
      <c r="J475" s="150"/>
      <c r="K475" s="150"/>
      <c r="L475" s="150" t="s">
        <v>4754</v>
      </c>
      <c r="M475" s="150" t="s">
        <v>4755</v>
      </c>
      <c r="N475" s="153" t="s">
        <v>232</v>
      </c>
      <c r="O475" s="154" t="s">
        <v>4756</v>
      </c>
      <c r="P475" s="154" t="s">
        <v>4757</v>
      </c>
      <c r="Q475" s="155"/>
      <c r="R475" s="154"/>
      <c r="S475" s="155">
        <v>91001</v>
      </c>
      <c r="T475" s="155" t="s">
        <v>4176</v>
      </c>
      <c r="U475" s="155" t="s">
        <v>898</v>
      </c>
      <c r="V475" s="156">
        <v>39212</v>
      </c>
      <c r="W475" s="154">
        <v>7355</v>
      </c>
      <c r="X475" s="262"/>
      <c r="Y475" s="153"/>
      <c r="Z475" s="262"/>
      <c r="AA475" s="262"/>
      <c r="AB475" s="262"/>
      <c r="AC475" s="150"/>
      <c r="AD475" s="40"/>
      <c r="AE475" s="40"/>
      <c r="AF475" s="40"/>
      <c r="AG475" s="40"/>
      <c r="AH475" s="40"/>
      <c r="AI475" s="218"/>
    </row>
    <row r="476" spans="1:35" ht="45" customHeight="1" x14ac:dyDescent="0.2">
      <c r="A476" s="159" t="s">
        <v>4758</v>
      </c>
      <c r="B476" s="150">
        <v>692530004</v>
      </c>
      <c r="C476" s="150" t="s">
        <v>4157</v>
      </c>
      <c r="D476" s="151" t="s">
        <v>4025</v>
      </c>
      <c r="E476" s="150" t="s">
        <v>4559</v>
      </c>
      <c r="F476" s="152" t="s">
        <v>278</v>
      </c>
      <c r="G476" s="152"/>
      <c r="H476" s="152" t="s">
        <v>921</v>
      </c>
      <c r="I476" s="152" t="s">
        <v>115</v>
      </c>
      <c r="J476" s="150"/>
      <c r="K476" s="150"/>
      <c r="L476" s="150" t="s">
        <v>4759</v>
      </c>
      <c r="M476" s="150" t="s">
        <v>4760</v>
      </c>
      <c r="N476" s="153" t="s">
        <v>578</v>
      </c>
      <c r="O476" s="154" t="s">
        <v>4761</v>
      </c>
      <c r="P476" s="154" t="s">
        <v>4762</v>
      </c>
      <c r="Q476" s="155" t="s">
        <v>4763</v>
      </c>
      <c r="R476" s="154"/>
      <c r="S476" s="155">
        <v>91001</v>
      </c>
      <c r="T476" s="155" t="s">
        <v>897</v>
      </c>
      <c r="U476" s="155" t="s">
        <v>898</v>
      </c>
      <c r="V476" s="156">
        <v>42356</v>
      </c>
      <c r="W476" s="154">
        <v>7590</v>
      </c>
      <c r="X476" s="262"/>
      <c r="Y476" s="153"/>
      <c r="Z476" s="262"/>
      <c r="AA476" s="262"/>
      <c r="AB476" s="262"/>
      <c r="AC476" s="150"/>
      <c r="AD476" s="40"/>
      <c r="AE476" s="40"/>
      <c r="AF476" s="40"/>
      <c r="AG476" s="40"/>
      <c r="AH476" s="40"/>
      <c r="AI476" s="218"/>
    </row>
    <row r="477" spans="1:35" ht="45" customHeight="1" x14ac:dyDescent="0.2">
      <c r="A477" s="159" t="s">
        <v>4764</v>
      </c>
      <c r="B477" s="150">
        <v>691901009</v>
      </c>
      <c r="C477" s="150" t="s">
        <v>4157</v>
      </c>
      <c r="D477" s="151" t="s">
        <v>4025</v>
      </c>
      <c r="E477" s="150" t="s">
        <v>4171</v>
      </c>
      <c r="F477" s="152" t="s">
        <v>278</v>
      </c>
      <c r="G477" s="152"/>
      <c r="H477" s="152" t="s">
        <v>4172</v>
      </c>
      <c r="I477" s="152" t="s">
        <v>115</v>
      </c>
      <c r="J477" s="150"/>
      <c r="K477" s="150"/>
      <c r="L477" s="150" t="s">
        <v>4765</v>
      </c>
      <c r="M477" s="150" t="s">
        <v>4766</v>
      </c>
      <c r="N477" s="153" t="s">
        <v>149</v>
      </c>
      <c r="O477" s="154" t="s">
        <v>661</v>
      </c>
      <c r="P477" s="154" t="s">
        <v>4767</v>
      </c>
      <c r="Q477" s="155" t="s">
        <v>4768</v>
      </c>
      <c r="R477" s="154"/>
      <c r="S477" s="155">
        <v>91001</v>
      </c>
      <c r="T477" s="155" t="s">
        <v>4176</v>
      </c>
      <c r="U477" s="155" t="s">
        <v>898</v>
      </c>
      <c r="V477" s="156">
        <v>38729</v>
      </c>
      <c r="W477" s="154">
        <v>7255</v>
      </c>
      <c r="X477" s="262"/>
      <c r="Y477" s="153"/>
      <c r="Z477" s="262"/>
      <c r="AA477" s="262"/>
      <c r="AB477" s="262"/>
      <c r="AC477" s="150"/>
      <c r="AD477" s="40"/>
      <c r="AE477" s="40"/>
      <c r="AF477" s="40"/>
      <c r="AG477" s="40"/>
      <c r="AH477" s="40"/>
      <c r="AI477" s="218"/>
    </row>
    <row r="478" spans="1:35" ht="45" customHeight="1" x14ac:dyDescent="0.2">
      <c r="A478" s="159" t="s">
        <v>4769</v>
      </c>
      <c r="B478" s="150">
        <v>691603008</v>
      </c>
      <c r="C478" s="150" t="s">
        <v>4157</v>
      </c>
      <c r="D478" s="151" t="s">
        <v>4025</v>
      </c>
      <c r="E478" s="150" t="s">
        <v>4171</v>
      </c>
      <c r="F478" s="152" t="s">
        <v>278</v>
      </c>
      <c r="G478" s="152"/>
      <c r="H478" s="152" t="s">
        <v>4172</v>
      </c>
      <c r="I478" s="152" t="s">
        <v>115</v>
      </c>
      <c r="J478" s="150"/>
      <c r="K478" s="150"/>
      <c r="L478" s="150" t="s">
        <v>4770</v>
      </c>
      <c r="M478" s="150" t="s">
        <v>4771</v>
      </c>
      <c r="N478" s="153" t="s">
        <v>133</v>
      </c>
      <c r="O478" s="154" t="s">
        <v>4772</v>
      </c>
      <c r="P478" s="154" t="s">
        <v>4773</v>
      </c>
      <c r="Q478" s="166" t="s">
        <v>4774</v>
      </c>
      <c r="R478" s="154"/>
      <c r="S478" s="155">
        <v>91001</v>
      </c>
      <c r="T478" s="155" t="s">
        <v>4176</v>
      </c>
      <c r="U478" s="155" t="s">
        <v>898</v>
      </c>
      <c r="V478" s="156">
        <v>38737</v>
      </c>
      <c r="W478" s="154">
        <v>7282</v>
      </c>
      <c r="X478" s="213"/>
      <c r="Y478" s="214"/>
      <c r="Z478" s="213"/>
      <c r="AA478" s="213"/>
      <c r="AB478" s="213"/>
      <c r="AC478" s="215"/>
      <c r="AD478" s="40"/>
      <c r="AE478" s="40"/>
      <c r="AF478" s="40"/>
      <c r="AG478" s="40"/>
      <c r="AH478" s="40"/>
      <c r="AI478" s="218"/>
    </row>
    <row r="479" spans="1:35" ht="45" customHeight="1" x14ac:dyDescent="0.2">
      <c r="A479" s="159" t="s">
        <v>4775</v>
      </c>
      <c r="B479" s="150">
        <v>691005003</v>
      </c>
      <c r="C479" s="150" t="s">
        <v>4157</v>
      </c>
      <c r="D479" s="151" t="s">
        <v>4025</v>
      </c>
      <c r="E479" s="150" t="s">
        <v>4184</v>
      </c>
      <c r="F479" s="152" t="s">
        <v>2439</v>
      </c>
      <c r="G479" s="152"/>
      <c r="H479" s="152" t="s">
        <v>4185</v>
      </c>
      <c r="I479" s="152" t="s">
        <v>115</v>
      </c>
      <c r="J479" s="150"/>
      <c r="K479" s="150"/>
      <c r="L479" s="150" t="s">
        <v>4776</v>
      </c>
      <c r="M479" s="150" t="s">
        <v>4777</v>
      </c>
      <c r="N479" s="153" t="s">
        <v>939</v>
      </c>
      <c r="O479" s="154" t="s">
        <v>4778</v>
      </c>
      <c r="P479" s="154"/>
      <c r="Q479" s="155"/>
      <c r="R479" s="154"/>
      <c r="S479" s="155">
        <v>91001</v>
      </c>
      <c r="T479" s="155" t="s">
        <v>4176</v>
      </c>
      <c r="U479" s="155" t="s">
        <v>898</v>
      </c>
      <c r="V479" s="156">
        <v>38729</v>
      </c>
      <c r="W479" s="154">
        <v>7257</v>
      </c>
      <c r="X479" s="262"/>
      <c r="Y479" s="153"/>
      <c r="Z479" s="262"/>
      <c r="AA479" s="262"/>
      <c r="AB479" s="262"/>
      <c r="AC479" s="150"/>
      <c r="AD479" s="40"/>
      <c r="AE479" s="40"/>
      <c r="AF479" s="40"/>
      <c r="AG479" s="40"/>
      <c r="AH479" s="40"/>
      <c r="AI479" s="218"/>
    </row>
    <row r="480" spans="1:35" ht="45" customHeight="1" x14ac:dyDescent="0.2">
      <c r="A480" s="159" t="s">
        <v>4779</v>
      </c>
      <c r="B480" s="150">
        <v>690611007</v>
      </c>
      <c r="C480" s="150" t="s">
        <v>4157</v>
      </c>
      <c r="D480" s="151" t="s">
        <v>4025</v>
      </c>
      <c r="E480" s="150" t="s">
        <v>920</v>
      </c>
      <c r="F480" s="152" t="s">
        <v>278</v>
      </c>
      <c r="G480" s="152"/>
      <c r="H480" s="152" t="s">
        <v>921</v>
      </c>
      <c r="I480" s="152" t="s">
        <v>115</v>
      </c>
      <c r="J480" s="150"/>
      <c r="K480" s="150"/>
      <c r="L480" s="150" t="s">
        <v>4780</v>
      </c>
      <c r="M480" s="150" t="s">
        <v>4781</v>
      </c>
      <c r="N480" s="153" t="s">
        <v>246</v>
      </c>
      <c r="O480" s="154" t="s">
        <v>4782</v>
      </c>
      <c r="P480" s="154" t="s">
        <v>4783</v>
      </c>
      <c r="Q480" s="155"/>
      <c r="R480" s="154"/>
      <c r="S480" s="155">
        <v>91001</v>
      </c>
      <c r="T480" s="155" t="s">
        <v>4176</v>
      </c>
      <c r="U480" s="155" t="s">
        <v>898</v>
      </c>
      <c r="V480" s="156">
        <v>41563</v>
      </c>
      <c r="W480" s="154">
        <v>7488</v>
      </c>
      <c r="X480" s="213"/>
      <c r="Y480" s="214"/>
      <c r="Z480" s="213"/>
      <c r="AA480" s="213"/>
      <c r="AB480" s="213"/>
      <c r="AC480" s="215"/>
      <c r="AD480" s="40"/>
      <c r="AE480" s="40"/>
      <c r="AF480" s="40"/>
      <c r="AG480" s="40"/>
      <c r="AH480" s="40"/>
      <c r="AI480" s="218"/>
    </row>
    <row r="481" spans="1:35" ht="45" customHeight="1" x14ac:dyDescent="0.2">
      <c r="A481" s="159" t="s">
        <v>4784</v>
      </c>
      <c r="B481" s="150">
        <v>691303004</v>
      </c>
      <c r="C481" s="150" t="s">
        <v>4157</v>
      </c>
      <c r="D481" s="151" t="s">
        <v>4025</v>
      </c>
      <c r="E481" s="150" t="s">
        <v>4184</v>
      </c>
      <c r="F481" s="152" t="s">
        <v>2439</v>
      </c>
      <c r="G481" s="152"/>
      <c r="H481" s="152" t="s">
        <v>4185</v>
      </c>
      <c r="I481" s="152" t="s">
        <v>115</v>
      </c>
      <c r="J481" s="150"/>
      <c r="K481" s="150"/>
      <c r="L481" s="150" t="s">
        <v>4785</v>
      </c>
      <c r="M481" s="150" t="s">
        <v>4786</v>
      </c>
      <c r="N481" s="153" t="s">
        <v>939</v>
      </c>
      <c r="O481" s="154" t="s">
        <v>1403</v>
      </c>
      <c r="P481" s="154" t="s">
        <v>4787</v>
      </c>
      <c r="Q481" s="150"/>
      <c r="R481" s="154"/>
      <c r="S481" s="155">
        <v>91001</v>
      </c>
      <c r="T481" s="155" t="s">
        <v>4176</v>
      </c>
      <c r="U481" s="155" t="s">
        <v>898</v>
      </c>
      <c r="V481" s="156">
        <v>39581</v>
      </c>
      <c r="W481" s="154">
        <v>7390</v>
      </c>
      <c r="X481" s="213"/>
      <c r="Y481" s="214"/>
      <c r="Z481" s="213"/>
      <c r="AA481" s="213"/>
      <c r="AB481" s="213"/>
      <c r="AC481" s="215"/>
      <c r="AD481" s="40"/>
      <c r="AE481" s="40"/>
      <c r="AF481" s="40"/>
      <c r="AG481" s="40"/>
      <c r="AH481" s="40"/>
      <c r="AI481" s="218"/>
    </row>
    <row r="482" spans="1:35" ht="45" customHeight="1" x14ac:dyDescent="0.2">
      <c r="A482" s="159" t="s">
        <v>4788</v>
      </c>
      <c r="B482" s="150">
        <v>690911000</v>
      </c>
      <c r="C482" s="150" t="s">
        <v>4157</v>
      </c>
      <c r="D482" s="151" t="s">
        <v>4025</v>
      </c>
      <c r="E482" s="150" t="s">
        <v>4171</v>
      </c>
      <c r="F482" s="150" t="s">
        <v>278</v>
      </c>
      <c r="G482" s="150"/>
      <c r="H482" s="152" t="s">
        <v>4172</v>
      </c>
      <c r="I482" s="152" t="s">
        <v>115</v>
      </c>
      <c r="J482" s="150"/>
      <c r="K482" s="150"/>
      <c r="L482" s="150" t="s">
        <v>4789</v>
      </c>
      <c r="M482" s="150" t="s">
        <v>4790</v>
      </c>
      <c r="N482" s="153" t="s">
        <v>1770</v>
      </c>
      <c r="O482" s="154" t="s">
        <v>4791</v>
      </c>
      <c r="P482" s="154"/>
      <c r="Q482" s="155"/>
      <c r="R482" s="154"/>
      <c r="S482" s="155">
        <v>91001</v>
      </c>
      <c r="T482" s="155" t="s">
        <v>4792</v>
      </c>
      <c r="U482" s="155">
        <v>2007</v>
      </c>
      <c r="V482" s="156">
        <v>38712</v>
      </c>
      <c r="W482" s="154">
        <v>7237</v>
      </c>
      <c r="X482" s="262"/>
      <c r="Y482" s="153"/>
      <c r="Z482" s="262"/>
      <c r="AA482" s="262"/>
      <c r="AB482" s="262"/>
      <c r="AC482" s="150"/>
      <c r="AD482" s="40"/>
      <c r="AE482" s="40"/>
      <c r="AF482" s="40"/>
      <c r="AG482" s="40"/>
      <c r="AH482" s="40"/>
      <c r="AI482" s="218"/>
    </row>
    <row r="483" spans="1:35" ht="45" customHeight="1" x14ac:dyDescent="0.2">
      <c r="A483" s="159" t="s">
        <v>4793</v>
      </c>
      <c r="B483" s="150">
        <v>692203003</v>
      </c>
      <c r="C483" s="150" t="s">
        <v>4157</v>
      </c>
      <c r="D483" s="151" t="s">
        <v>4025</v>
      </c>
      <c r="E483" s="150" t="s">
        <v>920</v>
      </c>
      <c r="F483" s="152" t="s">
        <v>278</v>
      </c>
      <c r="G483" s="152"/>
      <c r="H483" s="152" t="s">
        <v>921</v>
      </c>
      <c r="I483" s="152" t="s">
        <v>115</v>
      </c>
      <c r="J483" s="150"/>
      <c r="K483" s="150"/>
      <c r="L483" s="150" t="s">
        <v>4794</v>
      </c>
      <c r="M483" s="150" t="s">
        <v>4795</v>
      </c>
      <c r="N483" s="153" t="s">
        <v>232</v>
      </c>
      <c r="O483" s="154" t="s">
        <v>4796</v>
      </c>
      <c r="P483" s="154" t="s">
        <v>4797</v>
      </c>
      <c r="Q483" s="166" t="s">
        <v>4798</v>
      </c>
      <c r="R483" s="154"/>
      <c r="S483" s="155">
        <v>91001</v>
      </c>
      <c r="T483" s="155" t="s">
        <v>4654</v>
      </c>
      <c r="U483" s="155" t="s">
        <v>898</v>
      </c>
      <c r="V483" s="156">
        <v>42061</v>
      </c>
      <c r="W483" s="154">
        <v>7555</v>
      </c>
      <c r="X483" s="262"/>
      <c r="Y483" s="153"/>
      <c r="Z483" s="262"/>
      <c r="AA483" s="262"/>
      <c r="AB483" s="262"/>
      <c r="AC483" s="150"/>
      <c r="AD483" s="40"/>
      <c r="AE483" s="40"/>
      <c r="AF483" s="40"/>
      <c r="AG483" s="40"/>
      <c r="AH483" s="40"/>
      <c r="AI483" s="218"/>
    </row>
    <row r="484" spans="1:35" ht="45" customHeight="1" x14ac:dyDescent="0.2">
      <c r="A484" s="159" t="s">
        <v>4799</v>
      </c>
      <c r="B484" s="150">
        <v>692552008</v>
      </c>
      <c r="C484" s="150" t="s">
        <v>4157</v>
      </c>
      <c r="D484" s="151" t="s">
        <v>4025</v>
      </c>
      <c r="E484" s="150" t="s">
        <v>4171</v>
      </c>
      <c r="F484" s="152" t="s">
        <v>278</v>
      </c>
      <c r="G484" s="152"/>
      <c r="H484" s="152" t="s">
        <v>4172</v>
      </c>
      <c r="I484" s="152" t="s">
        <v>115</v>
      </c>
      <c r="J484" s="150"/>
      <c r="K484" s="150"/>
      <c r="L484" s="150" t="s">
        <v>4800</v>
      </c>
      <c r="M484" s="150" t="s">
        <v>4801</v>
      </c>
      <c r="N484" s="153" t="s">
        <v>118</v>
      </c>
      <c r="O484" s="154" t="s">
        <v>1053</v>
      </c>
      <c r="P484" s="154" t="s">
        <v>4802</v>
      </c>
      <c r="Q484" s="167" t="s">
        <v>4803</v>
      </c>
      <c r="R484" s="154"/>
      <c r="S484" s="155">
        <v>91001</v>
      </c>
      <c r="T484" s="155" t="s">
        <v>4804</v>
      </c>
      <c r="U484" s="155">
        <v>2013</v>
      </c>
      <c r="V484" s="156">
        <v>38624</v>
      </c>
      <c r="W484" s="154">
        <v>7199</v>
      </c>
      <c r="X484" s="262"/>
      <c r="Y484" s="153"/>
      <c r="Z484" s="262"/>
      <c r="AA484" s="262"/>
      <c r="AB484" s="262"/>
      <c r="AC484" s="150"/>
      <c r="AD484" s="40"/>
      <c r="AE484" s="40"/>
      <c r="AF484" s="40"/>
      <c r="AG484" s="40"/>
      <c r="AH484" s="40"/>
      <c r="AI484" s="218"/>
    </row>
    <row r="485" spans="1:35" ht="45" customHeight="1" x14ac:dyDescent="0.2">
      <c r="A485" s="159" t="s">
        <v>4805</v>
      </c>
      <c r="B485" s="150">
        <v>692551001</v>
      </c>
      <c r="C485" s="150" t="s">
        <v>4157</v>
      </c>
      <c r="D485" s="151" t="s">
        <v>4025</v>
      </c>
      <c r="E485" s="150" t="s">
        <v>4171</v>
      </c>
      <c r="F485" s="152" t="s">
        <v>278</v>
      </c>
      <c r="G485" s="152"/>
      <c r="H485" s="152" t="s">
        <v>4172</v>
      </c>
      <c r="I485" s="152" t="s">
        <v>115</v>
      </c>
      <c r="J485" s="150"/>
      <c r="K485" s="150"/>
      <c r="L485" s="150" t="s">
        <v>4806</v>
      </c>
      <c r="M485" s="150" t="s">
        <v>4807</v>
      </c>
      <c r="N485" s="153" t="s">
        <v>118</v>
      </c>
      <c r="O485" s="154" t="s">
        <v>4808</v>
      </c>
      <c r="P485" s="154" t="s">
        <v>4809</v>
      </c>
      <c r="Q485" s="155" t="s">
        <v>4810</v>
      </c>
      <c r="R485" s="154"/>
      <c r="S485" s="155">
        <v>91001</v>
      </c>
      <c r="T485" s="155" t="s">
        <v>4636</v>
      </c>
      <c r="U485" s="155" t="s">
        <v>898</v>
      </c>
      <c r="V485" s="156">
        <v>39612</v>
      </c>
      <c r="W485" s="154">
        <v>7395</v>
      </c>
      <c r="X485" s="213"/>
      <c r="Y485" s="214"/>
      <c r="Z485" s="213"/>
      <c r="AA485" s="213"/>
      <c r="AB485" s="213"/>
      <c r="AC485" s="215"/>
      <c r="AD485" s="40"/>
      <c r="AE485" s="40"/>
      <c r="AF485" s="40"/>
      <c r="AG485" s="40"/>
      <c r="AH485" s="40"/>
      <c r="AI485" s="218"/>
    </row>
    <row r="486" spans="1:35" ht="45" customHeight="1" x14ac:dyDescent="0.2">
      <c r="A486" s="159" t="s">
        <v>4811</v>
      </c>
      <c r="B486" s="150">
        <v>691306003</v>
      </c>
      <c r="C486" s="150" t="s">
        <v>4157</v>
      </c>
      <c r="D486" s="151" t="s">
        <v>4025</v>
      </c>
      <c r="E486" s="150" t="s">
        <v>4184</v>
      </c>
      <c r="F486" s="152" t="s">
        <v>2439</v>
      </c>
      <c r="G486" s="152"/>
      <c r="H486" s="152" t="s">
        <v>4185</v>
      </c>
      <c r="I486" s="152" t="s">
        <v>115</v>
      </c>
      <c r="J486" s="150"/>
      <c r="K486" s="150"/>
      <c r="L486" s="150" t="s">
        <v>4812</v>
      </c>
      <c r="M486" s="150" t="s">
        <v>4813</v>
      </c>
      <c r="N486" s="153" t="s">
        <v>939</v>
      </c>
      <c r="O486" s="154" t="s">
        <v>4814</v>
      </c>
      <c r="P486" s="154"/>
      <c r="Q486" s="155"/>
      <c r="R486" s="154"/>
      <c r="S486" s="155">
        <v>91001</v>
      </c>
      <c r="T486" s="155" t="s">
        <v>4176</v>
      </c>
      <c r="U486" s="155" t="s">
        <v>898</v>
      </c>
      <c r="V486" s="156">
        <v>38744</v>
      </c>
      <c r="W486" s="154">
        <v>7289</v>
      </c>
      <c r="X486" s="213"/>
      <c r="Y486" s="214"/>
      <c r="Z486" s="213"/>
      <c r="AA486" s="213"/>
      <c r="AB486" s="213"/>
      <c r="AC486" s="215"/>
      <c r="AD486" s="40"/>
      <c r="AE486" s="40"/>
      <c r="AF486" s="40"/>
      <c r="AG486" s="40"/>
      <c r="AH486" s="40"/>
      <c r="AI486" s="218"/>
    </row>
    <row r="487" spans="1:35" ht="45" customHeight="1" x14ac:dyDescent="0.2">
      <c r="A487" s="159" t="s">
        <v>4815</v>
      </c>
      <c r="B487" s="150" t="s">
        <v>4816</v>
      </c>
      <c r="C487" s="150"/>
      <c r="D487" s="151" t="s">
        <v>4025</v>
      </c>
      <c r="E487" s="150" t="s">
        <v>4184</v>
      </c>
      <c r="F487" s="152" t="s">
        <v>2439</v>
      </c>
      <c r="G487" s="152"/>
      <c r="H487" s="152" t="s">
        <v>4185</v>
      </c>
      <c r="I487" s="152" t="s">
        <v>115</v>
      </c>
      <c r="J487" s="150"/>
      <c r="K487" s="150"/>
      <c r="L487" s="150" t="s">
        <v>4817</v>
      </c>
      <c r="M487" s="150" t="s">
        <v>4818</v>
      </c>
      <c r="N487" s="153" t="s">
        <v>149</v>
      </c>
      <c r="O487" s="154" t="s">
        <v>4819</v>
      </c>
      <c r="P487" s="154" t="s">
        <v>4820</v>
      </c>
      <c r="Q487" s="166" t="s">
        <v>4821</v>
      </c>
      <c r="R487" s="154"/>
      <c r="S487" s="155">
        <v>91001</v>
      </c>
      <c r="T487" s="155" t="s">
        <v>4176</v>
      </c>
      <c r="U487" s="155" t="s">
        <v>898</v>
      </c>
      <c r="V487" s="156">
        <v>44300</v>
      </c>
      <c r="W487" s="154">
        <v>7731</v>
      </c>
      <c r="X487" s="262"/>
      <c r="Y487" s="153"/>
      <c r="Z487" s="262"/>
      <c r="AA487" s="262"/>
      <c r="AB487" s="262"/>
      <c r="AC487" s="150"/>
      <c r="AD487" s="40"/>
      <c r="AE487" s="40"/>
      <c r="AF487" s="40"/>
      <c r="AG487" s="40"/>
      <c r="AH487" s="40"/>
      <c r="AI487" s="218"/>
    </row>
    <row r="488" spans="1:35" ht="45" customHeight="1" x14ac:dyDescent="0.2">
      <c r="A488" s="159" t="s">
        <v>4822</v>
      </c>
      <c r="B488" s="150">
        <v>692541006</v>
      </c>
      <c r="C488" s="150" t="s">
        <v>4157</v>
      </c>
      <c r="D488" s="151" t="s">
        <v>4025</v>
      </c>
      <c r="E488" s="150" t="s">
        <v>4171</v>
      </c>
      <c r="F488" s="152" t="s">
        <v>278</v>
      </c>
      <c r="G488" s="152"/>
      <c r="H488" s="152" t="s">
        <v>4172</v>
      </c>
      <c r="I488" s="152" t="s">
        <v>115</v>
      </c>
      <c r="J488" s="150"/>
      <c r="K488" s="150"/>
      <c r="L488" s="150" t="s">
        <v>4823</v>
      </c>
      <c r="M488" s="150" t="s">
        <v>4824</v>
      </c>
      <c r="N488" s="153" t="s">
        <v>118</v>
      </c>
      <c r="O488" s="154" t="s">
        <v>4825</v>
      </c>
      <c r="P488" s="154" t="s">
        <v>4826</v>
      </c>
      <c r="Q488" s="166" t="s">
        <v>4827</v>
      </c>
      <c r="R488" s="154"/>
      <c r="S488" s="155">
        <v>91001</v>
      </c>
      <c r="T488" s="155" t="s">
        <v>4176</v>
      </c>
      <c r="U488" s="155" t="s">
        <v>898</v>
      </c>
      <c r="V488" s="156">
        <v>37970</v>
      </c>
      <c r="W488" s="154">
        <v>7071</v>
      </c>
      <c r="X488" s="213"/>
      <c r="Y488" s="214"/>
      <c r="Z488" s="213"/>
      <c r="AA488" s="213"/>
      <c r="AB488" s="213"/>
      <c r="AC488" s="215"/>
      <c r="AD488" s="40"/>
      <c r="AE488" s="40"/>
      <c r="AF488" s="40"/>
      <c r="AG488" s="40"/>
      <c r="AH488" s="40"/>
      <c r="AI488" s="218"/>
    </row>
    <row r="489" spans="1:35" ht="45" customHeight="1" x14ac:dyDescent="0.2">
      <c r="A489" s="159" t="s">
        <v>4828</v>
      </c>
      <c r="B489" s="150">
        <v>691604004</v>
      </c>
      <c r="C489" s="150" t="s">
        <v>4157</v>
      </c>
      <c r="D489" s="151" t="s">
        <v>4025</v>
      </c>
      <c r="E489" s="150" t="s">
        <v>920</v>
      </c>
      <c r="F489" s="152" t="s">
        <v>278</v>
      </c>
      <c r="G489" s="152"/>
      <c r="H489" s="152" t="s">
        <v>4294</v>
      </c>
      <c r="I489" s="152" t="s">
        <v>115</v>
      </c>
      <c r="J489" s="150"/>
      <c r="K489" s="150"/>
      <c r="L489" s="150" t="s">
        <v>4829</v>
      </c>
      <c r="M489" s="150" t="s">
        <v>4830</v>
      </c>
      <c r="N489" s="153" t="s">
        <v>133</v>
      </c>
      <c r="O489" s="154" t="s">
        <v>4831</v>
      </c>
      <c r="P489" s="154" t="s">
        <v>4832</v>
      </c>
      <c r="Q489" s="155"/>
      <c r="R489" s="154"/>
      <c r="S489" s="155">
        <v>91001</v>
      </c>
      <c r="T489" s="155" t="s">
        <v>4833</v>
      </c>
      <c r="U489" s="155">
        <v>2006</v>
      </c>
      <c r="V489" s="156">
        <v>38768</v>
      </c>
      <c r="W489" s="154">
        <v>7305</v>
      </c>
      <c r="X489" s="262"/>
      <c r="Y489" s="153"/>
      <c r="Z489" s="262"/>
      <c r="AA489" s="262"/>
      <c r="AB489" s="262"/>
      <c r="AC489" s="150"/>
      <c r="AD489" s="40"/>
      <c r="AE489" s="40"/>
      <c r="AF489" s="40"/>
      <c r="AG489" s="40"/>
      <c r="AH489" s="40"/>
      <c r="AI489" s="218"/>
    </row>
    <row r="490" spans="1:35" ht="45" customHeight="1" x14ac:dyDescent="0.2">
      <c r="A490" s="159" t="s">
        <v>4834</v>
      </c>
      <c r="B490" s="150">
        <v>690511002</v>
      </c>
      <c r="C490" s="150" t="s">
        <v>4157</v>
      </c>
      <c r="D490" s="151" t="s">
        <v>4025</v>
      </c>
      <c r="E490" s="150" t="s">
        <v>4171</v>
      </c>
      <c r="F490" s="152" t="s">
        <v>278</v>
      </c>
      <c r="G490" s="152"/>
      <c r="H490" s="152" t="s">
        <v>4172</v>
      </c>
      <c r="I490" s="152" t="s">
        <v>115</v>
      </c>
      <c r="J490" s="150"/>
      <c r="K490" s="150"/>
      <c r="L490" s="150" t="s">
        <v>4835</v>
      </c>
      <c r="M490" s="150" t="s">
        <v>4836</v>
      </c>
      <c r="N490" s="153" t="s">
        <v>246</v>
      </c>
      <c r="O490" s="154" t="s">
        <v>1138</v>
      </c>
      <c r="P490" s="154" t="s">
        <v>4837</v>
      </c>
      <c r="Q490" s="167" t="s">
        <v>4838</v>
      </c>
      <c r="R490" s="154"/>
      <c r="S490" s="155" t="s">
        <v>4481</v>
      </c>
      <c r="T490" s="155" t="s">
        <v>4176</v>
      </c>
      <c r="U490" s="155" t="s">
        <v>898</v>
      </c>
      <c r="V490" s="156">
        <v>38159</v>
      </c>
      <c r="W490" s="154">
        <v>7128</v>
      </c>
      <c r="X490" s="262"/>
      <c r="Y490" s="153"/>
      <c r="Z490" s="262"/>
      <c r="AA490" s="262"/>
      <c r="AB490" s="262"/>
      <c r="AC490" s="150"/>
      <c r="AD490" s="40"/>
      <c r="AE490" s="40"/>
      <c r="AF490" s="40"/>
      <c r="AG490" s="40"/>
      <c r="AH490" s="40"/>
      <c r="AI490" s="218"/>
    </row>
    <row r="491" spans="1:35" ht="45" customHeight="1" x14ac:dyDescent="0.2">
      <c r="A491" s="159" t="s">
        <v>4839</v>
      </c>
      <c r="B491" s="150" t="s">
        <v>4840</v>
      </c>
      <c r="C491" s="150" t="s">
        <v>4157</v>
      </c>
      <c r="D491" s="151" t="s">
        <v>4025</v>
      </c>
      <c r="E491" s="150" t="s">
        <v>4171</v>
      </c>
      <c r="F491" s="152" t="s">
        <v>278</v>
      </c>
      <c r="G491" s="152"/>
      <c r="H491" s="152" t="s">
        <v>4172</v>
      </c>
      <c r="I491" s="152" t="s">
        <v>115</v>
      </c>
      <c r="J491" s="150"/>
      <c r="K491" s="150"/>
      <c r="L491" s="150" t="s">
        <v>4841</v>
      </c>
      <c r="M491" s="150" t="s">
        <v>4842</v>
      </c>
      <c r="N491" s="153" t="s">
        <v>133</v>
      </c>
      <c r="O491" s="154" t="s">
        <v>1028</v>
      </c>
      <c r="P491" s="154" t="s">
        <v>4843</v>
      </c>
      <c r="Q491" s="155"/>
      <c r="R491" s="154"/>
      <c r="S491" s="155">
        <v>91001</v>
      </c>
      <c r="T491" s="155" t="s">
        <v>4844</v>
      </c>
      <c r="U491" s="155" t="s">
        <v>898</v>
      </c>
      <c r="V491" s="156">
        <v>38736</v>
      </c>
      <c r="W491" s="154">
        <v>7267</v>
      </c>
      <c r="X491" s="213"/>
      <c r="Y491" s="214"/>
      <c r="Z491" s="213"/>
      <c r="AA491" s="213"/>
      <c r="AB491" s="213"/>
      <c r="AC491" s="215"/>
      <c r="AD491" s="40"/>
      <c r="AE491" s="40"/>
      <c r="AF491" s="40"/>
      <c r="AG491" s="40"/>
      <c r="AH491" s="40"/>
      <c r="AI491" s="218"/>
    </row>
    <row r="492" spans="1:35" ht="45" customHeight="1" x14ac:dyDescent="0.2">
      <c r="A492" s="159" t="s">
        <v>4845</v>
      </c>
      <c r="B492" s="150">
        <v>692006003</v>
      </c>
      <c r="C492" s="150" t="s">
        <v>4157</v>
      </c>
      <c r="D492" s="151" t="s">
        <v>4025</v>
      </c>
      <c r="E492" s="150" t="s">
        <v>4171</v>
      </c>
      <c r="F492" s="152" t="s">
        <v>278</v>
      </c>
      <c r="G492" s="152"/>
      <c r="H492" s="152" t="s">
        <v>4172</v>
      </c>
      <c r="I492" s="152" t="s">
        <v>115</v>
      </c>
      <c r="J492" s="150"/>
      <c r="K492" s="150"/>
      <c r="L492" s="150" t="s">
        <v>4846</v>
      </c>
      <c r="M492" s="150" t="s">
        <v>4847</v>
      </c>
      <c r="N492" s="153" t="s">
        <v>1617</v>
      </c>
      <c r="O492" s="154" t="s">
        <v>4848</v>
      </c>
      <c r="P492" s="154" t="s">
        <v>4849</v>
      </c>
      <c r="Q492" s="155" t="s">
        <v>4850</v>
      </c>
      <c r="R492" s="154"/>
      <c r="S492" s="155">
        <v>91001</v>
      </c>
      <c r="T492" s="155" t="s">
        <v>4176</v>
      </c>
      <c r="U492" s="155" t="s">
        <v>898</v>
      </c>
      <c r="V492" s="156">
        <v>42991</v>
      </c>
      <c r="W492" s="154">
        <v>7636</v>
      </c>
      <c r="X492" s="262"/>
      <c r="Y492" s="153"/>
      <c r="Z492" s="262"/>
      <c r="AA492" s="262"/>
      <c r="AB492" s="262"/>
      <c r="AC492" s="150"/>
      <c r="AD492" s="40"/>
      <c r="AE492" s="40"/>
      <c r="AF492" s="40"/>
      <c r="AG492" s="40"/>
      <c r="AH492" s="40"/>
      <c r="AI492" s="218"/>
    </row>
    <row r="493" spans="1:35" ht="45" customHeight="1" x14ac:dyDescent="0.2">
      <c r="A493" s="159" t="s">
        <v>4851</v>
      </c>
      <c r="B493" s="150">
        <v>690415003</v>
      </c>
      <c r="C493" s="150" t="s">
        <v>4157</v>
      </c>
      <c r="D493" s="151" t="s">
        <v>4025</v>
      </c>
      <c r="E493" s="150" t="s">
        <v>920</v>
      </c>
      <c r="F493" s="152" t="s">
        <v>278</v>
      </c>
      <c r="G493" s="152"/>
      <c r="H493" s="152" t="s">
        <v>921</v>
      </c>
      <c r="I493" s="152" t="s">
        <v>115</v>
      </c>
      <c r="J493" s="150"/>
      <c r="K493" s="150"/>
      <c r="L493" s="150" t="s">
        <v>4852</v>
      </c>
      <c r="M493" s="150" t="s">
        <v>4853</v>
      </c>
      <c r="N493" s="153" t="s">
        <v>494</v>
      </c>
      <c r="O493" s="154" t="s">
        <v>3294</v>
      </c>
      <c r="P493" s="154" t="s">
        <v>4854</v>
      </c>
      <c r="Q493" s="155" t="s">
        <v>4855</v>
      </c>
      <c r="R493" s="154"/>
      <c r="S493" s="155">
        <v>91001</v>
      </c>
      <c r="T493" s="155" t="s">
        <v>4265</v>
      </c>
      <c r="U493" s="155" t="s">
        <v>898</v>
      </c>
      <c r="V493" s="156">
        <v>42053</v>
      </c>
      <c r="W493" s="154">
        <v>7534</v>
      </c>
      <c r="X493" s="213"/>
      <c r="Y493" s="214"/>
      <c r="Z493" s="213"/>
      <c r="AA493" s="213"/>
      <c r="AB493" s="213"/>
      <c r="AC493" s="215"/>
      <c r="AD493" s="40"/>
      <c r="AE493" s="40"/>
      <c r="AF493" s="40"/>
      <c r="AG493" s="40"/>
      <c r="AH493" s="40"/>
      <c r="AI493" s="218"/>
    </row>
    <row r="494" spans="1:35" ht="45" customHeight="1" x14ac:dyDescent="0.2">
      <c r="A494" s="159" t="s">
        <v>4856</v>
      </c>
      <c r="B494" s="150">
        <v>691513009</v>
      </c>
      <c r="C494" s="150" t="s">
        <v>4157</v>
      </c>
      <c r="D494" s="151" t="s">
        <v>4025</v>
      </c>
      <c r="E494" s="150" t="s">
        <v>4171</v>
      </c>
      <c r="F494" s="152" t="s">
        <v>278</v>
      </c>
      <c r="G494" s="152"/>
      <c r="H494" s="152" t="s">
        <v>4172</v>
      </c>
      <c r="I494" s="152" t="s">
        <v>115</v>
      </c>
      <c r="J494" s="150"/>
      <c r="K494" s="150"/>
      <c r="L494" s="152" t="s">
        <v>4857</v>
      </c>
      <c r="M494" s="150" t="s">
        <v>4858</v>
      </c>
      <c r="N494" s="153" t="s">
        <v>133</v>
      </c>
      <c r="O494" s="154" t="s">
        <v>4859</v>
      </c>
      <c r="P494" s="154" t="s">
        <v>4860</v>
      </c>
      <c r="Q494" s="150" t="s">
        <v>4861</v>
      </c>
      <c r="R494" s="154"/>
      <c r="S494" s="155">
        <v>91001</v>
      </c>
      <c r="T494" s="155" t="s">
        <v>4176</v>
      </c>
      <c r="U494" s="155" t="s">
        <v>898</v>
      </c>
      <c r="V494" s="156">
        <v>37970</v>
      </c>
      <c r="W494" s="154">
        <v>7090</v>
      </c>
      <c r="X494" s="262"/>
      <c r="Y494" s="153"/>
      <c r="Z494" s="262"/>
      <c r="AA494" s="262"/>
      <c r="AB494" s="262"/>
      <c r="AC494" s="150"/>
      <c r="AD494" s="40"/>
      <c r="AE494" s="40"/>
      <c r="AF494" s="40"/>
      <c r="AG494" s="40"/>
      <c r="AH494" s="40"/>
      <c r="AI494" s="218"/>
    </row>
    <row r="495" spans="1:35" ht="45" customHeight="1" x14ac:dyDescent="0.2">
      <c r="A495" s="159" t="s">
        <v>4862</v>
      </c>
      <c r="B495" s="150">
        <v>690604000</v>
      </c>
      <c r="C495" s="150" t="s">
        <v>4157</v>
      </c>
      <c r="D495" s="151" t="s">
        <v>4025</v>
      </c>
      <c r="E495" s="150" t="s">
        <v>4171</v>
      </c>
      <c r="F495" s="152" t="s">
        <v>278</v>
      </c>
      <c r="G495" s="152"/>
      <c r="H495" s="152" t="s">
        <v>4172</v>
      </c>
      <c r="I495" s="152" t="s">
        <v>115</v>
      </c>
      <c r="J495" s="150"/>
      <c r="K495" s="150"/>
      <c r="L495" s="150" t="s">
        <v>4863</v>
      </c>
      <c r="M495" s="150" t="s">
        <v>4864</v>
      </c>
      <c r="N495" s="153" t="s">
        <v>246</v>
      </c>
      <c r="O495" s="154" t="s">
        <v>4865</v>
      </c>
      <c r="P495" s="154" t="s">
        <v>4866</v>
      </c>
      <c r="Q495" s="155"/>
      <c r="R495" s="154"/>
      <c r="S495" s="155">
        <v>91001</v>
      </c>
      <c r="T495" s="155" t="s">
        <v>4176</v>
      </c>
      <c r="U495" s="155" t="s">
        <v>898</v>
      </c>
      <c r="V495" s="156">
        <v>38737</v>
      </c>
      <c r="W495" s="154">
        <v>7300</v>
      </c>
      <c r="X495" s="262"/>
      <c r="Y495" s="153"/>
      <c r="Z495" s="262"/>
      <c r="AA495" s="262"/>
      <c r="AB495" s="262"/>
      <c r="AC495" s="150"/>
      <c r="AD495" s="40"/>
      <c r="AE495" s="40"/>
      <c r="AF495" s="40"/>
      <c r="AG495" s="40"/>
      <c r="AH495" s="40"/>
      <c r="AI495" s="218"/>
    </row>
    <row r="496" spans="1:35" ht="45" customHeight="1" x14ac:dyDescent="0.2">
      <c r="A496" s="159" t="s">
        <v>4867</v>
      </c>
      <c r="B496" s="150">
        <v>690802007</v>
      </c>
      <c r="C496" s="150" t="s">
        <v>4157</v>
      </c>
      <c r="D496" s="151" t="s">
        <v>4025</v>
      </c>
      <c r="E496" s="150" t="s">
        <v>4171</v>
      </c>
      <c r="F496" s="152" t="s">
        <v>278</v>
      </c>
      <c r="G496" s="152"/>
      <c r="H496" s="152" t="s">
        <v>4172</v>
      </c>
      <c r="I496" s="152" t="s">
        <v>115</v>
      </c>
      <c r="J496" s="150"/>
      <c r="K496" s="150"/>
      <c r="L496" s="150" t="s">
        <v>4868</v>
      </c>
      <c r="M496" s="150" t="s">
        <v>4869</v>
      </c>
      <c r="N496" s="153" t="s">
        <v>1770</v>
      </c>
      <c r="O496" s="154" t="s">
        <v>4870</v>
      </c>
      <c r="P496" s="154" t="s">
        <v>4871</v>
      </c>
      <c r="Q496" s="155"/>
      <c r="R496" s="154"/>
      <c r="S496" s="155">
        <v>91001</v>
      </c>
      <c r="T496" s="155" t="s">
        <v>4176</v>
      </c>
      <c r="U496" s="155" t="s">
        <v>898</v>
      </c>
      <c r="V496" s="156">
        <v>38712</v>
      </c>
      <c r="W496" s="154">
        <v>7235</v>
      </c>
      <c r="X496" s="213"/>
      <c r="Y496" s="214"/>
      <c r="Z496" s="213"/>
      <c r="AA496" s="213"/>
      <c r="AB496" s="213"/>
      <c r="AC496" s="215"/>
      <c r="AD496" s="40"/>
      <c r="AE496" s="40"/>
      <c r="AF496" s="40"/>
      <c r="AG496" s="40"/>
      <c r="AH496" s="40"/>
      <c r="AI496" s="218"/>
    </row>
    <row r="497" spans="1:35" ht="45" customHeight="1" x14ac:dyDescent="0.2">
      <c r="A497" s="159" t="s">
        <v>4872</v>
      </c>
      <c r="B497" s="150" t="s">
        <v>4873</v>
      </c>
      <c r="C497" s="150" t="s">
        <v>4874</v>
      </c>
      <c r="D497" s="151" t="s">
        <v>4025</v>
      </c>
      <c r="E497" s="150" t="s">
        <v>4171</v>
      </c>
      <c r="F497" s="152" t="s">
        <v>4875</v>
      </c>
      <c r="G497" s="152"/>
      <c r="H497" s="152" t="s">
        <v>4172</v>
      </c>
      <c r="I497" s="150" t="s">
        <v>115</v>
      </c>
      <c r="J497" s="150"/>
      <c r="K497" s="150"/>
      <c r="L497" s="150" t="s">
        <v>4876</v>
      </c>
      <c r="M497" s="150" t="s">
        <v>4877</v>
      </c>
      <c r="N497" s="154" t="s">
        <v>118</v>
      </c>
      <c r="O497" s="150" t="s">
        <v>2748</v>
      </c>
      <c r="P497" s="153" t="s">
        <v>4878</v>
      </c>
      <c r="Q497" s="155" t="s">
        <v>4879</v>
      </c>
      <c r="R497" s="150"/>
      <c r="S497" s="150">
        <v>91001</v>
      </c>
      <c r="T497" s="155" t="s">
        <v>4176</v>
      </c>
      <c r="U497" s="155" t="s">
        <v>898</v>
      </c>
      <c r="V497" s="156">
        <v>37970</v>
      </c>
      <c r="W497" s="154">
        <v>7081</v>
      </c>
      <c r="X497" s="213"/>
      <c r="Y497" s="214"/>
      <c r="Z497" s="213"/>
      <c r="AA497" s="213"/>
      <c r="AB497" s="213"/>
      <c r="AC497" s="215"/>
      <c r="AD497" s="40"/>
      <c r="AE497" s="40"/>
      <c r="AF497" s="40"/>
      <c r="AG497" s="40"/>
      <c r="AH497" s="40"/>
      <c r="AI497" s="218"/>
    </row>
    <row r="498" spans="1:35" ht="45" customHeight="1" x14ac:dyDescent="0.2">
      <c r="A498" s="149" t="s">
        <v>4880</v>
      </c>
      <c r="B498" s="150">
        <v>692005007</v>
      </c>
      <c r="C498" s="150" t="s">
        <v>4157</v>
      </c>
      <c r="D498" s="151" t="s">
        <v>4025</v>
      </c>
      <c r="E498" s="150" t="s">
        <v>920</v>
      </c>
      <c r="F498" s="152" t="s">
        <v>278</v>
      </c>
      <c r="G498" s="152"/>
      <c r="H498" s="152" t="s">
        <v>921</v>
      </c>
      <c r="I498" s="152" t="s">
        <v>115</v>
      </c>
      <c r="J498" s="150"/>
      <c r="K498" s="150"/>
      <c r="L498" s="150" t="s">
        <v>4881</v>
      </c>
      <c r="M498" s="150" t="s">
        <v>4882</v>
      </c>
      <c r="N498" s="153" t="s">
        <v>1617</v>
      </c>
      <c r="O498" s="154" t="s">
        <v>1618</v>
      </c>
      <c r="P498" s="154"/>
      <c r="Q498" s="155"/>
      <c r="R498" s="154"/>
      <c r="S498" s="155">
        <v>91001</v>
      </c>
      <c r="T498" s="155" t="s">
        <v>4654</v>
      </c>
      <c r="U498" s="155" t="s">
        <v>898</v>
      </c>
      <c r="V498" s="156">
        <v>41939</v>
      </c>
      <c r="W498" s="154">
        <v>7515</v>
      </c>
      <c r="X498" s="262"/>
      <c r="Y498" s="153"/>
      <c r="Z498" s="262"/>
      <c r="AA498" s="262"/>
      <c r="AB498" s="262"/>
      <c r="AC498" s="150"/>
      <c r="AD498" s="40"/>
      <c r="AE498" s="40"/>
      <c r="AF498" s="40"/>
      <c r="AG498" s="40"/>
      <c r="AH498" s="40"/>
      <c r="AI498" s="218"/>
    </row>
    <row r="499" spans="1:35" ht="45" customHeight="1" x14ac:dyDescent="0.2">
      <c r="A499" s="159" t="s">
        <v>4883</v>
      </c>
      <c r="B499" s="150">
        <v>690709007</v>
      </c>
      <c r="C499" s="150" t="s">
        <v>4157</v>
      </c>
      <c r="D499" s="151" t="s">
        <v>4025</v>
      </c>
      <c r="E499" s="150" t="s">
        <v>4171</v>
      </c>
      <c r="F499" s="152" t="s">
        <v>278</v>
      </c>
      <c r="G499" s="152"/>
      <c r="H499" s="152" t="s">
        <v>4172</v>
      </c>
      <c r="I499" s="152" t="s">
        <v>115</v>
      </c>
      <c r="J499" s="150"/>
      <c r="K499" s="150"/>
      <c r="L499" s="150" t="s">
        <v>4884</v>
      </c>
      <c r="M499" s="150" t="s">
        <v>4885</v>
      </c>
      <c r="N499" s="153" t="s">
        <v>118</v>
      </c>
      <c r="O499" s="154" t="s">
        <v>525</v>
      </c>
      <c r="P499" s="154" t="s">
        <v>4886</v>
      </c>
      <c r="Q499" s="164" t="s">
        <v>4887</v>
      </c>
      <c r="R499" s="154"/>
      <c r="S499" s="155">
        <v>91001</v>
      </c>
      <c r="T499" s="155" t="s">
        <v>4212</v>
      </c>
      <c r="U499" s="155" t="s">
        <v>898</v>
      </c>
      <c r="V499" s="156">
        <v>38531</v>
      </c>
      <c r="W499" s="154">
        <v>7176</v>
      </c>
      <c r="X499" s="213"/>
      <c r="Y499" s="214"/>
      <c r="Z499" s="213"/>
      <c r="AA499" s="213"/>
      <c r="AB499" s="213"/>
      <c r="AC499" s="215"/>
      <c r="AD499" s="40"/>
      <c r="AE499" s="40"/>
      <c r="AF499" s="40"/>
      <c r="AG499" s="40"/>
      <c r="AH499" s="40"/>
      <c r="AI499" s="218"/>
    </row>
    <row r="500" spans="1:35" ht="45" customHeight="1" x14ac:dyDescent="0.2">
      <c r="A500" s="159" t="s">
        <v>4888</v>
      </c>
      <c r="B500" s="150">
        <v>690815001</v>
      </c>
      <c r="C500" s="150" t="s">
        <v>4157</v>
      </c>
      <c r="D500" s="151" t="s">
        <v>4025</v>
      </c>
      <c r="E500" s="150" t="s">
        <v>920</v>
      </c>
      <c r="F500" s="152" t="s">
        <v>278</v>
      </c>
      <c r="G500" s="152"/>
      <c r="H500" s="152" t="s">
        <v>921</v>
      </c>
      <c r="I500" s="152" t="s">
        <v>115</v>
      </c>
      <c r="J500" s="150"/>
      <c r="K500" s="150"/>
      <c r="L500" s="150" t="s">
        <v>4889</v>
      </c>
      <c r="M500" s="150" t="s">
        <v>4890</v>
      </c>
      <c r="N500" s="153" t="s">
        <v>1770</v>
      </c>
      <c r="O500" s="154" t="s">
        <v>4891</v>
      </c>
      <c r="P500" s="154" t="s">
        <v>4892</v>
      </c>
      <c r="Q500" s="155" t="s">
        <v>4893</v>
      </c>
      <c r="R500" s="154"/>
      <c r="S500" s="155">
        <v>91001</v>
      </c>
      <c r="T500" s="155" t="s">
        <v>4654</v>
      </c>
      <c r="U500" s="155" t="s">
        <v>898</v>
      </c>
      <c r="V500" s="156">
        <v>41906</v>
      </c>
      <c r="W500" s="154">
        <v>7508</v>
      </c>
      <c r="X500" s="213"/>
      <c r="Y500" s="214"/>
      <c r="Z500" s="213"/>
      <c r="AA500" s="213"/>
      <c r="AB500" s="213"/>
      <c r="AC500" s="215"/>
      <c r="AD500" s="40"/>
      <c r="AE500" s="40"/>
      <c r="AF500" s="40"/>
      <c r="AG500" s="40"/>
      <c r="AH500" s="40"/>
      <c r="AI500" s="218"/>
    </row>
    <row r="501" spans="1:35" ht="45" customHeight="1" x14ac:dyDescent="0.2">
      <c r="A501" s="159" t="s">
        <v>4894</v>
      </c>
      <c r="B501" s="150">
        <v>690733005</v>
      </c>
      <c r="C501" s="150" t="s">
        <v>4157</v>
      </c>
      <c r="D501" s="151" t="s">
        <v>4025</v>
      </c>
      <c r="E501" s="150" t="s">
        <v>4171</v>
      </c>
      <c r="F501" s="152" t="s">
        <v>278</v>
      </c>
      <c r="G501" s="152"/>
      <c r="H501" s="152" t="s">
        <v>4172</v>
      </c>
      <c r="I501" s="152" t="s">
        <v>115</v>
      </c>
      <c r="J501" s="150"/>
      <c r="K501" s="150"/>
      <c r="L501" s="150" t="s">
        <v>4895</v>
      </c>
      <c r="M501" s="150" t="s">
        <v>4896</v>
      </c>
      <c r="N501" s="153" t="s">
        <v>118</v>
      </c>
      <c r="O501" s="154" t="s">
        <v>4897</v>
      </c>
      <c r="P501" s="154" t="s">
        <v>4898</v>
      </c>
      <c r="Q501" s="155" t="s">
        <v>4899</v>
      </c>
      <c r="R501" s="154"/>
      <c r="S501" s="155">
        <v>91001</v>
      </c>
      <c r="T501" s="155" t="s">
        <v>4176</v>
      </c>
      <c r="U501" s="155" t="s">
        <v>898</v>
      </c>
      <c r="V501" s="156">
        <v>38509</v>
      </c>
      <c r="W501" s="154">
        <v>7171</v>
      </c>
      <c r="X501" s="262"/>
      <c r="Y501" s="153"/>
      <c r="Z501" s="262"/>
      <c r="AA501" s="262"/>
      <c r="AB501" s="262"/>
      <c r="AC501" s="150"/>
      <c r="AD501" s="40"/>
      <c r="AE501" s="40"/>
      <c r="AF501" s="40"/>
      <c r="AG501" s="40"/>
      <c r="AH501" s="40"/>
      <c r="AI501" s="218"/>
    </row>
    <row r="502" spans="1:35" ht="45" customHeight="1" x14ac:dyDescent="0.2">
      <c r="A502" s="159" t="s">
        <v>4900</v>
      </c>
      <c r="B502" s="150">
        <v>692004000</v>
      </c>
      <c r="C502" s="150" t="s">
        <v>4157</v>
      </c>
      <c r="D502" s="151" t="s">
        <v>4025</v>
      </c>
      <c r="E502" s="150" t="s">
        <v>920</v>
      </c>
      <c r="F502" s="152" t="s">
        <v>278</v>
      </c>
      <c r="G502" s="152"/>
      <c r="H502" s="152" t="s">
        <v>921</v>
      </c>
      <c r="I502" s="152" t="s">
        <v>509</v>
      </c>
      <c r="J502" s="150"/>
      <c r="K502" s="150"/>
      <c r="L502" s="150" t="s">
        <v>4901</v>
      </c>
      <c r="M502" s="150" t="s">
        <v>4902</v>
      </c>
      <c r="N502" s="153" t="s">
        <v>1617</v>
      </c>
      <c r="O502" s="154" t="s">
        <v>4903</v>
      </c>
      <c r="P502" s="154" t="s">
        <v>4904</v>
      </c>
      <c r="Q502" s="155" t="s">
        <v>4905</v>
      </c>
      <c r="R502" s="154"/>
      <c r="S502" s="155">
        <v>91001</v>
      </c>
      <c r="T502" s="155" t="s">
        <v>4654</v>
      </c>
      <c r="U502" s="155" t="s">
        <v>898</v>
      </c>
      <c r="V502" s="156">
        <v>41996</v>
      </c>
      <c r="W502" s="154">
        <v>7520</v>
      </c>
      <c r="X502" s="262"/>
      <c r="Y502" s="153"/>
      <c r="Z502" s="262"/>
      <c r="AA502" s="262"/>
      <c r="AB502" s="262"/>
      <c r="AC502" s="150"/>
      <c r="AD502" s="40"/>
      <c r="AE502" s="40"/>
      <c r="AF502" s="40"/>
      <c r="AG502" s="40"/>
      <c r="AH502" s="40"/>
      <c r="AI502" s="218"/>
    </row>
    <row r="503" spans="1:35" ht="45" customHeight="1" x14ac:dyDescent="0.2">
      <c r="A503" s="159" t="s">
        <v>4906</v>
      </c>
      <c r="B503" s="150">
        <v>691109003</v>
      </c>
      <c r="C503" s="150" t="s">
        <v>4157</v>
      </c>
      <c r="D503" s="151" t="s">
        <v>4025</v>
      </c>
      <c r="E503" s="150" t="s">
        <v>4171</v>
      </c>
      <c r="F503" s="152" t="s">
        <v>278</v>
      </c>
      <c r="G503" s="152"/>
      <c r="H503" s="152" t="s">
        <v>4172</v>
      </c>
      <c r="I503" s="152" t="s">
        <v>115</v>
      </c>
      <c r="J503" s="150"/>
      <c r="K503" s="150"/>
      <c r="L503" s="150" t="s">
        <v>4907</v>
      </c>
      <c r="M503" s="150" t="s">
        <v>4908</v>
      </c>
      <c r="N503" s="153" t="s">
        <v>939</v>
      </c>
      <c r="O503" s="154" t="s">
        <v>4343</v>
      </c>
      <c r="P503" s="154" t="s">
        <v>4909</v>
      </c>
      <c r="Q503" s="155" t="s">
        <v>4910</v>
      </c>
      <c r="R503" s="154"/>
      <c r="S503" s="155">
        <v>91001</v>
      </c>
      <c r="T503" s="155" t="s">
        <v>4176</v>
      </c>
      <c r="U503" s="155" t="s">
        <v>898</v>
      </c>
      <c r="V503" s="156">
        <v>38709</v>
      </c>
      <c r="W503" s="154">
        <v>7234</v>
      </c>
      <c r="X503" s="262"/>
      <c r="Y503" s="153"/>
      <c r="Z503" s="262"/>
      <c r="AA503" s="262"/>
      <c r="AB503" s="262"/>
      <c r="AC503" s="150"/>
      <c r="AD503" s="40"/>
      <c r="AE503" s="40"/>
      <c r="AF503" s="40"/>
      <c r="AG503" s="40"/>
      <c r="AH503" s="40"/>
      <c r="AI503" s="218"/>
    </row>
    <row r="504" spans="1:35" ht="45" customHeight="1" x14ac:dyDescent="0.2">
      <c r="A504" s="159" t="s">
        <v>4911</v>
      </c>
      <c r="B504" s="150">
        <v>692205006</v>
      </c>
      <c r="C504" s="150" t="s">
        <v>4157</v>
      </c>
      <c r="D504" s="151" t="s">
        <v>4025</v>
      </c>
      <c r="E504" s="150" t="s">
        <v>4171</v>
      </c>
      <c r="F504" s="152" t="s">
        <v>278</v>
      </c>
      <c r="G504" s="152"/>
      <c r="H504" s="152" t="s">
        <v>4172</v>
      </c>
      <c r="I504" s="152" t="s">
        <v>115</v>
      </c>
      <c r="J504" s="150"/>
      <c r="K504" s="150"/>
      <c r="L504" s="150" t="s">
        <v>4912</v>
      </c>
      <c r="M504" s="150" t="s">
        <v>4913</v>
      </c>
      <c r="N504" s="153" t="s">
        <v>232</v>
      </c>
      <c r="O504" s="154" t="s">
        <v>4914</v>
      </c>
      <c r="P504" s="154" t="s">
        <v>4915</v>
      </c>
      <c r="Q504" s="155" t="s">
        <v>4916</v>
      </c>
      <c r="R504" s="154"/>
      <c r="S504" s="155">
        <v>91001</v>
      </c>
      <c r="T504" s="155" t="s">
        <v>4917</v>
      </c>
      <c r="U504" s="155">
        <v>2009</v>
      </c>
      <c r="V504" s="156">
        <v>37970</v>
      </c>
      <c r="W504" s="154">
        <v>6995</v>
      </c>
      <c r="X504" s="262"/>
      <c r="Y504" s="153"/>
      <c r="Z504" s="262"/>
      <c r="AA504" s="262"/>
      <c r="AB504" s="262"/>
      <c r="AC504" s="150"/>
      <c r="AD504" s="40"/>
      <c r="AE504" s="40"/>
      <c r="AF504" s="40"/>
      <c r="AG504" s="40"/>
      <c r="AH504" s="40"/>
      <c r="AI504" s="218"/>
    </row>
    <row r="505" spans="1:35" ht="45" customHeight="1" x14ac:dyDescent="0.2">
      <c r="A505" s="159" t="s">
        <v>4918</v>
      </c>
      <c r="B505" s="150">
        <v>690204002</v>
      </c>
      <c r="C505" s="150" t="s">
        <v>4157</v>
      </c>
      <c r="D505" s="151" t="s">
        <v>4025</v>
      </c>
      <c r="E505" s="150" t="s">
        <v>920</v>
      </c>
      <c r="F505" s="152" t="s">
        <v>278</v>
      </c>
      <c r="G505" s="152"/>
      <c r="H505" s="152" t="s">
        <v>921</v>
      </c>
      <c r="I505" s="152" t="s">
        <v>115</v>
      </c>
      <c r="J505" s="150"/>
      <c r="K505" s="150"/>
      <c r="L505" s="150" t="s">
        <v>4919</v>
      </c>
      <c r="M505" s="150" t="s">
        <v>4920</v>
      </c>
      <c r="N505" s="153" t="s">
        <v>165</v>
      </c>
      <c r="O505" s="154" t="s">
        <v>4921</v>
      </c>
      <c r="P505" s="154" t="s">
        <v>4922</v>
      </c>
      <c r="Q505" s="155" t="s">
        <v>4923</v>
      </c>
      <c r="R505" s="154"/>
      <c r="S505" s="155">
        <v>91001</v>
      </c>
      <c r="T505" s="155" t="s">
        <v>4212</v>
      </c>
      <c r="U505" s="155" t="s">
        <v>898</v>
      </c>
      <c r="V505" s="156">
        <v>38618</v>
      </c>
      <c r="W505" s="154">
        <v>7194</v>
      </c>
      <c r="X505" s="262"/>
      <c r="Y505" s="153"/>
      <c r="Z505" s="262"/>
      <c r="AA505" s="262"/>
      <c r="AB505" s="262"/>
      <c r="AC505" s="150"/>
      <c r="AD505" s="40"/>
      <c r="AE505" s="40"/>
      <c r="AF505" s="40"/>
      <c r="AG505" s="40"/>
      <c r="AH505" s="40"/>
      <c r="AI505" s="218"/>
    </row>
    <row r="506" spans="1:35" ht="45" customHeight="1" x14ac:dyDescent="0.2">
      <c r="A506" s="159" t="s">
        <v>4924</v>
      </c>
      <c r="B506" s="150">
        <v>690729008</v>
      </c>
      <c r="C506" s="150" t="s">
        <v>4157</v>
      </c>
      <c r="D506" s="151" t="s">
        <v>4025</v>
      </c>
      <c r="E506" s="150" t="s">
        <v>4171</v>
      </c>
      <c r="F506" s="152" t="s">
        <v>278</v>
      </c>
      <c r="G506" s="152"/>
      <c r="H506" s="152" t="s">
        <v>4172</v>
      </c>
      <c r="I506" s="152" t="s">
        <v>115</v>
      </c>
      <c r="J506" s="150"/>
      <c r="K506" s="150"/>
      <c r="L506" s="150" t="s">
        <v>4925</v>
      </c>
      <c r="M506" s="150" t="s">
        <v>4926</v>
      </c>
      <c r="N506" s="153" t="s">
        <v>118</v>
      </c>
      <c r="O506" s="154" t="s">
        <v>1571</v>
      </c>
      <c r="P506" s="154" t="s">
        <v>4927</v>
      </c>
      <c r="Q506" s="155" t="s">
        <v>4928</v>
      </c>
      <c r="R506" s="154"/>
      <c r="S506" s="155">
        <v>91001</v>
      </c>
      <c r="T506" s="155" t="s">
        <v>4212</v>
      </c>
      <c r="U506" s="155" t="s">
        <v>898</v>
      </c>
      <c r="V506" s="156">
        <v>37970</v>
      </c>
      <c r="W506" s="154">
        <v>7136</v>
      </c>
      <c r="X506" s="262"/>
      <c r="Y506" s="153"/>
      <c r="Z506" s="262"/>
      <c r="AA506" s="262"/>
      <c r="AB506" s="262"/>
      <c r="AC506" s="150"/>
      <c r="AD506" s="40"/>
      <c r="AE506" s="40"/>
      <c r="AF506" s="40"/>
      <c r="AG506" s="40"/>
      <c r="AH506" s="40"/>
      <c r="AI506" s="218"/>
    </row>
    <row r="507" spans="1:35" ht="45" customHeight="1" x14ac:dyDescent="0.2">
      <c r="A507" s="159" t="s">
        <v>4929</v>
      </c>
      <c r="B507" s="150">
        <v>691101002</v>
      </c>
      <c r="C507" s="150" t="s">
        <v>4157</v>
      </c>
      <c r="D507" s="151" t="s">
        <v>4025</v>
      </c>
      <c r="E507" s="150" t="s">
        <v>4171</v>
      </c>
      <c r="F507" s="152" t="s">
        <v>278</v>
      </c>
      <c r="G507" s="152"/>
      <c r="H507" s="152" t="s">
        <v>4172</v>
      </c>
      <c r="I507" s="152" t="s">
        <v>115</v>
      </c>
      <c r="J507" s="150"/>
      <c r="K507" s="150"/>
      <c r="L507" s="150" t="s">
        <v>4930</v>
      </c>
      <c r="M507" s="150" t="s">
        <v>4931</v>
      </c>
      <c r="N507" s="153" t="s">
        <v>939</v>
      </c>
      <c r="O507" s="154" t="s">
        <v>4932</v>
      </c>
      <c r="P507" s="154" t="s">
        <v>4933</v>
      </c>
      <c r="Q507" s="155"/>
      <c r="R507" s="154"/>
      <c r="S507" s="155">
        <v>91001</v>
      </c>
      <c r="T507" s="155" t="s">
        <v>4176</v>
      </c>
      <c r="U507" s="155" t="s">
        <v>898</v>
      </c>
      <c r="V507" s="156">
        <v>38736</v>
      </c>
      <c r="W507" s="154">
        <v>7276</v>
      </c>
      <c r="X507" s="262"/>
      <c r="Y507" s="153"/>
      <c r="Z507" s="262"/>
      <c r="AA507" s="262"/>
      <c r="AB507" s="262"/>
      <c r="AC507" s="150"/>
      <c r="AD507" s="40"/>
      <c r="AE507" s="40"/>
      <c r="AF507" s="40"/>
      <c r="AG507" s="40"/>
      <c r="AH507" s="40"/>
      <c r="AI507" s="218"/>
    </row>
    <row r="508" spans="1:35" ht="45" customHeight="1" x14ac:dyDescent="0.2">
      <c r="A508" s="159" t="s">
        <v>4934</v>
      </c>
      <c r="B508" s="150">
        <v>690408007</v>
      </c>
      <c r="C508" s="150" t="s">
        <v>4157</v>
      </c>
      <c r="D508" s="151" t="s">
        <v>4025</v>
      </c>
      <c r="E508" s="150" t="s">
        <v>920</v>
      </c>
      <c r="F508" s="152" t="s">
        <v>278</v>
      </c>
      <c r="G508" s="152"/>
      <c r="H508" s="152" t="s">
        <v>921</v>
      </c>
      <c r="I508" s="152" t="s">
        <v>115</v>
      </c>
      <c r="J508" s="150"/>
      <c r="K508" s="150"/>
      <c r="L508" s="150" t="s">
        <v>4935</v>
      </c>
      <c r="M508" s="262" t="s">
        <v>4936</v>
      </c>
      <c r="N508" s="153" t="s">
        <v>494</v>
      </c>
      <c r="O508" s="154" t="s">
        <v>4937</v>
      </c>
      <c r="P508" s="154" t="s">
        <v>4938</v>
      </c>
      <c r="Q508" s="155" t="s">
        <v>4939</v>
      </c>
      <c r="R508" s="154"/>
      <c r="S508" s="155">
        <v>91001</v>
      </c>
      <c r="T508" s="155" t="s">
        <v>4176</v>
      </c>
      <c r="U508" s="155" t="s">
        <v>898</v>
      </c>
      <c r="V508" s="156">
        <v>38658</v>
      </c>
      <c r="W508" s="154">
        <v>7212</v>
      </c>
      <c r="X508" s="215"/>
      <c r="Y508" s="214"/>
      <c r="Z508" s="213"/>
      <c r="AA508" s="213"/>
      <c r="AB508" s="213"/>
      <c r="AC508" s="215"/>
      <c r="AD508" s="40"/>
      <c r="AE508" s="40"/>
      <c r="AF508" s="40"/>
      <c r="AG508" s="40"/>
      <c r="AH508" s="40"/>
      <c r="AI508" s="218"/>
    </row>
    <row r="509" spans="1:35" ht="45" customHeight="1" x14ac:dyDescent="0.2">
      <c r="A509" s="159" t="s">
        <v>4940</v>
      </c>
      <c r="B509" s="150">
        <v>690805006</v>
      </c>
      <c r="C509" s="150" t="s">
        <v>4157</v>
      </c>
      <c r="D509" s="151" t="s">
        <v>4025</v>
      </c>
      <c r="E509" s="150" t="s">
        <v>4184</v>
      </c>
      <c r="F509" s="152" t="s">
        <v>2439</v>
      </c>
      <c r="G509" s="152"/>
      <c r="H509" s="152" t="s">
        <v>4185</v>
      </c>
      <c r="I509" s="152" t="s">
        <v>115</v>
      </c>
      <c r="J509" s="150"/>
      <c r="K509" s="150"/>
      <c r="L509" s="150" t="s">
        <v>4941</v>
      </c>
      <c r="M509" s="150" t="s">
        <v>4942</v>
      </c>
      <c r="N509" s="153" t="s">
        <v>1770</v>
      </c>
      <c r="O509" s="154" t="s">
        <v>4943</v>
      </c>
      <c r="P509" s="154" t="s">
        <v>4944</v>
      </c>
      <c r="Q509" s="155" t="s">
        <v>4945</v>
      </c>
      <c r="R509" s="154"/>
      <c r="S509" s="155">
        <v>91001</v>
      </c>
      <c r="T509" s="155" t="s">
        <v>897</v>
      </c>
      <c r="U509" s="155" t="s">
        <v>898</v>
      </c>
      <c r="V509" s="156">
        <v>38729</v>
      </c>
      <c r="W509" s="154">
        <v>7261</v>
      </c>
      <c r="X509" s="262"/>
      <c r="Y509" s="153"/>
      <c r="Z509" s="262"/>
      <c r="AA509" s="262"/>
      <c r="AB509" s="262"/>
      <c r="AC509" s="150"/>
      <c r="AD509" s="40"/>
      <c r="AE509" s="40"/>
      <c r="AF509" s="40"/>
      <c r="AG509" s="40"/>
      <c r="AH509" s="40"/>
      <c r="AI509" s="218"/>
    </row>
    <row r="510" spans="1:35" ht="45" customHeight="1" x14ac:dyDescent="0.2">
      <c r="A510" s="159" t="s">
        <v>4946</v>
      </c>
      <c r="B510" s="150">
        <v>691705005</v>
      </c>
      <c r="C510" s="150" t="s">
        <v>4157</v>
      </c>
      <c r="D510" s="151" t="s">
        <v>4025</v>
      </c>
      <c r="E510" s="150" t="s">
        <v>920</v>
      </c>
      <c r="F510" s="152" t="s">
        <v>278</v>
      </c>
      <c r="G510" s="152"/>
      <c r="H510" s="152" t="s">
        <v>921</v>
      </c>
      <c r="I510" s="152" t="s">
        <v>115</v>
      </c>
      <c r="J510" s="150"/>
      <c r="K510" s="150"/>
      <c r="L510" s="150" t="s">
        <v>4947</v>
      </c>
      <c r="M510" s="150" t="s">
        <v>4948</v>
      </c>
      <c r="N510" s="153" t="s">
        <v>133</v>
      </c>
      <c r="O510" s="154" t="s">
        <v>4949</v>
      </c>
      <c r="P510" s="154" t="s">
        <v>4950</v>
      </c>
      <c r="Q510" s="155"/>
      <c r="R510" s="154"/>
      <c r="S510" s="155">
        <v>91001</v>
      </c>
      <c r="T510" s="155" t="s">
        <v>897</v>
      </c>
      <c r="U510" s="155" t="s">
        <v>898</v>
      </c>
      <c r="V510" s="156">
        <v>42053</v>
      </c>
      <c r="W510" s="154">
        <v>7537</v>
      </c>
      <c r="X510" s="213"/>
      <c r="Y510" s="214"/>
      <c r="Z510" s="213"/>
      <c r="AA510" s="213"/>
      <c r="AB510" s="213"/>
      <c r="AC510" s="215"/>
      <c r="AD510" s="40"/>
      <c r="AE510" s="40"/>
      <c r="AF510" s="40"/>
      <c r="AG510" s="40"/>
      <c r="AH510" s="40"/>
      <c r="AI510" s="218"/>
    </row>
    <row r="511" spans="1:35" ht="45" customHeight="1" x14ac:dyDescent="0.2">
      <c r="A511" s="159" t="s">
        <v>4951</v>
      </c>
      <c r="B511" s="150">
        <v>691707008</v>
      </c>
      <c r="C511" s="150" t="s">
        <v>4157</v>
      </c>
      <c r="D511" s="151" t="s">
        <v>4025</v>
      </c>
      <c r="E511" s="150" t="s">
        <v>4171</v>
      </c>
      <c r="F511" s="152" t="s">
        <v>278</v>
      </c>
      <c r="G511" s="152"/>
      <c r="H511" s="152" t="s">
        <v>4172</v>
      </c>
      <c r="I511" s="152" t="s">
        <v>115</v>
      </c>
      <c r="J511" s="150"/>
      <c r="K511" s="150"/>
      <c r="L511" s="150" t="s">
        <v>4952</v>
      </c>
      <c r="M511" s="150" t="s">
        <v>4953</v>
      </c>
      <c r="N511" s="153" t="s">
        <v>133</v>
      </c>
      <c r="O511" s="154" t="s">
        <v>4954</v>
      </c>
      <c r="P511" s="154" t="s">
        <v>4955</v>
      </c>
      <c r="Q511" s="155" t="s">
        <v>4956</v>
      </c>
      <c r="R511" s="154"/>
      <c r="S511" s="155">
        <v>91001</v>
      </c>
      <c r="T511" s="155" t="s">
        <v>4636</v>
      </c>
      <c r="U511" s="155" t="s">
        <v>898</v>
      </c>
      <c r="V511" s="156">
        <v>38723</v>
      </c>
      <c r="W511" s="154">
        <v>7252</v>
      </c>
      <c r="X511" s="213"/>
      <c r="Y511" s="214"/>
      <c r="Z511" s="213"/>
      <c r="AA511" s="213"/>
      <c r="AB511" s="213"/>
      <c r="AC511" s="215"/>
      <c r="AD511" s="40"/>
      <c r="AE511" s="40"/>
      <c r="AF511" s="40"/>
      <c r="AG511" s="40"/>
      <c r="AH511" s="40"/>
      <c r="AI511" s="218"/>
    </row>
    <row r="512" spans="1:35" ht="45" customHeight="1" x14ac:dyDescent="0.2">
      <c r="A512" s="159" t="s">
        <v>4957</v>
      </c>
      <c r="B512" s="150">
        <v>690606003</v>
      </c>
      <c r="C512" s="150" t="s">
        <v>4157</v>
      </c>
      <c r="D512" s="151" t="s">
        <v>4025</v>
      </c>
      <c r="E512" s="150" t="s">
        <v>4171</v>
      </c>
      <c r="F512" s="152" t="s">
        <v>278</v>
      </c>
      <c r="G512" s="152"/>
      <c r="H512" s="152" t="s">
        <v>4172</v>
      </c>
      <c r="I512" s="152" t="s">
        <v>115</v>
      </c>
      <c r="J512" s="150"/>
      <c r="K512" s="150"/>
      <c r="L512" s="150" t="s">
        <v>4958</v>
      </c>
      <c r="M512" s="150" t="s">
        <v>4959</v>
      </c>
      <c r="N512" s="153" t="s">
        <v>246</v>
      </c>
      <c r="O512" s="154" t="s">
        <v>4960</v>
      </c>
      <c r="P512" s="154"/>
      <c r="Q512" s="155"/>
      <c r="R512" s="154"/>
      <c r="S512" s="155">
        <v>91001</v>
      </c>
      <c r="T512" s="155" t="s">
        <v>4176</v>
      </c>
      <c r="U512" s="155" t="s">
        <v>898</v>
      </c>
      <c r="V512" s="156">
        <v>42739</v>
      </c>
      <c r="W512" s="154">
        <v>7624</v>
      </c>
      <c r="X512" s="262"/>
      <c r="Y512" s="153"/>
      <c r="Z512" s="262"/>
      <c r="AA512" s="262"/>
      <c r="AB512" s="262"/>
      <c r="AC512" s="150"/>
      <c r="AD512" s="40"/>
      <c r="AE512" s="40"/>
      <c r="AF512" s="40"/>
      <c r="AG512" s="40"/>
      <c r="AH512" s="40"/>
      <c r="AI512" s="218"/>
    </row>
    <row r="513" spans="1:35" ht="45" customHeight="1" x14ac:dyDescent="0.2">
      <c r="A513" s="159" t="s">
        <v>4961</v>
      </c>
      <c r="B513" s="150">
        <v>691904008</v>
      </c>
      <c r="C513" s="150" t="s">
        <v>4157</v>
      </c>
      <c r="D513" s="151" t="s">
        <v>4025</v>
      </c>
      <c r="E513" s="150" t="s">
        <v>4171</v>
      </c>
      <c r="F513" s="152" t="s">
        <v>278</v>
      </c>
      <c r="G513" s="152"/>
      <c r="H513" s="152" t="s">
        <v>4172</v>
      </c>
      <c r="I513" s="152" t="s">
        <v>115</v>
      </c>
      <c r="J513" s="150"/>
      <c r="K513" s="150"/>
      <c r="L513" s="150" t="s">
        <v>4962</v>
      </c>
      <c r="M513" s="150" t="s">
        <v>4963</v>
      </c>
      <c r="N513" s="153" t="s">
        <v>149</v>
      </c>
      <c r="O513" s="154" t="s">
        <v>4964</v>
      </c>
      <c r="P513" s="154" t="s">
        <v>4965</v>
      </c>
      <c r="Q513" s="155" t="s">
        <v>4966</v>
      </c>
      <c r="R513" s="154"/>
      <c r="S513" s="155">
        <v>91001</v>
      </c>
      <c r="T513" s="155" t="s">
        <v>4176</v>
      </c>
      <c r="U513" s="155" t="s">
        <v>898</v>
      </c>
      <c r="V513" s="156">
        <v>38568</v>
      </c>
      <c r="W513" s="154">
        <v>7179</v>
      </c>
      <c r="X513" s="213"/>
      <c r="Y513" s="214"/>
      <c r="Z513" s="213"/>
      <c r="AA513" s="213"/>
      <c r="AB513" s="213"/>
      <c r="AC513" s="215"/>
      <c r="AD513" s="40"/>
      <c r="AE513" s="40"/>
      <c r="AF513" s="40"/>
      <c r="AG513" s="40"/>
      <c r="AH513" s="40"/>
      <c r="AI513" s="218"/>
    </row>
    <row r="514" spans="1:35" ht="45" customHeight="1" x14ac:dyDescent="0.2">
      <c r="A514" s="159" t="s">
        <v>4967</v>
      </c>
      <c r="B514" s="150">
        <v>690705001</v>
      </c>
      <c r="C514" s="150" t="s">
        <v>4157</v>
      </c>
      <c r="D514" s="151" t="s">
        <v>4025</v>
      </c>
      <c r="E514" s="150" t="s">
        <v>4171</v>
      </c>
      <c r="F514" s="152" t="s">
        <v>278</v>
      </c>
      <c r="G514" s="152"/>
      <c r="H514" s="152" t="s">
        <v>4172</v>
      </c>
      <c r="I514" s="152" t="s">
        <v>115</v>
      </c>
      <c r="J514" s="150"/>
      <c r="K514" s="150"/>
      <c r="L514" s="150" t="s">
        <v>4968</v>
      </c>
      <c r="M514" s="150" t="s">
        <v>4969</v>
      </c>
      <c r="N514" s="153" t="s">
        <v>118</v>
      </c>
      <c r="O514" s="154" t="s">
        <v>1641</v>
      </c>
      <c r="P514" s="154" t="s">
        <v>4970</v>
      </c>
      <c r="Q514" s="155" t="s">
        <v>4971</v>
      </c>
      <c r="R514" s="154"/>
      <c r="S514" s="155">
        <v>91001</v>
      </c>
      <c r="T514" s="155" t="s">
        <v>4636</v>
      </c>
      <c r="U514" s="155" t="s">
        <v>898</v>
      </c>
      <c r="V514" s="156">
        <v>37970</v>
      </c>
      <c r="W514" s="154">
        <v>7066</v>
      </c>
      <c r="X514" s="213"/>
      <c r="Y514" s="214"/>
      <c r="Z514" s="213"/>
      <c r="AA514" s="213"/>
      <c r="AB514" s="213"/>
      <c r="AC514" s="215"/>
      <c r="AD514" s="40"/>
      <c r="AE514" s="40"/>
      <c r="AF514" s="40"/>
      <c r="AG514" s="40"/>
      <c r="AH514" s="40"/>
      <c r="AI514" s="218"/>
    </row>
    <row r="515" spans="1:35" ht="45" customHeight="1" x14ac:dyDescent="0.2">
      <c r="A515" s="159" t="s">
        <v>4972</v>
      </c>
      <c r="B515" s="150">
        <v>691403009</v>
      </c>
      <c r="C515" s="150" t="s">
        <v>4157</v>
      </c>
      <c r="D515" s="151" t="s">
        <v>4025</v>
      </c>
      <c r="E515" s="150" t="s">
        <v>4171</v>
      </c>
      <c r="F515" s="152" t="s">
        <v>278</v>
      </c>
      <c r="G515" s="152"/>
      <c r="H515" s="152" t="s">
        <v>4172</v>
      </c>
      <c r="I515" s="152" t="s">
        <v>115</v>
      </c>
      <c r="J515" s="150"/>
      <c r="K515" s="150"/>
      <c r="L515" s="150" t="s">
        <v>4973</v>
      </c>
      <c r="M515" s="150" t="s">
        <v>4974</v>
      </c>
      <c r="N515" s="153" t="s">
        <v>471</v>
      </c>
      <c r="O515" s="154" t="s">
        <v>4975</v>
      </c>
      <c r="P515" s="154" t="s">
        <v>4976</v>
      </c>
      <c r="Q515" s="155"/>
      <c r="R515" s="154" t="s">
        <v>4977</v>
      </c>
      <c r="S515" s="155">
        <v>91001</v>
      </c>
      <c r="T515" s="155" t="s">
        <v>4636</v>
      </c>
      <c r="U515" s="155" t="s">
        <v>898</v>
      </c>
      <c r="V515" s="156">
        <v>38813</v>
      </c>
      <c r="W515" s="154">
        <v>7317</v>
      </c>
      <c r="X515" s="262"/>
      <c r="Y515" s="153"/>
      <c r="Z515" s="262"/>
      <c r="AA515" s="262"/>
      <c r="AB515" s="262"/>
      <c r="AC515" s="150"/>
      <c r="AD515" s="40"/>
      <c r="AE515" s="40"/>
      <c r="AF515" s="40"/>
      <c r="AG515" s="40"/>
      <c r="AH515" s="40"/>
      <c r="AI515" s="218"/>
    </row>
    <row r="516" spans="1:35" ht="45" customHeight="1" x14ac:dyDescent="0.2">
      <c r="A516" s="159" t="s">
        <v>4978</v>
      </c>
      <c r="B516" s="150">
        <v>691406008</v>
      </c>
      <c r="C516" s="150" t="s">
        <v>4157</v>
      </c>
      <c r="D516" s="151" t="s">
        <v>4025</v>
      </c>
      <c r="E516" s="150" t="s">
        <v>920</v>
      </c>
      <c r="F516" s="152" t="s">
        <v>278</v>
      </c>
      <c r="G516" s="152"/>
      <c r="H516" s="152" t="s">
        <v>921</v>
      </c>
      <c r="I516" s="152" t="s">
        <v>115</v>
      </c>
      <c r="J516" s="150"/>
      <c r="K516" s="150"/>
      <c r="L516" s="150" t="s">
        <v>4979</v>
      </c>
      <c r="M516" s="150" t="s">
        <v>4980</v>
      </c>
      <c r="N516" s="153" t="s">
        <v>471</v>
      </c>
      <c r="O516" s="154" t="s">
        <v>4981</v>
      </c>
      <c r="P516" s="154"/>
      <c r="Q516" s="155" t="s">
        <v>4982</v>
      </c>
      <c r="R516" s="154"/>
      <c r="S516" s="155">
        <v>91001</v>
      </c>
      <c r="T516" s="155" t="s">
        <v>4636</v>
      </c>
      <c r="U516" s="155" t="s">
        <v>898</v>
      </c>
      <c r="V516" s="156">
        <v>38776</v>
      </c>
      <c r="W516" s="154">
        <v>7310</v>
      </c>
      <c r="X516" s="262"/>
      <c r="Y516" s="153"/>
      <c r="Z516" s="262"/>
      <c r="AA516" s="262"/>
      <c r="AB516" s="262"/>
      <c r="AC516" s="150"/>
      <c r="AD516" s="40"/>
      <c r="AE516" s="40"/>
      <c r="AF516" s="40"/>
      <c r="AG516" s="40"/>
      <c r="AH516" s="40"/>
      <c r="AI516" s="218"/>
    </row>
    <row r="517" spans="1:35" ht="45" customHeight="1" x14ac:dyDescent="0.2">
      <c r="A517" s="159" t="s">
        <v>4983</v>
      </c>
      <c r="B517" s="150">
        <v>690814005</v>
      </c>
      <c r="C517" s="150"/>
      <c r="D517" s="151" t="s">
        <v>4025</v>
      </c>
      <c r="E517" s="150" t="s">
        <v>4984</v>
      </c>
      <c r="F517" s="152" t="s">
        <v>278</v>
      </c>
      <c r="G517" s="152"/>
      <c r="H517" s="152" t="s">
        <v>921</v>
      </c>
      <c r="I517" s="152" t="s">
        <v>115</v>
      </c>
      <c r="J517" s="150"/>
      <c r="K517" s="150"/>
      <c r="L517" s="150" t="s">
        <v>4985</v>
      </c>
      <c r="M517" s="150" t="s">
        <v>4986</v>
      </c>
      <c r="N517" s="153" t="s">
        <v>1770</v>
      </c>
      <c r="O517" s="154" t="s">
        <v>4987</v>
      </c>
      <c r="P517" s="154" t="s">
        <v>4988</v>
      </c>
      <c r="Q517" s="166" t="s">
        <v>4989</v>
      </c>
      <c r="R517" s="154"/>
      <c r="S517" s="155">
        <v>91001</v>
      </c>
      <c r="T517" s="155" t="s">
        <v>4636</v>
      </c>
      <c r="U517" s="155" t="s">
        <v>898</v>
      </c>
      <c r="V517" s="156">
        <v>43717</v>
      </c>
      <c r="W517" s="154">
        <v>7688</v>
      </c>
      <c r="X517" s="262"/>
      <c r="Y517" s="153"/>
      <c r="Z517" s="262"/>
      <c r="AA517" s="262"/>
      <c r="AB517" s="262"/>
      <c r="AC517" s="150"/>
      <c r="AD517" s="40"/>
      <c r="AE517" s="40"/>
      <c r="AF517" s="40"/>
      <c r="AG517" s="40"/>
      <c r="AH517" s="40"/>
      <c r="AI517" s="218"/>
    </row>
    <row r="518" spans="1:35" ht="45" customHeight="1" x14ac:dyDescent="0.2">
      <c r="A518" s="159" t="s">
        <v>4990</v>
      </c>
      <c r="B518" s="150">
        <v>690612003</v>
      </c>
      <c r="C518" s="150" t="s">
        <v>4157</v>
      </c>
      <c r="D518" s="151" t="s">
        <v>4025</v>
      </c>
      <c r="E518" s="150" t="s">
        <v>920</v>
      </c>
      <c r="F518" s="152" t="s">
        <v>278</v>
      </c>
      <c r="G518" s="152"/>
      <c r="H518" s="152" t="s">
        <v>921</v>
      </c>
      <c r="I518" s="152" t="s">
        <v>115</v>
      </c>
      <c r="J518" s="150"/>
      <c r="K518" s="150"/>
      <c r="L518" s="150" t="s">
        <v>4991</v>
      </c>
      <c r="M518" s="150" t="s">
        <v>4992</v>
      </c>
      <c r="N518" s="153" t="s">
        <v>246</v>
      </c>
      <c r="O518" s="154" t="s">
        <v>4993</v>
      </c>
      <c r="P518" s="154" t="s">
        <v>4994</v>
      </c>
      <c r="Q518" s="155" t="s">
        <v>4995</v>
      </c>
      <c r="R518" s="154"/>
      <c r="S518" s="155">
        <v>91001</v>
      </c>
      <c r="T518" s="155" t="s">
        <v>4176</v>
      </c>
      <c r="U518" s="155" t="s">
        <v>898</v>
      </c>
      <c r="V518" s="156">
        <v>40190</v>
      </c>
      <c r="W518" s="154">
        <v>7423</v>
      </c>
      <c r="X518" s="213"/>
      <c r="Y518" s="214"/>
      <c r="Z518" s="213"/>
      <c r="AA518" s="213"/>
      <c r="AB518" s="213"/>
      <c r="AC518" s="215"/>
      <c r="AD518" s="40"/>
      <c r="AE518" s="40"/>
      <c r="AF518" s="40"/>
      <c r="AG518" s="40"/>
      <c r="AH518" s="40"/>
      <c r="AI518" s="218"/>
    </row>
    <row r="519" spans="1:35" ht="45" customHeight="1" x14ac:dyDescent="0.2">
      <c r="A519" s="149" t="s">
        <v>4996</v>
      </c>
      <c r="B519" s="150">
        <v>692101006</v>
      </c>
      <c r="C519" s="150" t="s">
        <v>4157</v>
      </c>
      <c r="D519" s="151" t="s">
        <v>4025</v>
      </c>
      <c r="E519" s="150" t="s">
        <v>4171</v>
      </c>
      <c r="F519" s="152" t="s">
        <v>278</v>
      </c>
      <c r="G519" s="152"/>
      <c r="H519" s="152" t="s">
        <v>4294</v>
      </c>
      <c r="I519" s="152" t="s">
        <v>115</v>
      </c>
      <c r="J519" s="150"/>
      <c r="K519" s="150"/>
      <c r="L519" s="150" t="s">
        <v>4997</v>
      </c>
      <c r="M519" s="150" t="s">
        <v>4998</v>
      </c>
      <c r="N519" s="153" t="s">
        <v>232</v>
      </c>
      <c r="O519" s="154" t="s">
        <v>4134</v>
      </c>
      <c r="P519" s="154" t="s">
        <v>4999</v>
      </c>
      <c r="Q519" s="155" t="s">
        <v>5000</v>
      </c>
      <c r="R519" s="154"/>
      <c r="S519" s="155">
        <v>91001</v>
      </c>
      <c r="T519" s="155" t="s">
        <v>4176</v>
      </c>
      <c r="U519" s="155" t="s">
        <v>898</v>
      </c>
      <c r="V519" s="156">
        <v>37970</v>
      </c>
      <c r="W519" s="154">
        <v>7143</v>
      </c>
      <c r="X519" s="262"/>
      <c r="Y519" s="153"/>
      <c r="Z519" s="262"/>
      <c r="AA519" s="262"/>
      <c r="AB519" s="262"/>
      <c r="AC519" s="150"/>
      <c r="AD519" s="40"/>
      <c r="AE519" s="40"/>
      <c r="AF519" s="40"/>
      <c r="AG519" s="40"/>
      <c r="AH519" s="40"/>
      <c r="AI519" s="218"/>
    </row>
    <row r="520" spans="1:35" ht="45" customHeight="1" x14ac:dyDescent="0.2">
      <c r="A520" s="159" t="s">
        <v>5001</v>
      </c>
      <c r="B520" s="150">
        <v>690407000</v>
      </c>
      <c r="C520" s="150" t="s">
        <v>4157</v>
      </c>
      <c r="D520" s="151" t="s">
        <v>4025</v>
      </c>
      <c r="E520" s="150" t="s">
        <v>4171</v>
      </c>
      <c r="F520" s="152" t="s">
        <v>278</v>
      </c>
      <c r="G520" s="152"/>
      <c r="H520" s="152" t="s">
        <v>4172</v>
      </c>
      <c r="I520" s="152" t="s">
        <v>115</v>
      </c>
      <c r="J520" s="150"/>
      <c r="K520" s="150"/>
      <c r="L520" s="150" t="s">
        <v>5002</v>
      </c>
      <c r="M520" s="150" t="s">
        <v>5003</v>
      </c>
      <c r="N520" s="153" t="s">
        <v>494</v>
      </c>
      <c r="O520" s="154" t="s">
        <v>5004</v>
      </c>
      <c r="P520" s="154" t="s">
        <v>5005</v>
      </c>
      <c r="Q520" s="155" t="s">
        <v>5006</v>
      </c>
      <c r="R520" s="154"/>
      <c r="S520" s="155">
        <v>91001</v>
      </c>
      <c r="T520" s="155" t="s">
        <v>5007</v>
      </c>
      <c r="U520" s="155" t="s">
        <v>898</v>
      </c>
      <c r="V520" s="156">
        <v>38526</v>
      </c>
      <c r="W520" s="154">
        <v>7175</v>
      </c>
      <c r="X520" s="262"/>
      <c r="Y520" s="153"/>
      <c r="Z520" s="262"/>
      <c r="AA520" s="262"/>
      <c r="AB520" s="262"/>
      <c r="AC520" s="150"/>
      <c r="AD520" s="40"/>
      <c r="AE520" s="40"/>
      <c r="AF520" s="40"/>
      <c r="AG520" s="40"/>
      <c r="AH520" s="40"/>
      <c r="AI520" s="218"/>
    </row>
    <row r="521" spans="1:35" ht="45" customHeight="1" x14ac:dyDescent="0.2">
      <c r="A521" s="159" t="s">
        <v>5008</v>
      </c>
      <c r="B521" s="150">
        <v>692614003</v>
      </c>
      <c r="C521" s="150" t="s">
        <v>4157</v>
      </c>
      <c r="D521" s="151" t="s">
        <v>4025</v>
      </c>
      <c r="E521" s="150" t="s">
        <v>4184</v>
      </c>
      <c r="F521" s="152" t="s">
        <v>2439</v>
      </c>
      <c r="G521" s="152"/>
      <c r="H521" s="152" t="s">
        <v>4185</v>
      </c>
      <c r="I521" s="152" t="s">
        <v>115</v>
      </c>
      <c r="J521" s="150"/>
      <c r="K521" s="150"/>
      <c r="L521" s="150" t="s">
        <v>5009</v>
      </c>
      <c r="M521" s="150" t="s">
        <v>5010</v>
      </c>
      <c r="N521" s="153" t="s">
        <v>118</v>
      </c>
      <c r="O521" s="154" t="s">
        <v>5011</v>
      </c>
      <c r="P521" s="154" t="s">
        <v>5012</v>
      </c>
      <c r="Q521" s="155" t="s">
        <v>5013</v>
      </c>
      <c r="R521" s="154"/>
      <c r="S521" s="155">
        <v>91001</v>
      </c>
      <c r="T521" s="155" t="s">
        <v>4212</v>
      </c>
      <c r="U521" s="155" t="s">
        <v>898</v>
      </c>
      <c r="V521" s="156">
        <v>39212</v>
      </c>
      <c r="W521" s="154">
        <v>7354</v>
      </c>
      <c r="X521" s="213"/>
      <c r="Y521" s="214"/>
      <c r="Z521" s="213"/>
      <c r="AA521" s="213"/>
      <c r="AB521" s="213"/>
      <c r="AC521" s="215"/>
      <c r="AD521" s="40"/>
      <c r="AE521" s="40"/>
      <c r="AF521" s="40"/>
      <c r="AG521" s="40"/>
      <c r="AH521" s="40"/>
      <c r="AI521" s="218"/>
    </row>
    <row r="522" spans="1:35" ht="45" customHeight="1" x14ac:dyDescent="0.2">
      <c r="A522" s="149" t="s">
        <v>5014</v>
      </c>
      <c r="B522" s="150">
        <v>619550005</v>
      </c>
      <c r="C522" s="150" t="s">
        <v>4157</v>
      </c>
      <c r="D522" s="151" t="s">
        <v>4025</v>
      </c>
      <c r="E522" s="150" t="s">
        <v>920</v>
      </c>
      <c r="F522" s="152" t="s">
        <v>278</v>
      </c>
      <c r="G522" s="152"/>
      <c r="H522" s="152" t="s">
        <v>921</v>
      </c>
      <c r="I522" s="152" t="s">
        <v>115</v>
      </c>
      <c r="J522" s="150"/>
      <c r="K522" s="150"/>
      <c r="L522" s="150" t="s">
        <v>5015</v>
      </c>
      <c r="M522" s="150" t="s">
        <v>5016</v>
      </c>
      <c r="N522" s="153" t="s">
        <v>149</v>
      </c>
      <c r="O522" s="154" t="s">
        <v>150</v>
      </c>
      <c r="P522" s="154" t="s">
        <v>5017</v>
      </c>
      <c r="Q522" s="155" t="s">
        <v>5018</v>
      </c>
      <c r="R522" s="154"/>
      <c r="S522" s="155">
        <v>91001</v>
      </c>
      <c r="T522" s="155" t="s">
        <v>4654</v>
      </c>
      <c r="U522" s="155" t="s">
        <v>898</v>
      </c>
      <c r="V522" s="156">
        <v>41614</v>
      </c>
      <c r="W522" s="154">
        <v>7495</v>
      </c>
      <c r="X522" s="213"/>
      <c r="Y522" s="214"/>
      <c r="Z522" s="213"/>
      <c r="AA522" s="213"/>
      <c r="AB522" s="213"/>
      <c r="AC522" s="215"/>
      <c r="AD522" s="40"/>
      <c r="AE522" s="40"/>
      <c r="AF522" s="40"/>
      <c r="AG522" s="40"/>
      <c r="AH522" s="40"/>
      <c r="AI522" s="218"/>
    </row>
    <row r="523" spans="1:35" ht="45" customHeight="1" x14ac:dyDescent="0.2">
      <c r="A523" s="149" t="s">
        <v>5019</v>
      </c>
      <c r="B523" s="150">
        <v>690406004</v>
      </c>
      <c r="C523" s="150" t="s">
        <v>4157</v>
      </c>
      <c r="D523" s="151" t="s">
        <v>4025</v>
      </c>
      <c r="E523" s="150" t="s">
        <v>5020</v>
      </c>
      <c r="F523" s="152" t="s">
        <v>278</v>
      </c>
      <c r="G523" s="152"/>
      <c r="H523" s="152" t="s">
        <v>921</v>
      </c>
      <c r="I523" s="152" t="s">
        <v>115</v>
      </c>
      <c r="J523" s="150"/>
      <c r="K523" s="150"/>
      <c r="L523" s="150" t="s">
        <v>5021</v>
      </c>
      <c r="M523" s="150" t="s">
        <v>5022</v>
      </c>
      <c r="N523" s="150" t="s">
        <v>494</v>
      </c>
      <c r="O523" s="155" t="s">
        <v>5023</v>
      </c>
      <c r="P523" s="155" t="s">
        <v>5024</v>
      </c>
      <c r="Q523" s="155" t="s">
        <v>5025</v>
      </c>
      <c r="R523" s="155"/>
      <c r="S523" s="155">
        <v>91001</v>
      </c>
      <c r="T523" s="155" t="s">
        <v>897</v>
      </c>
      <c r="U523" s="155" t="s">
        <v>898</v>
      </c>
      <c r="V523" s="158">
        <v>42416</v>
      </c>
      <c r="W523" s="155">
        <v>7598</v>
      </c>
      <c r="X523" s="265"/>
      <c r="Y523" s="150"/>
      <c r="Z523" s="265"/>
      <c r="AA523" s="265"/>
      <c r="AB523" s="265"/>
      <c r="AC523" s="150"/>
      <c r="AD523" s="40"/>
      <c r="AE523" s="40"/>
      <c r="AF523" s="40"/>
      <c r="AG523" s="40"/>
      <c r="AH523" s="40"/>
      <c r="AI523" s="218"/>
    </row>
    <row r="524" spans="1:35" ht="45" customHeight="1" x14ac:dyDescent="0.2">
      <c r="A524" s="159" t="s">
        <v>5026</v>
      </c>
      <c r="B524" s="150">
        <v>692009002</v>
      </c>
      <c r="C524" s="150" t="s">
        <v>4157</v>
      </c>
      <c r="D524" s="151" t="s">
        <v>4025</v>
      </c>
      <c r="E524" s="150" t="s">
        <v>920</v>
      </c>
      <c r="F524" s="152" t="s">
        <v>278</v>
      </c>
      <c r="G524" s="152"/>
      <c r="H524" s="152" t="s">
        <v>921</v>
      </c>
      <c r="I524" s="152" t="s">
        <v>115</v>
      </c>
      <c r="J524" s="150"/>
      <c r="K524" s="150"/>
      <c r="L524" s="150" t="s">
        <v>5027</v>
      </c>
      <c r="M524" s="150" t="s">
        <v>5028</v>
      </c>
      <c r="N524" s="153" t="s">
        <v>1617</v>
      </c>
      <c r="O524" s="154" t="s">
        <v>5029</v>
      </c>
      <c r="P524" s="154" t="s">
        <v>5030</v>
      </c>
      <c r="Q524" s="166" t="s">
        <v>5031</v>
      </c>
      <c r="R524" s="154"/>
      <c r="S524" s="155">
        <v>91001</v>
      </c>
      <c r="T524" s="155" t="s">
        <v>4654</v>
      </c>
      <c r="U524" s="155" t="s">
        <v>898</v>
      </c>
      <c r="V524" s="156">
        <v>41872</v>
      </c>
      <c r="W524" s="154">
        <v>7504</v>
      </c>
      <c r="X524" s="262"/>
      <c r="Y524" s="153"/>
      <c r="Z524" s="262"/>
      <c r="AA524" s="262"/>
      <c r="AB524" s="262"/>
      <c r="AC524" s="150"/>
      <c r="AD524" s="40"/>
      <c r="AE524" s="40"/>
      <c r="AF524" s="40"/>
      <c r="AG524" s="40"/>
      <c r="AH524" s="40"/>
      <c r="AI524" s="218"/>
    </row>
    <row r="525" spans="1:35" ht="45" customHeight="1" x14ac:dyDescent="0.2">
      <c r="A525" s="159" t="s">
        <v>5032</v>
      </c>
      <c r="B525" s="150">
        <v>690726009</v>
      </c>
      <c r="C525" s="150" t="s">
        <v>4157</v>
      </c>
      <c r="D525" s="151" t="s">
        <v>4025</v>
      </c>
      <c r="E525" s="150" t="s">
        <v>4171</v>
      </c>
      <c r="F525" s="152" t="s">
        <v>278</v>
      </c>
      <c r="G525" s="152"/>
      <c r="H525" s="152" t="s">
        <v>4172</v>
      </c>
      <c r="I525" s="152" t="s">
        <v>115</v>
      </c>
      <c r="J525" s="150"/>
      <c r="K525" s="150"/>
      <c r="L525" s="150" t="s">
        <v>5033</v>
      </c>
      <c r="M525" s="150" t="s">
        <v>5034</v>
      </c>
      <c r="N525" s="153" t="s">
        <v>118</v>
      </c>
      <c r="O525" s="154" t="s">
        <v>5035</v>
      </c>
      <c r="P525" s="154" t="s">
        <v>5036</v>
      </c>
      <c r="Q525" s="155" t="s">
        <v>5037</v>
      </c>
      <c r="R525" s="154"/>
      <c r="S525" s="155">
        <v>91001</v>
      </c>
      <c r="T525" s="155" t="s">
        <v>4265</v>
      </c>
      <c r="U525" s="155" t="s">
        <v>898</v>
      </c>
      <c r="V525" s="156">
        <v>38624</v>
      </c>
      <c r="W525" s="154">
        <v>7195</v>
      </c>
      <c r="X525" s="213"/>
      <c r="Y525" s="214"/>
      <c r="Z525" s="213"/>
      <c r="AA525" s="213"/>
      <c r="AB525" s="213"/>
      <c r="AC525" s="215"/>
      <c r="AD525" s="40"/>
      <c r="AE525" s="40"/>
      <c r="AF525" s="40"/>
      <c r="AG525" s="40"/>
      <c r="AH525" s="40"/>
      <c r="AI525" s="218"/>
    </row>
    <row r="526" spans="1:35" ht="45" customHeight="1" x14ac:dyDescent="0.2">
      <c r="A526" s="159" t="s">
        <v>5038</v>
      </c>
      <c r="B526" s="150">
        <v>692313003</v>
      </c>
      <c r="C526" s="150" t="s">
        <v>4157</v>
      </c>
      <c r="D526" s="151" t="s">
        <v>4025</v>
      </c>
      <c r="E526" s="150" t="s">
        <v>4171</v>
      </c>
      <c r="F526" s="152" t="s">
        <v>278</v>
      </c>
      <c r="G526" s="152"/>
      <c r="H526" s="152" t="s">
        <v>4172</v>
      </c>
      <c r="I526" s="152" t="s">
        <v>115</v>
      </c>
      <c r="J526" s="150"/>
      <c r="K526" s="150"/>
      <c r="L526" s="150" t="s">
        <v>5039</v>
      </c>
      <c r="M526" s="150" t="s">
        <v>5040</v>
      </c>
      <c r="N526" s="153" t="s">
        <v>232</v>
      </c>
      <c r="O526" s="154" t="s">
        <v>5041</v>
      </c>
      <c r="P526" s="154" t="s">
        <v>5042</v>
      </c>
      <c r="Q526" s="155" t="s">
        <v>5043</v>
      </c>
      <c r="R526" s="154"/>
      <c r="S526" s="155">
        <v>91001</v>
      </c>
      <c r="T526" s="155" t="s">
        <v>4176</v>
      </c>
      <c r="U526" s="155" t="s">
        <v>898</v>
      </c>
      <c r="V526" s="156">
        <v>40683</v>
      </c>
      <c r="W526" s="154">
        <v>7450</v>
      </c>
      <c r="X526" s="262"/>
      <c r="Y526" s="153"/>
      <c r="Z526" s="262"/>
      <c r="AA526" s="262"/>
      <c r="AB526" s="262"/>
      <c r="AC526" s="150"/>
      <c r="AD526" s="40"/>
      <c r="AE526" s="40"/>
      <c r="AF526" s="40"/>
      <c r="AG526" s="40"/>
      <c r="AH526" s="40"/>
      <c r="AI526" s="218"/>
    </row>
    <row r="527" spans="1:35" ht="45" customHeight="1" x14ac:dyDescent="0.2">
      <c r="A527" s="159" t="s">
        <v>5044</v>
      </c>
      <c r="B527" s="150">
        <v>690910004</v>
      </c>
      <c r="C527" s="150" t="s">
        <v>4157</v>
      </c>
      <c r="D527" s="151" t="s">
        <v>4025</v>
      </c>
      <c r="E527" s="150" t="s">
        <v>920</v>
      </c>
      <c r="F527" s="152" t="s">
        <v>278</v>
      </c>
      <c r="G527" s="152"/>
      <c r="H527" s="152" t="s">
        <v>921</v>
      </c>
      <c r="I527" s="152" t="s">
        <v>115</v>
      </c>
      <c r="J527" s="150"/>
      <c r="K527" s="150"/>
      <c r="L527" s="150" t="s">
        <v>5045</v>
      </c>
      <c r="M527" s="150" t="s">
        <v>5046</v>
      </c>
      <c r="N527" s="153" t="s">
        <v>1770</v>
      </c>
      <c r="O527" s="154" t="s">
        <v>5047</v>
      </c>
      <c r="P527" s="154" t="s">
        <v>5048</v>
      </c>
      <c r="Q527" s="155" t="s">
        <v>5049</v>
      </c>
      <c r="R527" s="154"/>
      <c r="S527" s="155">
        <v>91001</v>
      </c>
      <c r="T527" s="155" t="s">
        <v>897</v>
      </c>
      <c r="U527" s="155" t="s">
        <v>898</v>
      </c>
      <c r="V527" s="156">
        <v>42080</v>
      </c>
      <c r="W527" s="154">
        <v>7559</v>
      </c>
      <c r="X527" s="213"/>
      <c r="Y527" s="214"/>
      <c r="Z527" s="213"/>
      <c r="AA527" s="213"/>
      <c r="AB527" s="213"/>
      <c r="AC527" s="215"/>
      <c r="AD527" s="40"/>
      <c r="AE527" s="40"/>
      <c r="AF527" s="40"/>
      <c r="AG527" s="40"/>
      <c r="AH527" s="40"/>
      <c r="AI527" s="218"/>
    </row>
    <row r="528" spans="1:35" ht="45" customHeight="1" x14ac:dyDescent="0.2">
      <c r="A528" s="159" t="s">
        <v>5050</v>
      </c>
      <c r="B528" s="150">
        <v>692012003</v>
      </c>
      <c r="C528" s="150" t="s">
        <v>4157</v>
      </c>
      <c r="D528" s="151" t="s">
        <v>4025</v>
      </c>
      <c r="E528" s="150" t="s">
        <v>4171</v>
      </c>
      <c r="F528" s="152" t="s">
        <v>278</v>
      </c>
      <c r="G528" s="152"/>
      <c r="H528" s="152" t="s">
        <v>4172</v>
      </c>
      <c r="I528" s="152" t="s">
        <v>115</v>
      </c>
      <c r="J528" s="150"/>
      <c r="K528" s="150"/>
      <c r="L528" s="150" t="s">
        <v>5051</v>
      </c>
      <c r="M528" s="150" t="s">
        <v>5052</v>
      </c>
      <c r="N528" s="153" t="s">
        <v>1617</v>
      </c>
      <c r="O528" s="154" t="s">
        <v>2477</v>
      </c>
      <c r="P528" s="154" t="s">
        <v>5053</v>
      </c>
      <c r="Q528" s="155"/>
      <c r="R528" s="154"/>
      <c r="S528" s="155">
        <v>91001</v>
      </c>
      <c r="T528" s="155" t="s">
        <v>4366</v>
      </c>
      <c r="U528" s="155" t="s">
        <v>898</v>
      </c>
      <c r="V528" s="156">
        <v>40500</v>
      </c>
      <c r="W528" s="154">
        <v>7436</v>
      </c>
      <c r="X528" s="213"/>
      <c r="Y528" s="214"/>
      <c r="Z528" s="213"/>
      <c r="AA528" s="213"/>
      <c r="AB528" s="213"/>
      <c r="AC528" s="215"/>
      <c r="AD528" s="40"/>
      <c r="AE528" s="40"/>
      <c r="AF528" s="40"/>
      <c r="AG528" s="40"/>
      <c r="AH528" s="40"/>
      <c r="AI528" s="218"/>
    </row>
    <row r="529" spans="1:35" ht="45" customHeight="1" x14ac:dyDescent="0.2">
      <c r="A529" s="159" t="s">
        <v>5054</v>
      </c>
      <c r="B529" s="150">
        <v>690508001</v>
      </c>
      <c r="C529" s="150" t="s">
        <v>4157</v>
      </c>
      <c r="D529" s="151" t="s">
        <v>4025</v>
      </c>
      <c r="E529" s="150" t="s">
        <v>4559</v>
      </c>
      <c r="F529" s="152" t="s">
        <v>278</v>
      </c>
      <c r="G529" s="152"/>
      <c r="H529" s="152" t="s">
        <v>921</v>
      </c>
      <c r="I529" s="152" t="s">
        <v>115</v>
      </c>
      <c r="J529" s="150"/>
      <c r="K529" s="150"/>
      <c r="L529" s="150" t="s">
        <v>5055</v>
      </c>
      <c r="M529" s="150" t="s">
        <v>5056</v>
      </c>
      <c r="N529" s="153" t="s">
        <v>246</v>
      </c>
      <c r="O529" s="154" t="s">
        <v>5057</v>
      </c>
      <c r="P529" s="154"/>
      <c r="Q529" s="155"/>
      <c r="R529" s="154"/>
      <c r="S529" s="155">
        <v>91001</v>
      </c>
      <c r="T529" s="155" t="s">
        <v>897</v>
      </c>
      <c r="U529" s="155" t="s">
        <v>898</v>
      </c>
      <c r="V529" s="156">
        <v>42216</v>
      </c>
      <c r="W529" s="154">
        <v>7579</v>
      </c>
      <c r="X529" s="262"/>
      <c r="Y529" s="153"/>
      <c r="Z529" s="262"/>
      <c r="AA529" s="262"/>
      <c r="AB529" s="262"/>
      <c r="AC529" s="150"/>
      <c r="AD529" s="40"/>
      <c r="AE529" s="40"/>
      <c r="AF529" s="40"/>
      <c r="AG529" s="40"/>
      <c r="AH529" s="40"/>
      <c r="AI529" s="218"/>
    </row>
    <row r="530" spans="1:35" ht="45" customHeight="1" x14ac:dyDescent="0.2">
      <c r="A530" s="159" t="s">
        <v>5058</v>
      </c>
      <c r="B530" s="150" t="s">
        <v>5059</v>
      </c>
      <c r="C530" s="150" t="s">
        <v>4157</v>
      </c>
      <c r="D530" s="151" t="s">
        <v>4025</v>
      </c>
      <c r="E530" s="150" t="s">
        <v>4184</v>
      </c>
      <c r="F530" s="152" t="s">
        <v>2439</v>
      </c>
      <c r="G530" s="152"/>
      <c r="H530" s="152" t="s">
        <v>4185</v>
      </c>
      <c r="I530" s="152" t="s">
        <v>115</v>
      </c>
      <c r="J530" s="150"/>
      <c r="K530" s="150"/>
      <c r="L530" s="150" t="s">
        <v>5060</v>
      </c>
      <c r="M530" s="150" t="s">
        <v>5061</v>
      </c>
      <c r="N530" s="153" t="s">
        <v>939</v>
      </c>
      <c r="O530" s="154" t="s">
        <v>5062</v>
      </c>
      <c r="P530" s="154" t="s">
        <v>5063</v>
      </c>
      <c r="Q530" s="155"/>
      <c r="R530" s="154"/>
      <c r="S530" s="155">
        <v>91001</v>
      </c>
      <c r="T530" s="155" t="s">
        <v>4176</v>
      </c>
      <c r="U530" s="155" t="s">
        <v>898</v>
      </c>
      <c r="V530" s="156">
        <v>38743</v>
      </c>
      <c r="W530" s="154">
        <v>7288</v>
      </c>
      <c r="X530" s="213"/>
      <c r="Y530" s="214"/>
      <c r="Z530" s="213"/>
      <c r="AA530" s="213"/>
      <c r="AB530" s="213"/>
      <c r="AC530" s="215"/>
      <c r="AD530" s="40"/>
      <c r="AE530" s="40"/>
      <c r="AF530" s="40"/>
      <c r="AG530" s="40"/>
      <c r="AH530" s="40"/>
      <c r="AI530" s="218"/>
    </row>
    <row r="531" spans="1:35" ht="45" customHeight="1" x14ac:dyDescent="0.2">
      <c r="A531" s="159" t="s">
        <v>5064</v>
      </c>
      <c r="B531" s="150">
        <v>692549007</v>
      </c>
      <c r="C531" s="150" t="s">
        <v>4157</v>
      </c>
      <c r="D531" s="151" t="s">
        <v>4025</v>
      </c>
      <c r="E531" s="150" t="s">
        <v>4171</v>
      </c>
      <c r="F531" s="152" t="s">
        <v>278</v>
      </c>
      <c r="G531" s="152"/>
      <c r="H531" s="152" t="s">
        <v>4172</v>
      </c>
      <c r="I531" s="152" t="s">
        <v>115</v>
      </c>
      <c r="J531" s="150"/>
      <c r="K531" s="150"/>
      <c r="L531" s="150" t="s">
        <v>5065</v>
      </c>
      <c r="M531" s="150" t="s">
        <v>5066</v>
      </c>
      <c r="N531" s="153" t="s">
        <v>118</v>
      </c>
      <c r="O531" s="154" t="s">
        <v>1345</v>
      </c>
      <c r="P531" s="154" t="s">
        <v>5067</v>
      </c>
      <c r="Q531" s="155" t="s">
        <v>5068</v>
      </c>
      <c r="R531" s="154"/>
      <c r="S531" s="150">
        <v>91001</v>
      </c>
      <c r="T531" s="155" t="s">
        <v>4265</v>
      </c>
      <c r="U531" s="155" t="s">
        <v>898</v>
      </c>
      <c r="V531" s="156">
        <v>38722</v>
      </c>
      <c r="W531" s="154">
        <v>7245</v>
      </c>
      <c r="X531" s="213"/>
      <c r="Y531" s="214"/>
      <c r="Z531" s="213"/>
      <c r="AA531" s="213"/>
      <c r="AB531" s="213"/>
      <c r="AC531" s="215"/>
      <c r="AD531" s="40"/>
      <c r="AE531" s="40"/>
      <c r="AF531" s="40"/>
      <c r="AG531" s="40"/>
      <c r="AH531" s="40"/>
      <c r="AI531" s="218"/>
    </row>
    <row r="532" spans="1:35" ht="45" customHeight="1" x14ac:dyDescent="0.2">
      <c r="A532" s="159" t="s">
        <v>5069</v>
      </c>
      <c r="B532" s="150">
        <v>691505006</v>
      </c>
      <c r="C532" s="150" t="s">
        <v>4157</v>
      </c>
      <c r="D532" s="151" t="s">
        <v>4025</v>
      </c>
      <c r="E532" s="150" t="s">
        <v>4184</v>
      </c>
      <c r="F532" s="152" t="s">
        <v>2439</v>
      </c>
      <c r="G532" s="152"/>
      <c r="H532" s="152" t="s">
        <v>5070</v>
      </c>
      <c r="I532" s="152" t="s">
        <v>115</v>
      </c>
      <c r="J532" s="150"/>
      <c r="K532" s="150"/>
      <c r="L532" s="178" t="s">
        <v>5071</v>
      </c>
      <c r="M532" s="150" t="s">
        <v>5072</v>
      </c>
      <c r="N532" s="153" t="s">
        <v>133</v>
      </c>
      <c r="O532" s="154" t="s">
        <v>518</v>
      </c>
      <c r="P532" s="154" t="s">
        <v>5073</v>
      </c>
      <c r="Q532" s="155" t="s">
        <v>5074</v>
      </c>
      <c r="R532" s="154"/>
      <c r="S532" s="155">
        <v>91001</v>
      </c>
      <c r="T532" s="155" t="s">
        <v>4176</v>
      </c>
      <c r="U532" s="155" t="s">
        <v>898</v>
      </c>
      <c r="V532" s="156">
        <v>38737</v>
      </c>
      <c r="W532" s="154">
        <v>7284</v>
      </c>
      <c r="X532" s="213"/>
      <c r="Y532" s="214"/>
      <c r="Z532" s="213"/>
      <c r="AA532" s="213"/>
      <c r="AB532" s="213"/>
      <c r="AC532" s="215"/>
      <c r="AD532" s="40"/>
      <c r="AE532" s="40"/>
      <c r="AF532" s="40"/>
      <c r="AG532" s="40"/>
      <c r="AH532" s="40"/>
      <c r="AI532" s="218"/>
    </row>
    <row r="533" spans="1:35" ht="45" customHeight="1" x14ac:dyDescent="0.2">
      <c r="A533" s="159" t="s">
        <v>5075</v>
      </c>
      <c r="B533" s="150" t="s">
        <v>5076</v>
      </c>
      <c r="C533" s="150" t="s">
        <v>4157</v>
      </c>
      <c r="D533" s="151" t="s">
        <v>4025</v>
      </c>
      <c r="E533" s="150" t="s">
        <v>4171</v>
      </c>
      <c r="F533" s="152" t="s">
        <v>278</v>
      </c>
      <c r="G533" s="152"/>
      <c r="H533" s="152" t="s">
        <v>4172</v>
      </c>
      <c r="I533" s="152" t="s">
        <v>115</v>
      </c>
      <c r="J533" s="150"/>
      <c r="K533" s="150"/>
      <c r="L533" s="150" t="s">
        <v>5077</v>
      </c>
      <c r="M533" s="150" t="s">
        <v>5078</v>
      </c>
      <c r="N533" s="153" t="s">
        <v>118</v>
      </c>
      <c r="O533" s="154" t="s">
        <v>3262</v>
      </c>
      <c r="P533" s="154" t="s">
        <v>5079</v>
      </c>
      <c r="Q533" s="155"/>
      <c r="R533" s="154"/>
      <c r="S533" s="155">
        <v>91001</v>
      </c>
      <c r="T533" s="155" t="s">
        <v>5080</v>
      </c>
      <c r="U533" s="155" t="s">
        <v>898</v>
      </c>
      <c r="V533" s="156">
        <v>40875</v>
      </c>
      <c r="W533" s="154">
        <v>7458</v>
      </c>
      <c r="X533" s="262"/>
      <c r="Y533" s="153"/>
      <c r="Z533" s="262"/>
      <c r="AA533" s="262"/>
      <c r="AB533" s="262"/>
      <c r="AC533" s="150"/>
      <c r="AD533" s="40"/>
      <c r="AE533" s="40"/>
      <c r="AF533" s="40"/>
      <c r="AG533" s="40"/>
      <c r="AH533" s="40"/>
      <c r="AI533" s="218"/>
    </row>
    <row r="534" spans="1:35" ht="45" customHeight="1" x14ac:dyDescent="0.2">
      <c r="A534" s="159" t="s">
        <v>5081</v>
      </c>
      <c r="B534" s="150" t="s">
        <v>5082</v>
      </c>
      <c r="C534" s="150" t="s">
        <v>4157</v>
      </c>
      <c r="D534" s="151" t="s">
        <v>4025</v>
      </c>
      <c r="E534" s="150" t="s">
        <v>4184</v>
      </c>
      <c r="F534" s="152" t="s">
        <v>2439</v>
      </c>
      <c r="G534" s="152"/>
      <c r="H534" s="152" t="s">
        <v>5083</v>
      </c>
      <c r="I534" s="152" t="s">
        <v>115</v>
      </c>
      <c r="J534" s="150"/>
      <c r="K534" s="150"/>
      <c r="L534" s="150" t="s">
        <v>5084</v>
      </c>
      <c r="M534" s="150" t="s">
        <v>5085</v>
      </c>
      <c r="N534" s="153" t="s">
        <v>118</v>
      </c>
      <c r="O534" s="154" t="s">
        <v>798</v>
      </c>
      <c r="P534" s="154" t="s">
        <v>5086</v>
      </c>
      <c r="Q534" s="155" t="s">
        <v>5087</v>
      </c>
      <c r="R534" s="154"/>
      <c r="S534" s="155">
        <v>91001</v>
      </c>
      <c r="T534" s="155" t="s">
        <v>4176</v>
      </c>
      <c r="U534" s="155" t="s">
        <v>898</v>
      </c>
      <c r="V534" s="156">
        <v>38478</v>
      </c>
      <c r="W534" s="154">
        <v>7168</v>
      </c>
      <c r="X534" s="213"/>
      <c r="Y534" s="214"/>
      <c r="Z534" s="213"/>
      <c r="AA534" s="213"/>
      <c r="AB534" s="213"/>
      <c r="AC534" s="215"/>
      <c r="AD534" s="40"/>
      <c r="AE534" s="40"/>
      <c r="AF534" s="40"/>
      <c r="AG534" s="40"/>
      <c r="AH534" s="40"/>
      <c r="AI534" s="218"/>
    </row>
    <row r="535" spans="1:35" ht="45" customHeight="1" x14ac:dyDescent="0.2">
      <c r="A535" s="159" t="s">
        <v>5088</v>
      </c>
      <c r="B535" s="150">
        <v>690915006</v>
      </c>
      <c r="C535" s="150" t="s">
        <v>4157</v>
      </c>
      <c r="D535" s="151" t="s">
        <v>4025</v>
      </c>
      <c r="E535" s="150" t="s">
        <v>4171</v>
      </c>
      <c r="F535" s="152" t="s">
        <v>278</v>
      </c>
      <c r="G535" s="152"/>
      <c r="H535" s="152" t="s">
        <v>4172</v>
      </c>
      <c r="I535" s="152" t="s">
        <v>115</v>
      </c>
      <c r="J535" s="150"/>
      <c r="K535" s="150"/>
      <c r="L535" s="150" t="s">
        <v>5089</v>
      </c>
      <c r="M535" s="150" t="s">
        <v>5090</v>
      </c>
      <c r="N535" s="153" t="s">
        <v>1770</v>
      </c>
      <c r="O535" s="154" t="s">
        <v>5091</v>
      </c>
      <c r="P535" s="154"/>
      <c r="Q535" s="155"/>
      <c r="R535" s="154"/>
      <c r="S535" s="155">
        <v>91001</v>
      </c>
      <c r="T535" s="155" t="s">
        <v>4176</v>
      </c>
      <c r="U535" s="155" t="s">
        <v>898</v>
      </c>
      <c r="V535" s="156">
        <v>38301</v>
      </c>
      <c r="W535" s="154">
        <v>7148</v>
      </c>
      <c r="X535" s="262"/>
      <c r="Y535" s="153"/>
      <c r="Z535" s="262"/>
      <c r="AA535" s="262"/>
      <c r="AB535" s="262"/>
      <c r="AC535" s="150"/>
      <c r="AD535" s="40"/>
      <c r="AE535" s="40"/>
      <c r="AF535" s="40"/>
      <c r="AG535" s="40"/>
      <c r="AH535" s="40"/>
      <c r="AI535" s="218"/>
    </row>
    <row r="536" spans="1:35" ht="45" customHeight="1" x14ac:dyDescent="0.2">
      <c r="A536" s="159" t="s">
        <v>5092</v>
      </c>
      <c r="B536" s="150">
        <v>691903001</v>
      </c>
      <c r="C536" s="150" t="s">
        <v>4157</v>
      </c>
      <c r="D536" s="151" t="s">
        <v>4025</v>
      </c>
      <c r="E536" s="150" t="s">
        <v>5020</v>
      </c>
      <c r="F536" s="152" t="s">
        <v>278</v>
      </c>
      <c r="G536" s="152"/>
      <c r="H536" s="152" t="s">
        <v>921</v>
      </c>
      <c r="I536" s="152" t="s">
        <v>115</v>
      </c>
      <c r="J536" s="150"/>
      <c r="K536" s="150"/>
      <c r="L536" s="150" t="s">
        <v>5093</v>
      </c>
      <c r="M536" s="150" t="s">
        <v>5094</v>
      </c>
      <c r="N536" s="153" t="s">
        <v>149</v>
      </c>
      <c r="O536" s="154" t="s">
        <v>5095</v>
      </c>
      <c r="P536" s="154" t="s">
        <v>5096</v>
      </c>
      <c r="Q536" s="155" t="s">
        <v>5097</v>
      </c>
      <c r="R536" s="154"/>
      <c r="S536" s="155">
        <v>91001</v>
      </c>
      <c r="T536" s="155" t="s">
        <v>897</v>
      </c>
      <c r="U536" s="155" t="s">
        <v>898</v>
      </c>
      <c r="V536" s="156">
        <v>42451</v>
      </c>
      <c r="W536" s="154">
        <v>7604</v>
      </c>
      <c r="X536" s="213"/>
      <c r="Y536" s="214"/>
      <c r="Z536" s="213"/>
      <c r="AA536" s="213"/>
      <c r="AB536" s="213"/>
      <c r="AC536" s="215"/>
      <c r="AD536" s="40"/>
      <c r="AE536" s="40"/>
      <c r="AF536" s="40"/>
      <c r="AG536" s="40"/>
      <c r="AH536" s="40"/>
      <c r="AI536" s="218"/>
    </row>
    <row r="537" spans="1:35" ht="45" customHeight="1" x14ac:dyDescent="0.2">
      <c r="A537" s="159" t="s">
        <v>5098</v>
      </c>
      <c r="B537" s="150">
        <v>690505002</v>
      </c>
      <c r="C537" s="150" t="s">
        <v>4157</v>
      </c>
      <c r="D537" s="151" t="s">
        <v>4025</v>
      </c>
      <c r="E537" s="150" t="s">
        <v>4559</v>
      </c>
      <c r="F537" s="152" t="s">
        <v>278</v>
      </c>
      <c r="G537" s="152"/>
      <c r="H537" s="152" t="s">
        <v>4294</v>
      </c>
      <c r="I537" s="152" t="s">
        <v>115</v>
      </c>
      <c r="J537" s="150"/>
      <c r="K537" s="150"/>
      <c r="L537" s="150" t="s">
        <v>5099</v>
      </c>
      <c r="M537" s="150" t="s">
        <v>5100</v>
      </c>
      <c r="N537" s="153" t="s">
        <v>246</v>
      </c>
      <c r="O537" s="154" t="s">
        <v>5101</v>
      </c>
      <c r="P537" s="154"/>
      <c r="Q537" s="155"/>
      <c r="R537" s="154"/>
      <c r="S537" s="155">
        <v>91001</v>
      </c>
      <c r="T537" s="155" t="s">
        <v>4176</v>
      </c>
      <c r="U537" s="155" t="s">
        <v>898</v>
      </c>
      <c r="V537" s="156">
        <v>38695</v>
      </c>
      <c r="W537" s="154">
        <v>7225</v>
      </c>
      <c r="X537" s="213"/>
      <c r="Y537" s="214"/>
      <c r="Z537" s="213"/>
      <c r="AA537" s="213"/>
      <c r="AB537" s="213"/>
      <c r="AC537" s="215"/>
      <c r="AD537" s="40"/>
      <c r="AE537" s="40"/>
      <c r="AF537" s="40"/>
      <c r="AG537" s="40"/>
      <c r="AH537" s="40"/>
      <c r="AI537" s="218"/>
    </row>
    <row r="538" spans="1:35" ht="45" customHeight="1" x14ac:dyDescent="0.2">
      <c r="A538" s="159" t="s">
        <v>5102</v>
      </c>
      <c r="B538" s="150">
        <v>690104008</v>
      </c>
      <c r="C538" s="150" t="s">
        <v>4157</v>
      </c>
      <c r="D538" s="151" t="s">
        <v>4025</v>
      </c>
      <c r="E538" s="150" t="s">
        <v>920</v>
      </c>
      <c r="F538" s="152" t="s">
        <v>278</v>
      </c>
      <c r="G538" s="152"/>
      <c r="H538" s="152" t="s">
        <v>921</v>
      </c>
      <c r="I538" s="152" t="s">
        <v>115</v>
      </c>
      <c r="J538" s="150"/>
      <c r="K538" s="150"/>
      <c r="L538" s="150" t="s">
        <v>5103</v>
      </c>
      <c r="M538" s="150" t="s">
        <v>5104</v>
      </c>
      <c r="N538" s="154" t="s">
        <v>331</v>
      </c>
      <c r="O538" s="154" t="s">
        <v>5105</v>
      </c>
      <c r="P538" s="154" t="s">
        <v>5106</v>
      </c>
      <c r="Q538" s="155" t="s">
        <v>5107</v>
      </c>
      <c r="R538" s="154"/>
      <c r="S538" s="155">
        <v>91001</v>
      </c>
      <c r="T538" s="155" t="s">
        <v>5108</v>
      </c>
      <c r="U538" s="155">
        <v>2004</v>
      </c>
      <c r="V538" s="156">
        <v>38673</v>
      </c>
      <c r="W538" s="154">
        <v>7217</v>
      </c>
      <c r="X538" s="262"/>
      <c r="Y538" s="153"/>
      <c r="Z538" s="262"/>
      <c r="AA538" s="262"/>
      <c r="AB538" s="262"/>
      <c r="AC538" s="150"/>
      <c r="AD538" s="40"/>
      <c r="AE538" s="40"/>
      <c r="AF538" s="40"/>
      <c r="AG538" s="40"/>
      <c r="AH538" s="40"/>
      <c r="AI538" s="218"/>
    </row>
    <row r="539" spans="1:35" ht="45" customHeight="1" x14ac:dyDescent="0.2">
      <c r="A539" s="159" t="s">
        <v>5109</v>
      </c>
      <c r="B539" s="150">
        <v>690912007</v>
      </c>
      <c r="C539" s="150" t="s">
        <v>4157</v>
      </c>
      <c r="D539" s="151" t="s">
        <v>4025</v>
      </c>
      <c r="E539" s="150" t="s">
        <v>920</v>
      </c>
      <c r="F539" s="152" t="s">
        <v>278</v>
      </c>
      <c r="G539" s="152"/>
      <c r="H539" s="152" t="s">
        <v>4294</v>
      </c>
      <c r="I539" s="152" t="s">
        <v>115</v>
      </c>
      <c r="J539" s="150"/>
      <c r="K539" s="150"/>
      <c r="L539" s="150" t="s">
        <v>5110</v>
      </c>
      <c r="M539" s="188" t="s">
        <v>5111</v>
      </c>
      <c r="N539" s="153" t="s">
        <v>1770</v>
      </c>
      <c r="O539" s="154" t="s">
        <v>2160</v>
      </c>
      <c r="P539" s="154" t="s">
        <v>5112</v>
      </c>
      <c r="Q539" s="155" t="s">
        <v>5113</v>
      </c>
      <c r="R539" s="154"/>
      <c r="S539" s="155">
        <v>91001</v>
      </c>
      <c r="T539" s="155" t="s">
        <v>4176</v>
      </c>
      <c r="U539" s="155" t="s">
        <v>898</v>
      </c>
      <c r="V539" s="156">
        <v>38761</v>
      </c>
      <c r="W539" s="154">
        <v>7302</v>
      </c>
      <c r="X539" s="213"/>
      <c r="Y539" s="214"/>
      <c r="Z539" s="213"/>
      <c r="AA539" s="213"/>
      <c r="AB539" s="213"/>
      <c r="AC539" s="215"/>
      <c r="AD539" s="40"/>
      <c r="AE539" s="40"/>
      <c r="AF539" s="40"/>
      <c r="AG539" s="40"/>
      <c r="AH539" s="40"/>
      <c r="AI539" s="218"/>
    </row>
    <row r="540" spans="1:35" ht="45" customHeight="1" x14ac:dyDescent="0.2">
      <c r="A540" s="159" t="s">
        <v>5114</v>
      </c>
      <c r="B540" s="150">
        <v>690811006</v>
      </c>
      <c r="C540" s="150" t="s">
        <v>4157</v>
      </c>
      <c r="D540" s="151" t="s">
        <v>4025</v>
      </c>
      <c r="E540" s="150" t="s">
        <v>920</v>
      </c>
      <c r="F540" s="152" t="s">
        <v>278</v>
      </c>
      <c r="G540" s="152"/>
      <c r="H540" s="152" t="s">
        <v>921</v>
      </c>
      <c r="I540" s="152" t="s">
        <v>115</v>
      </c>
      <c r="J540" s="150"/>
      <c r="K540" s="150"/>
      <c r="L540" s="150" t="s">
        <v>5115</v>
      </c>
      <c r="M540" s="150" t="s">
        <v>5116</v>
      </c>
      <c r="N540" s="153" t="s">
        <v>1770</v>
      </c>
      <c r="O540" s="154" t="s">
        <v>400</v>
      </c>
      <c r="P540" s="154" t="s">
        <v>5117</v>
      </c>
      <c r="Q540" s="155" t="s">
        <v>5118</v>
      </c>
      <c r="R540" s="154"/>
      <c r="S540" s="155">
        <v>91001</v>
      </c>
      <c r="T540" s="155" t="s">
        <v>4654</v>
      </c>
      <c r="U540" s="155" t="s">
        <v>898</v>
      </c>
      <c r="V540" s="156">
        <v>42032</v>
      </c>
      <c r="W540" s="154">
        <v>7524</v>
      </c>
      <c r="X540" s="262"/>
      <c r="Y540" s="153"/>
      <c r="Z540" s="262"/>
      <c r="AA540" s="262"/>
      <c r="AB540" s="262"/>
      <c r="AC540" s="150"/>
      <c r="AD540" s="40"/>
      <c r="AE540" s="40"/>
      <c r="AF540" s="40"/>
      <c r="AG540" s="40"/>
      <c r="AH540" s="40"/>
      <c r="AI540" s="218"/>
    </row>
    <row r="541" spans="1:35" ht="45" customHeight="1" x14ac:dyDescent="0.2">
      <c r="A541" s="159" t="s">
        <v>5119</v>
      </c>
      <c r="B541" s="150">
        <v>690722003</v>
      </c>
      <c r="C541" s="150" t="s">
        <v>4157</v>
      </c>
      <c r="D541" s="151" t="s">
        <v>4025</v>
      </c>
      <c r="E541" s="150" t="s">
        <v>4171</v>
      </c>
      <c r="F541" s="152" t="s">
        <v>278</v>
      </c>
      <c r="G541" s="152"/>
      <c r="H541" s="152" t="s">
        <v>4172</v>
      </c>
      <c r="I541" s="152" t="s">
        <v>115</v>
      </c>
      <c r="J541" s="150"/>
      <c r="K541" s="150"/>
      <c r="L541" s="150" t="s">
        <v>5120</v>
      </c>
      <c r="M541" s="150" t="s">
        <v>5121</v>
      </c>
      <c r="N541" s="153" t="s">
        <v>118</v>
      </c>
      <c r="O541" s="154" t="s">
        <v>5122</v>
      </c>
      <c r="P541" s="154" t="s">
        <v>5123</v>
      </c>
      <c r="Q541" s="155"/>
      <c r="R541" s="154"/>
      <c r="S541" s="155">
        <v>91001</v>
      </c>
      <c r="T541" s="155" t="s">
        <v>4265</v>
      </c>
      <c r="U541" s="155" t="s">
        <v>898</v>
      </c>
      <c r="V541" s="156">
        <v>38686</v>
      </c>
      <c r="W541" s="154">
        <v>7219</v>
      </c>
      <c r="X541" s="262"/>
      <c r="Y541" s="153"/>
      <c r="Z541" s="262"/>
      <c r="AA541" s="262"/>
      <c r="AB541" s="262"/>
      <c r="AC541" s="150"/>
      <c r="AD541" s="40"/>
      <c r="AE541" s="40"/>
      <c r="AF541" s="40"/>
      <c r="AG541" s="40"/>
      <c r="AH541" s="40"/>
      <c r="AI541" s="218"/>
    </row>
    <row r="542" spans="1:35" ht="45" customHeight="1" x14ac:dyDescent="0.2">
      <c r="A542" s="159" t="s">
        <v>5124</v>
      </c>
      <c r="B542" s="150">
        <v>691913007</v>
      </c>
      <c r="C542" s="150" t="s">
        <v>4157</v>
      </c>
      <c r="D542" s="151" t="s">
        <v>4025</v>
      </c>
      <c r="E542" s="150" t="s">
        <v>4171</v>
      </c>
      <c r="F542" s="152" t="s">
        <v>278</v>
      </c>
      <c r="G542" s="152"/>
      <c r="H542" s="152" t="s">
        <v>4172</v>
      </c>
      <c r="I542" s="152" t="s">
        <v>115</v>
      </c>
      <c r="J542" s="150"/>
      <c r="K542" s="150"/>
      <c r="L542" s="150" t="s">
        <v>5125</v>
      </c>
      <c r="M542" s="150" t="s">
        <v>5126</v>
      </c>
      <c r="N542" s="153" t="s">
        <v>149</v>
      </c>
      <c r="O542" s="154" t="s">
        <v>5127</v>
      </c>
      <c r="P542" s="154" t="s">
        <v>5128</v>
      </c>
      <c r="Q542" s="155" t="s">
        <v>5129</v>
      </c>
      <c r="R542" s="154"/>
      <c r="S542" s="155">
        <v>91001</v>
      </c>
      <c r="T542" s="155" t="s">
        <v>4176</v>
      </c>
      <c r="U542" s="155" t="s">
        <v>898</v>
      </c>
      <c r="V542" s="156">
        <v>42446</v>
      </c>
      <c r="W542" s="154">
        <v>7603</v>
      </c>
      <c r="X542" s="213"/>
      <c r="Y542" s="214"/>
      <c r="Z542" s="213"/>
      <c r="AA542" s="213"/>
      <c r="AB542" s="213"/>
      <c r="AC542" s="215"/>
      <c r="AD542" s="40"/>
      <c r="AE542" s="40"/>
      <c r="AF542" s="40"/>
      <c r="AG542" s="40"/>
      <c r="AH542" s="40"/>
      <c r="AI542" s="218"/>
    </row>
    <row r="543" spans="1:35" ht="45" customHeight="1" x14ac:dyDescent="0.2">
      <c r="A543" s="159" t="s">
        <v>5130</v>
      </c>
      <c r="B543" s="150">
        <v>690902001</v>
      </c>
      <c r="C543" s="150" t="s">
        <v>4157</v>
      </c>
      <c r="D543" s="151" t="s">
        <v>4025</v>
      </c>
      <c r="E543" s="150" t="s">
        <v>4184</v>
      </c>
      <c r="F543" s="152" t="s">
        <v>2439</v>
      </c>
      <c r="G543" s="152"/>
      <c r="H543" s="152" t="s">
        <v>4185</v>
      </c>
      <c r="I543" s="152" t="s">
        <v>115</v>
      </c>
      <c r="J543" s="150"/>
      <c r="K543" s="150"/>
      <c r="L543" s="150" t="s">
        <v>5131</v>
      </c>
      <c r="M543" s="150" t="s">
        <v>5132</v>
      </c>
      <c r="N543" s="153" t="s">
        <v>1770</v>
      </c>
      <c r="O543" s="154" t="s">
        <v>5133</v>
      </c>
      <c r="P543" s="154"/>
      <c r="Q543" s="155"/>
      <c r="R543" s="154"/>
      <c r="S543" s="155">
        <v>91001</v>
      </c>
      <c r="T543" s="155" t="s">
        <v>5134</v>
      </c>
      <c r="U543" s="155">
        <v>2007</v>
      </c>
      <c r="V543" s="156">
        <v>38736</v>
      </c>
      <c r="W543" s="154">
        <v>7271</v>
      </c>
      <c r="X543" s="262"/>
      <c r="Y543" s="153"/>
      <c r="Z543" s="262"/>
      <c r="AA543" s="262"/>
      <c r="AB543" s="262"/>
      <c r="AC543" s="150"/>
      <c r="AD543" s="40"/>
      <c r="AE543" s="40"/>
      <c r="AF543" s="40"/>
      <c r="AG543" s="40"/>
      <c r="AH543" s="40"/>
      <c r="AI543" s="218"/>
    </row>
    <row r="544" spans="1:35" ht="45" customHeight="1" x14ac:dyDescent="0.2">
      <c r="A544" s="159" t="s">
        <v>5135</v>
      </c>
      <c r="B544" s="150">
        <v>692503007</v>
      </c>
      <c r="C544" s="150" t="s">
        <v>4157</v>
      </c>
      <c r="D544" s="151" t="s">
        <v>4025</v>
      </c>
      <c r="E544" s="150" t="s">
        <v>920</v>
      </c>
      <c r="F544" s="152" t="s">
        <v>278</v>
      </c>
      <c r="G544" s="152"/>
      <c r="H544" s="152" t="s">
        <v>921</v>
      </c>
      <c r="I544" s="152" t="s">
        <v>115</v>
      </c>
      <c r="J544" s="150"/>
      <c r="K544" s="150"/>
      <c r="L544" s="150" t="s">
        <v>5136</v>
      </c>
      <c r="M544" s="150" t="s">
        <v>5137</v>
      </c>
      <c r="N544" s="153" t="s">
        <v>1280</v>
      </c>
      <c r="O544" s="154" t="s">
        <v>5138</v>
      </c>
      <c r="P544" s="154" t="s">
        <v>5139</v>
      </c>
      <c r="Q544" s="155" t="s">
        <v>5140</v>
      </c>
      <c r="R544" s="154"/>
      <c r="S544" s="155">
        <v>91001</v>
      </c>
      <c r="T544" s="155" t="s">
        <v>4654</v>
      </c>
      <c r="U544" s="155" t="s">
        <v>898</v>
      </c>
      <c r="V544" s="156">
        <v>42059</v>
      </c>
      <c r="W544" s="154">
        <v>7550</v>
      </c>
      <c r="X544" s="262"/>
      <c r="Y544" s="153"/>
      <c r="Z544" s="262"/>
      <c r="AA544" s="262"/>
      <c r="AB544" s="262"/>
      <c r="AC544" s="150"/>
      <c r="AD544" s="40"/>
      <c r="AE544" s="40"/>
      <c r="AF544" s="40"/>
      <c r="AG544" s="40"/>
      <c r="AH544" s="40"/>
      <c r="AI544" s="218"/>
    </row>
    <row r="545" spans="1:35" ht="45" customHeight="1" x14ac:dyDescent="0.2">
      <c r="A545" s="159" t="s">
        <v>5141</v>
      </c>
      <c r="B545" s="150">
        <v>830175008</v>
      </c>
      <c r="C545" s="150" t="s">
        <v>4157</v>
      </c>
      <c r="D545" s="151" t="s">
        <v>4025</v>
      </c>
      <c r="E545" s="150" t="s">
        <v>920</v>
      </c>
      <c r="F545" s="152" t="s">
        <v>278</v>
      </c>
      <c r="G545" s="152"/>
      <c r="H545" s="152" t="s">
        <v>921</v>
      </c>
      <c r="I545" s="152" t="s">
        <v>115</v>
      </c>
      <c r="J545" s="150"/>
      <c r="K545" s="150"/>
      <c r="L545" s="150" t="s">
        <v>5142</v>
      </c>
      <c r="M545" s="150" t="s">
        <v>5143</v>
      </c>
      <c r="N545" s="154" t="s">
        <v>331</v>
      </c>
      <c r="O545" s="154" t="s">
        <v>4099</v>
      </c>
      <c r="P545" s="154" t="s">
        <v>5144</v>
      </c>
      <c r="Q545" s="155"/>
      <c r="R545" s="154"/>
      <c r="S545" s="155">
        <v>91001</v>
      </c>
      <c r="T545" s="155" t="s">
        <v>4176</v>
      </c>
      <c r="U545" s="155" t="s">
        <v>898</v>
      </c>
      <c r="V545" s="156">
        <v>38649</v>
      </c>
      <c r="W545" s="154">
        <v>7209</v>
      </c>
      <c r="X545" s="262"/>
      <c r="Y545" s="153"/>
      <c r="Z545" s="262"/>
      <c r="AA545" s="262"/>
      <c r="AB545" s="262"/>
      <c r="AC545" s="150"/>
      <c r="AD545" s="40"/>
      <c r="AE545" s="40"/>
      <c r="AF545" s="40"/>
      <c r="AG545" s="40"/>
      <c r="AH545" s="40"/>
      <c r="AI545" s="218"/>
    </row>
    <row r="546" spans="1:35" ht="45" customHeight="1" x14ac:dyDescent="0.2">
      <c r="A546" s="159" t="s">
        <v>5145</v>
      </c>
      <c r="B546" s="150">
        <v>692513002</v>
      </c>
      <c r="C546" s="150" t="s">
        <v>4157</v>
      </c>
      <c r="D546" s="151" t="s">
        <v>4025</v>
      </c>
      <c r="E546" s="150" t="s">
        <v>5020</v>
      </c>
      <c r="F546" s="152" t="s">
        <v>278</v>
      </c>
      <c r="G546" s="152"/>
      <c r="H546" s="152" t="s">
        <v>921</v>
      </c>
      <c r="I546" s="152" t="s">
        <v>115</v>
      </c>
      <c r="J546" s="150"/>
      <c r="K546" s="150"/>
      <c r="L546" s="150" t="s">
        <v>5146</v>
      </c>
      <c r="M546" s="150" t="s">
        <v>5147</v>
      </c>
      <c r="N546" s="153" t="s">
        <v>1280</v>
      </c>
      <c r="O546" s="150" t="s">
        <v>5148</v>
      </c>
      <c r="P546" s="154" t="s">
        <v>5149</v>
      </c>
      <c r="Q546" s="154" t="s">
        <v>5150</v>
      </c>
      <c r="R546" s="154"/>
      <c r="S546" s="155">
        <v>91001</v>
      </c>
      <c r="T546" s="155" t="s">
        <v>897</v>
      </c>
      <c r="U546" s="155" t="s">
        <v>898</v>
      </c>
      <c r="V546" s="156">
        <v>42416</v>
      </c>
      <c r="W546" s="154">
        <v>7599</v>
      </c>
      <c r="X546" s="262"/>
      <c r="Y546" s="153"/>
      <c r="Z546" s="262"/>
      <c r="AA546" s="262"/>
      <c r="AB546" s="262"/>
      <c r="AC546" s="150"/>
      <c r="AD546" s="40"/>
      <c r="AE546" s="40"/>
      <c r="AF546" s="40"/>
      <c r="AG546" s="40"/>
      <c r="AH546" s="40"/>
      <c r="AI546" s="218"/>
    </row>
    <row r="547" spans="1:35" ht="45" customHeight="1" x14ac:dyDescent="0.2">
      <c r="A547" s="159" t="s">
        <v>5151</v>
      </c>
      <c r="B547" s="150">
        <v>690703009</v>
      </c>
      <c r="C547" s="150" t="s">
        <v>4157</v>
      </c>
      <c r="D547" s="151" t="s">
        <v>4025</v>
      </c>
      <c r="E547" s="150" t="s">
        <v>920</v>
      </c>
      <c r="F547" s="152" t="s">
        <v>278</v>
      </c>
      <c r="G547" s="152"/>
      <c r="H547" s="152" t="s">
        <v>921</v>
      </c>
      <c r="I547" s="152" t="s">
        <v>115</v>
      </c>
      <c r="J547" s="150"/>
      <c r="K547" s="150"/>
      <c r="L547" s="150" t="s">
        <v>5152</v>
      </c>
      <c r="M547" s="150" t="s">
        <v>5153</v>
      </c>
      <c r="N547" s="153" t="s">
        <v>118</v>
      </c>
      <c r="O547" s="154" t="s">
        <v>192</v>
      </c>
      <c r="P547" s="154" t="s">
        <v>5154</v>
      </c>
      <c r="Q547" s="155" t="s">
        <v>5155</v>
      </c>
      <c r="R547" s="154"/>
      <c r="S547" s="155">
        <v>91001</v>
      </c>
      <c r="T547" s="155" t="s">
        <v>4654</v>
      </c>
      <c r="U547" s="155" t="s">
        <v>898</v>
      </c>
      <c r="V547" s="156">
        <v>42061</v>
      </c>
      <c r="W547" s="154">
        <v>7554</v>
      </c>
      <c r="X547" s="213"/>
      <c r="Y547" s="214"/>
      <c r="Z547" s="213"/>
      <c r="AA547" s="213"/>
      <c r="AB547" s="213"/>
      <c r="AC547" s="215"/>
      <c r="AD547" s="40"/>
      <c r="AE547" s="40"/>
      <c r="AF547" s="40"/>
      <c r="AG547" s="40"/>
      <c r="AH547" s="40"/>
      <c r="AI547" s="218"/>
    </row>
    <row r="548" spans="1:35" ht="45" customHeight="1" x14ac:dyDescent="0.2">
      <c r="A548" s="159" t="s">
        <v>5156</v>
      </c>
      <c r="B548" s="150">
        <v>690608006</v>
      </c>
      <c r="C548" s="150" t="s">
        <v>4157</v>
      </c>
      <c r="D548" s="151" t="s">
        <v>4025</v>
      </c>
      <c r="E548" s="150" t="s">
        <v>920</v>
      </c>
      <c r="F548" s="152" t="s">
        <v>278</v>
      </c>
      <c r="G548" s="152"/>
      <c r="H548" s="152" t="s">
        <v>921</v>
      </c>
      <c r="I548" s="152" t="s">
        <v>115</v>
      </c>
      <c r="J548" s="150"/>
      <c r="K548" s="150"/>
      <c r="L548" s="150" t="s">
        <v>5157</v>
      </c>
      <c r="M548" s="150" t="s">
        <v>5158</v>
      </c>
      <c r="N548" s="153" t="s">
        <v>246</v>
      </c>
      <c r="O548" s="154" t="s">
        <v>5159</v>
      </c>
      <c r="P548" s="154" t="s">
        <v>5160</v>
      </c>
      <c r="Q548" s="155"/>
      <c r="R548" s="154"/>
      <c r="S548" s="155">
        <v>91001</v>
      </c>
      <c r="T548" s="155" t="s">
        <v>897</v>
      </c>
      <c r="U548" s="155" t="s">
        <v>898</v>
      </c>
      <c r="V548" s="156">
        <v>42059</v>
      </c>
      <c r="W548" s="154">
        <v>7545</v>
      </c>
      <c r="X548" s="262"/>
      <c r="Y548" s="153"/>
      <c r="Z548" s="262"/>
      <c r="AA548" s="262"/>
      <c r="AB548" s="262"/>
      <c r="AC548" s="150"/>
      <c r="AD548" s="40"/>
      <c r="AE548" s="40"/>
      <c r="AF548" s="40"/>
      <c r="AG548" s="40"/>
      <c r="AH548" s="40"/>
      <c r="AI548" s="218"/>
    </row>
    <row r="549" spans="1:35" ht="45" customHeight="1" x14ac:dyDescent="0.2">
      <c r="A549" s="159" t="s">
        <v>5161</v>
      </c>
      <c r="B549" s="150">
        <v>691916006</v>
      </c>
      <c r="C549" s="150" t="s">
        <v>4157</v>
      </c>
      <c r="D549" s="151" t="s">
        <v>4025</v>
      </c>
      <c r="E549" s="150" t="s">
        <v>4171</v>
      </c>
      <c r="F549" s="152" t="s">
        <v>278</v>
      </c>
      <c r="G549" s="152"/>
      <c r="H549" s="152" t="s">
        <v>4172</v>
      </c>
      <c r="I549" s="152" t="s">
        <v>115</v>
      </c>
      <c r="J549" s="150"/>
      <c r="K549" s="150"/>
      <c r="L549" s="150" t="s">
        <v>5162</v>
      </c>
      <c r="M549" s="150" t="s">
        <v>5163</v>
      </c>
      <c r="N549" s="153" t="s">
        <v>149</v>
      </c>
      <c r="O549" s="154" t="s">
        <v>3164</v>
      </c>
      <c r="P549" s="154"/>
      <c r="Q549" s="155"/>
      <c r="R549" s="154"/>
      <c r="S549" s="155">
        <v>91001</v>
      </c>
      <c r="T549" s="155" t="s">
        <v>5164</v>
      </c>
      <c r="U549" s="155" t="s">
        <v>898</v>
      </c>
      <c r="V549" s="156">
        <v>38159</v>
      </c>
      <c r="W549" s="154">
        <v>7132</v>
      </c>
      <c r="X549" s="262"/>
      <c r="Y549" s="153"/>
      <c r="Z549" s="262"/>
      <c r="AA549" s="262"/>
      <c r="AB549" s="262"/>
      <c r="AC549" s="150"/>
      <c r="AD549" s="40"/>
      <c r="AE549" s="40"/>
      <c r="AF549" s="40"/>
      <c r="AG549" s="40"/>
      <c r="AH549" s="40"/>
      <c r="AI549" s="218"/>
    </row>
    <row r="550" spans="1:35" ht="45" customHeight="1" x14ac:dyDescent="0.2">
      <c r="A550" s="159" t="s">
        <v>5165</v>
      </c>
      <c r="B550" s="150">
        <v>690711001</v>
      </c>
      <c r="C550" s="150" t="s">
        <v>4157</v>
      </c>
      <c r="D550" s="151" t="s">
        <v>4025</v>
      </c>
      <c r="E550" s="150" t="s">
        <v>4171</v>
      </c>
      <c r="F550" s="152" t="s">
        <v>278</v>
      </c>
      <c r="G550" s="152"/>
      <c r="H550" s="152" t="s">
        <v>4172</v>
      </c>
      <c r="I550" s="152" t="s">
        <v>115</v>
      </c>
      <c r="J550" s="150"/>
      <c r="K550" s="150"/>
      <c r="L550" s="150" t="s">
        <v>5166</v>
      </c>
      <c r="M550" s="150" t="s">
        <v>5167</v>
      </c>
      <c r="N550" s="153" t="s">
        <v>118</v>
      </c>
      <c r="O550" s="154" t="s">
        <v>1746</v>
      </c>
      <c r="P550" s="154"/>
      <c r="Q550" s="155"/>
      <c r="R550" s="154"/>
      <c r="S550" s="155">
        <v>91001</v>
      </c>
      <c r="T550" s="155" t="s">
        <v>4265</v>
      </c>
      <c r="U550" s="155" t="s">
        <v>898</v>
      </c>
      <c r="V550" s="156">
        <v>37970</v>
      </c>
      <c r="W550" s="154">
        <v>7104</v>
      </c>
      <c r="X550" s="213"/>
      <c r="Y550" s="214"/>
      <c r="Z550" s="213"/>
      <c r="AA550" s="213"/>
      <c r="AB550" s="213"/>
      <c r="AC550" s="215"/>
      <c r="AD550" s="40"/>
      <c r="AE550" s="40"/>
      <c r="AF550" s="40"/>
      <c r="AG550" s="40"/>
      <c r="AH550" s="40"/>
      <c r="AI550" s="218"/>
    </row>
    <row r="551" spans="1:35" ht="45" customHeight="1" x14ac:dyDescent="0.2">
      <c r="A551" s="159" t="s">
        <v>5168</v>
      </c>
      <c r="B551" s="150">
        <v>690721007</v>
      </c>
      <c r="C551" s="150" t="s">
        <v>4157</v>
      </c>
      <c r="D551" s="151" t="s">
        <v>4025</v>
      </c>
      <c r="E551" s="150" t="s">
        <v>4171</v>
      </c>
      <c r="F551" s="152" t="s">
        <v>278</v>
      </c>
      <c r="G551" s="152"/>
      <c r="H551" s="152" t="s">
        <v>4172</v>
      </c>
      <c r="I551" s="152" t="s">
        <v>115</v>
      </c>
      <c r="J551" s="150"/>
      <c r="K551" s="150"/>
      <c r="L551" s="150" t="s">
        <v>5169</v>
      </c>
      <c r="M551" s="150" t="s">
        <v>5170</v>
      </c>
      <c r="N551" s="153" t="s">
        <v>118</v>
      </c>
      <c r="O551" s="154" t="s">
        <v>1595</v>
      </c>
      <c r="P551" s="154" t="s">
        <v>5171</v>
      </c>
      <c r="Q551" s="155" t="s">
        <v>5172</v>
      </c>
      <c r="R551" s="154"/>
      <c r="S551" s="155">
        <v>91001</v>
      </c>
      <c r="T551" s="155" t="s">
        <v>4176</v>
      </c>
      <c r="U551" s="155" t="s">
        <v>898</v>
      </c>
      <c r="V551" s="156">
        <v>37970</v>
      </c>
      <c r="W551" s="154">
        <v>7116</v>
      </c>
      <c r="X551" s="213"/>
      <c r="Y551" s="214"/>
      <c r="Z551" s="213"/>
      <c r="AA551" s="213"/>
      <c r="AB551" s="213"/>
      <c r="AC551" s="215"/>
      <c r="AD551" s="40"/>
      <c r="AE551" s="40"/>
      <c r="AF551" s="40"/>
      <c r="AG551" s="40"/>
      <c r="AH551" s="40"/>
      <c r="AI551" s="218"/>
    </row>
    <row r="552" spans="1:35" ht="45" customHeight="1" x14ac:dyDescent="0.2">
      <c r="A552" s="159" t="s">
        <v>5173</v>
      </c>
      <c r="B552" s="150">
        <v>690409003</v>
      </c>
      <c r="C552" s="150" t="s">
        <v>4157</v>
      </c>
      <c r="D552" s="151" t="s">
        <v>4025</v>
      </c>
      <c r="E552" s="150" t="s">
        <v>920</v>
      </c>
      <c r="F552" s="152" t="s">
        <v>278</v>
      </c>
      <c r="G552" s="152"/>
      <c r="H552" s="152" t="s">
        <v>921</v>
      </c>
      <c r="I552" s="152" t="s">
        <v>115</v>
      </c>
      <c r="J552" s="150"/>
      <c r="K552" s="150"/>
      <c r="L552" s="150" t="s">
        <v>5174</v>
      </c>
      <c r="M552" s="150" t="s">
        <v>5175</v>
      </c>
      <c r="N552" s="153" t="s">
        <v>494</v>
      </c>
      <c r="O552" s="154" t="s">
        <v>5176</v>
      </c>
      <c r="P552" s="154" t="s">
        <v>5177</v>
      </c>
      <c r="Q552" s="155" t="s">
        <v>5178</v>
      </c>
      <c r="R552" s="154"/>
      <c r="S552" s="155">
        <v>91001</v>
      </c>
      <c r="T552" s="155" t="s">
        <v>4189</v>
      </c>
      <c r="U552" s="155" t="s">
        <v>898</v>
      </c>
      <c r="V552" s="156">
        <v>42052</v>
      </c>
      <c r="W552" s="154">
        <v>7528</v>
      </c>
      <c r="X552" s="213"/>
      <c r="Y552" s="214"/>
      <c r="Z552" s="213"/>
      <c r="AA552" s="213"/>
      <c r="AB552" s="213"/>
      <c r="AC552" s="215"/>
      <c r="AD552" s="40"/>
      <c r="AE552" s="40"/>
      <c r="AF552" s="40"/>
      <c r="AG552" s="40"/>
      <c r="AH552" s="40"/>
      <c r="AI552" s="218"/>
    </row>
    <row r="553" spans="1:35" ht="45" customHeight="1" x14ac:dyDescent="0.2">
      <c r="A553" s="159" t="s">
        <v>5179</v>
      </c>
      <c r="B553" s="150">
        <v>692201000</v>
      </c>
      <c r="C553" s="150" t="s">
        <v>4157</v>
      </c>
      <c r="D553" s="151" t="s">
        <v>4025</v>
      </c>
      <c r="E553" s="150" t="s">
        <v>4184</v>
      </c>
      <c r="F553" s="152" t="s">
        <v>2439</v>
      </c>
      <c r="G553" s="152"/>
      <c r="H553" s="152" t="s">
        <v>5083</v>
      </c>
      <c r="I553" s="152" t="s">
        <v>115</v>
      </c>
      <c r="J553" s="150"/>
      <c r="K553" s="150"/>
      <c r="L553" s="152" t="s">
        <v>5180</v>
      </c>
      <c r="M553" s="150" t="s">
        <v>5181</v>
      </c>
      <c r="N553" s="153" t="s">
        <v>232</v>
      </c>
      <c r="O553" s="154" t="s">
        <v>294</v>
      </c>
      <c r="P553" s="154" t="s">
        <v>5182</v>
      </c>
      <c r="Q553" s="155" t="s">
        <v>5183</v>
      </c>
      <c r="R553" s="154"/>
      <c r="S553" s="155">
        <v>91001</v>
      </c>
      <c r="T553" s="155" t="s">
        <v>5184</v>
      </c>
      <c r="U553" s="155" t="s">
        <v>1214</v>
      </c>
      <c r="V553" s="156">
        <v>37970</v>
      </c>
      <c r="W553" s="154">
        <v>7106</v>
      </c>
      <c r="X553" s="262"/>
      <c r="Y553" s="153"/>
      <c r="Z553" s="262"/>
      <c r="AA553" s="262"/>
      <c r="AB553" s="262"/>
      <c r="AC553" s="150"/>
      <c r="AD553" s="40"/>
      <c r="AE553" s="40"/>
      <c r="AF553" s="40"/>
      <c r="AG553" s="40"/>
      <c r="AH553" s="40"/>
      <c r="AI553" s="218"/>
    </row>
    <row r="554" spans="1:35" ht="45" customHeight="1" x14ac:dyDescent="0.2">
      <c r="A554" s="159" t="s">
        <v>5185</v>
      </c>
      <c r="B554" s="150">
        <v>692104005</v>
      </c>
      <c r="C554" s="150" t="s">
        <v>4157</v>
      </c>
      <c r="D554" s="151" t="s">
        <v>4025</v>
      </c>
      <c r="E554" s="150" t="s">
        <v>920</v>
      </c>
      <c r="F554" s="152" t="s">
        <v>278</v>
      </c>
      <c r="G554" s="152"/>
      <c r="H554" s="152" t="s">
        <v>4294</v>
      </c>
      <c r="I554" s="152" t="s">
        <v>115</v>
      </c>
      <c r="J554" s="150"/>
      <c r="K554" s="150"/>
      <c r="L554" s="150" t="s">
        <v>5186</v>
      </c>
      <c r="M554" s="150" t="s">
        <v>5187</v>
      </c>
      <c r="N554" s="153" t="s">
        <v>232</v>
      </c>
      <c r="O554" s="154" t="s">
        <v>5188</v>
      </c>
      <c r="P554" s="154" t="s">
        <v>5189</v>
      </c>
      <c r="Q554" s="155" t="s">
        <v>5190</v>
      </c>
      <c r="R554" s="154"/>
      <c r="S554" s="155">
        <v>91001</v>
      </c>
      <c r="T554" s="155" t="s">
        <v>4189</v>
      </c>
      <c r="U554" s="155" t="s">
        <v>898</v>
      </c>
      <c r="V554" s="156">
        <v>38674</v>
      </c>
      <c r="W554" s="154">
        <v>7218</v>
      </c>
      <c r="X554" s="262"/>
      <c r="Y554" s="153"/>
      <c r="Z554" s="262"/>
      <c r="AA554" s="262"/>
      <c r="AB554" s="262"/>
      <c r="AC554" s="150"/>
      <c r="AD554" s="40"/>
      <c r="AE554" s="40"/>
      <c r="AF554" s="40"/>
      <c r="AG554" s="40"/>
      <c r="AH554" s="40"/>
      <c r="AI554" s="218"/>
    </row>
    <row r="555" spans="1:35" ht="45" customHeight="1" x14ac:dyDescent="0.2">
      <c r="A555" s="159" t="s">
        <v>5191</v>
      </c>
      <c r="B555" s="150">
        <v>692202007</v>
      </c>
      <c r="C555" s="150" t="s">
        <v>4157</v>
      </c>
      <c r="D555" s="151" t="s">
        <v>4025</v>
      </c>
      <c r="E555" s="150" t="s">
        <v>4184</v>
      </c>
      <c r="F555" s="152" t="s">
        <v>2439</v>
      </c>
      <c r="G555" s="152"/>
      <c r="H555" s="183" t="s">
        <v>5083</v>
      </c>
      <c r="I555" s="152" t="s">
        <v>115</v>
      </c>
      <c r="J555" s="150"/>
      <c r="K555" s="150"/>
      <c r="L555" s="150" t="s">
        <v>5192</v>
      </c>
      <c r="M555" s="150" t="s">
        <v>5193</v>
      </c>
      <c r="N555" s="153" t="s">
        <v>232</v>
      </c>
      <c r="O555" s="154" t="s">
        <v>233</v>
      </c>
      <c r="P555" s="154" t="s">
        <v>5194</v>
      </c>
      <c r="Q555" s="155" t="s">
        <v>5195</v>
      </c>
      <c r="R555" s="154"/>
      <c r="S555" s="155">
        <v>91001</v>
      </c>
      <c r="T555" s="155" t="s">
        <v>4212</v>
      </c>
      <c r="U555" s="155" t="s">
        <v>898</v>
      </c>
      <c r="V555" s="156">
        <v>37970</v>
      </c>
      <c r="W555" s="154">
        <v>6984</v>
      </c>
      <c r="X555" s="262"/>
      <c r="Y555" s="153"/>
      <c r="Z555" s="262"/>
      <c r="AA555" s="262"/>
      <c r="AB555" s="262"/>
      <c r="AC555" s="150"/>
      <c r="AD555" s="40"/>
      <c r="AE555" s="40"/>
      <c r="AF555" s="40"/>
      <c r="AG555" s="40"/>
      <c r="AH555" s="40"/>
      <c r="AI555" s="218"/>
    </row>
    <row r="556" spans="1:35" ht="45" customHeight="1" x14ac:dyDescent="0.2">
      <c r="A556" s="159" t="s">
        <v>5196</v>
      </c>
      <c r="B556" s="150">
        <v>692502000</v>
      </c>
      <c r="C556" s="150" t="s">
        <v>4157</v>
      </c>
      <c r="D556" s="151" t="s">
        <v>4025</v>
      </c>
      <c r="E556" s="150" t="s">
        <v>5197</v>
      </c>
      <c r="F556" s="152" t="s">
        <v>2439</v>
      </c>
      <c r="G556" s="152"/>
      <c r="H556" s="152" t="s">
        <v>5198</v>
      </c>
      <c r="I556" s="152" t="s">
        <v>115</v>
      </c>
      <c r="J556" s="150"/>
      <c r="K556" s="150"/>
      <c r="L556" s="150" t="s">
        <v>5199</v>
      </c>
      <c r="M556" s="150" t="s">
        <v>5200</v>
      </c>
      <c r="N556" s="153" t="s">
        <v>1280</v>
      </c>
      <c r="O556" s="154" t="s">
        <v>1281</v>
      </c>
      <c r="P556" s="154" t="s">
        <v>5201</v>
      </c>
      <c r="Q556" s="166" t="s">
        <v>5202</v>
      </c>
      <c r="R556" s="154"/>
      <c r="S556" s="155">
        <v>91001</v>
      </c>
      <c r="T556" s="155" t="s">
        <v>4176</v>
      </c>
      <c r="U556" s="155" t="s">
        <v>898</v>
      </c>
      <c r="V556" s="156">
        <v>37970</v>
      </c>
      <c r="W556" s="154">
        <v>7120</v>
      </c>
      <c r="X556" s="213"/>
      <c r="Y556" s="214"/>
      <c r="Z556" s="213"/>
      <c r="AA556" s="213"/>
      <c r="AB556" s="213"/>
      <c r="AC556" s="215"/>
      <c r="AD556" s="40"/>
      <c r="AE556" s="40"/>
      <c r="AF556" s="40"/>
      <c r="AG556" s="40"/>
      <c r="AH556" s="40"/>
      <c r="AI556" s="218"/>
    </row>
    <row r="557" spans="1:35" ht="45" customHeight="1" x14ac:dyDescent="0.2">
      <c r="A557" s="159" t="s">
        <v>5203</v>
      </c>
      <c r="B557" s="150">
        <v>691802000</v>
      </c>
      <c r="C557" s="150" t="s">
        <v>4157</v>
      </c>
      <c r="D557" s="151" t="s">
        <v>4025</v>
      </c>
      <c r="E557" s="150" t="s">
        <v>920</v>
      </c>
      <c r="F557" s="152" t="s">
        <v>278</v>
      </c>
      <c r="G557" s="152"/>
      <c r="H557" s="152" t="s">
        <v>921</v>
      </c>
      <c r="I557" s="152" t="s">
        <v>115</v>
      </c>
      <c r="J557" s="150"/>
      <c r="K557" s="150"/>
      <c r="L557" s="150" t="s">
        <v>5204</v>
      </c>
      <c r="M557" s="150" t="s">
        <v>5205</v>
      </c>
      <c r="N557" s="153" t="s">
        <v>149</v>
      </c>
      <c r="O557" s="154" t="s">
        <v>5206</v>
      </c>
      <c r="P557" s="154" t="s">
        <v>5207</v>
      </c>
      <c r="Q557" s="155" t="s">
        <v>5208</v>
      </c>
      <c r="R557" s="154"/>
      <c r="S557" s="155">
        <v>91001</v>
      </c>
      <c r="T557" s="155" t="s">
        <v>897</v>
      </c>
      <c r="U557" s="155" t="s">
        <v>898</v>
      </c>
      <c r="V557" s="156">
        <v>42047</v>
      </c>
      <c r="W557" s="154">
        <v>7526</v>
      </c>
      <c r="X557" s="213"/>
      <c r="Y557" s="214"/>
      <c r="Z557" s="213"/>
      <c r="AA557" s="213"/>
      <c r="AB557" s="213"/>
      <c r="AC557" s="215"/>
      <c r="AD557" s="40"/>
      <c r="AE557" s="40"/>
      <c r="AF557" s="40"/>
      <c r="AG557" s="40"/>
      <c r="AH557" s="40"/>
      <c r="AI557" s="218"/>
    </row>
    <row r="558" spans="1:35" ht="45" customHeight="1" x14ac:dyDescent="0.2">
      <c r="A558" s="159" t="s">
        <v>5209</v>
      </c>
      <c r="B558" s="150">
        <v>692105001</v>
      </c>
      <c r="C558" s="150" t="s">
        <v>4157</v>
      </c>
      <c r="D558" s="151" t="s">
        <v>4025</v>
      </c>
      <c r="E558" s="150" t="s">
        <v>4171</v>
      </c>
      <c r="F558" s="152" t="s">
        <v>278</v>
      </c>
      <c r="G558" s="152"/>
      <c r="H558" s="152" t="s">
        <v>4172</v>
      </c>
      <c r="I558" s="152" t="s">
        <v>115</v>
      </c>
      <c r="J558" s="150"/>
      <c r="K558" s="150"/>
      <c r="L558" s="150" t="s">
        <v>5210</v>
      </c>
      <c r="M558" s="150" t="s">
        <v>5211</v>
      </c>
      <c r="N558" s="153" t="s">
        <v>232</v>
      </c>
      <c r="O558" s="154" t="s">
        <v>5212</v>
      </c>
      <c r="P558" s="154" t="s">
        <v>5213</v>
      </c>
      <c r="Q558" s="155" t="s">
        <v>5214</v>
      </c>
      <c r="R558" s="154"/>
      <c r="S558" s="155">
        <v>91001</v>
      </c>
      <c r="T558" s="155" t="s">
        <v>4176</v>
      </c>
      <c r="U558" s="155" t="s">
        <v>898</v>
      </c>
      <c r="V558" s="156">
        <v>38624</v>
      </c>
      <c r="W558" s="154">
        <v>7201</v>
      </c>
      <c r="X558" s="262"/>
      <c r="Y558" s="153"/>
      <c r="Z558" s="262"/>
      <c r="AA558" s="262"/>
      <c r="AB558" s="262"/>
      <c r="AC558" s="150"/>
      <c r="AD558" s="40"/>
      <c r="AE558" s="40"/>
      <c r="AF558" s="40"/>
      <c r="AG558" s="40"/>
      <c r="AH558" s="40"/>
      <c r="AI558" s="218"/>
    </row>
    <row r="559" spans="1:35" ht="45" customHeight="1" x14ac:dyDescent="0.2">
      <c r="A559" s="159" t="s">
        <v>5215</v>
      </c>
      <c r="B559" s="150">
        <v>690507005</v>
      </c>
      <c r="C559" s="150" t="s">
        <v>4157</v>
      </c>
      <c r="D559" s="151" t="s">
        <v>4025</v>
      </c>
      <c r="E559" s="150" t="s">
        <v>4559</v>
      </c>
      <c r="F559" s="152" t="s">
        <v>278</v>
      </c>
      <c r="G559" s="152"/>
      <c r="H559" s="152" t="s">
        <v>921</v>
      </c>
      <c r="I559" s="152" t="s">
        <v>115</v>
      </c>
      <c r="J559" s="150"/>
      <c r="K559" s="150"/>
      <c r="L559" s="150" t="s">
        <v>5216</v>
      </c>
      <c r="M559" s="150" t="s">
        <v>5217</v>
      </c>
      <c r="N559" s="153" t="s">
        <v>246</v>
      </c>
      <c r="O559" s="154" t="s">
        <v>5218</v>
      </c>
      <c r="P559" s="154" t="s">
        <v>5219</v>
      </c>
      <c r="Q559" s="155" t="s">
        <v>5220</v>
      </c>
      <c r="R559" s="154"/>
      <c r="S559" s="155">
        <v>91001</v>
      </c>
      <c r="T559" s="155" t="s">
        <v>897</v>
      </c>
      <c r="U559" s="155" t="s">
        <v>898</v>
      </c>
      <c r="V559" s="156">
        <v>38641</v>
      </c>
      <c r="W559" s="154">
        <v>7584</v>
      </c>
      <c r="X559" s="213"/>
      <c r="Y559" s="214"/>
      <c r="Z559" s="213"/>
      <c r="AA559" s="213"/>
      <c r="AB559" s="213"/>
      <c r="AC559" s="215"/>
      <c r="AD559" s="40"/>
      <c r="AE559" s="40"/>
      <c r="AF559" s="40"/>
      <c r="AG559" s="40"/>
      <c r="AH559" s="40"/>
      <c r="AI559" s="218"/>
    </row>
    <row r="560" spans="1:35" ht="45" customHeight="1" x14ac:dyDescent="0.2">
      <c r="A560" s="159" t="s">
        <v>5221</v>
      </c>
      <c r="B560" s="150">
        <v>692508009</v>
      </c>
      <c r="C560" s="150" t="s">
        <v>4157</v>
      </c>
      <c r="D560" s="151" t="s">
        <v>4025</v>
      </c>
      <c r="E560" s="150" t="s">
        <v>920</v>
      </c>
      <c r="F560" s="152" t="s">
        <v>278</v>
      </c>
      <c r="G560" s="152"/>
      <c r="H560" s="152" t="s">
        <v>921</v>
      </c>
      <c r="I560" s="152" t="s">
        <v>115</v>
      </c>
      <c r="J560" s="150"/>
      <c r="K560" s="150"/>
      <c r="L560" s="150" t="s">
        <v>5222</v>
      </c>
      <c r="M560" s="150" t="s">
        <v>5223</v>
      </c>
      <c r="N560" s="153" t="s">
        <v>735</v>
      </c>
      <c r="O560" s="150" t="s">
        <v>4091</v>
      </c>
      <c r="P560" s="154" t="s">
        <v>5224</v>
      </c>
      <c r="Q560" s="154" t="s">
        <v>5225</v>
      </c>
      <c r="R560" s="154"/>
      <c r="S560" s="155">
        <v>91001</v>
      </c>
      <c r="T560" s="155" t="s">
        <v>4176</v>
      </c>
      <c r="U560" s="155" t="s">
        <v>898</v>
      </c>
      <c r="V560" s="156">
        <v>41807</v>
      </c>
      <c r="W560" s="154">
        <v>7501</v>
      </c>
      <c r="X560" s="262"/>
      <c r="Y560" s="153"/>
      <c r="Z560" s="262"/>
      <c r="AA560" s="262"/>
      <c r="AB560" s="262"/>
      <c r="AC560" s="150"/>
      <c r="AD560" s="40"/>
      <c r="AE560" s="40"/>
      <c r="AF560" s="40"/>
      <c r="AG560" s="40"/>
      <c r="AH560" s="40"/>
      <c r="AI560" s="218"/>
    </row>
    <row r="561" spans="1:35" ht="45" customHeight="1" x14ac:dyDescent="0.2">
      <c r="A561" s="159" t="s">
        <v>5226</v>
      </c>
      <c r="B561" s="150">
        <v>692307003</v>
      </c>
      <c r="C561" s="150" t="s">
        <v>4157</v>
      </c>
      <c r="D561" s="151" t="s">
        <v>4025</v>
      </c>
      <c r="E561" s="150" t="s">
        <v>4171</v>
      </c>
      <c r="F561" s="152" t="s">
        <v>278</v>
      </c>
      <c r="G561" s="152"/>
      <c r="H561" s="152" t="s">
        <v>4172</v>
      </c>
      <c r="I561" s="152" t="s">
        <v>115</v>
      </c>
      <c r="J561" s="150"/>
      <c r="K561" s="150"/>
      <c r="L561" s="150" t="s">
        <v>5227</v>
      </c>
      <c r="M561" s="150" t="s">
        <v>5228</v>
      </c>
      <c r="N561" s="153" t="s">
        <v>232</v>
      </c>
      <c r="O561" s="154" t="s">
        <v>1794</v>
      </c>
      <c r="P561" s="154" t="s">
        <v>5229</v>
      </c>
      <c r="Q561" s="166" t="s">
        <v>5230</v>
      </c>
      <c r="R561" s="154"/>
      <c r="S561" s="155">
        <v>91001</v>
      </c>
      <c r="T561" s="155" t="s">
        <v>4176</v>
      </c>
      <c r="U561" s="155" t="s">
        <v>898</v>
      </c>
      <c r="V561" s="156">
        <v>37970</v>
      </c>
      <c r="W561" s="154">
        <v>6982</v>
      </c>
      <c r="X561" s="262"/>
      <c r="Y561" s="153"/>
      <c r="Z561" s="262"/>
      <c r="AA561" s="262"/>
      <c r="AB561" s="262"/>
      <c r="AC561" s="150"/>
      <c r="AD561" s="40"/>
      <c r="AE561" s="40"/>
      <c r="AF561" s="40"/>
      <c r="AG561" s="40"/>
      <c r="AH561" s="40"/>
      <c r="AI561" s="218"/>
    </row>
    <row r="562" spans="1:35" ht="45" customHeight="1" x14ac:dyDescent="0.2">
      <c r="A562" s="189" t="s">
        <v>5231</v>
      </c>
      <c r="B562" s="150">
        <v>690713004</v>
      </c>
      <c r="C562" s="150" t="s">
        <v>4157</v>
      </c>
      <c r="D562" s="151" t="s">
        <v>4025</v>
      </c>
      <c r="E562" s="150" t="s">
        <v>4171</v>
      </c>
      <c r="F562" s="190" t="s">
        <v>278</v>
      </c>
      <c r="G562" s="190"/>
      <c r="H562" s="152" t="s">
        <v>4172</v>
      </c>
      <c r="I562" s="152" t="s">
        <v>115</v>
      </c>
      <c r="J562" s="183"/>
      <c r="K562" s="150"/>
      <c r="L562" s="150" t="s">
        <v>5232</v>
      </c>
      <c r="M562" s="150" t="s">
        <v>5233</v>
      </c>
      <c r="N562" s="153" t="s">
        <v>118</v>
      </c>
      <c r="O562" s="154" t="s">
        <v>3357</v>
      </c>
      <c r="P562" s="154" t="s">
        <v>5234</v>
      </c>
      <c r="Q562" s="155"/>
      <c r="R562" s="154"/>
      <c r="S562" s="155">
        <v>91001</v>
      </c>
      <c r="T562" s="155" t="s">
        <v>4176</v>
      </c>
      <c r="U562" s="155" t="s">
        <v>898</v>
      </c>
      <c r="V562" s="156">
        <v>37970</v>
      </c>
      <c r="W562" s="154">
        <v>7056</v>
      </c>
      <c r="X562" s="213"/>
      <c r="Y562" s="214"/>
      <c r="Z562" s="213"/>
      <c r="AA562" s="213"/>
      <c r="AB562" s="213"/>
      <c r="AC562" s="215"/>
      <c r="AD562" s="40"/>
      <c r="AE562" s="40"/>
      <c r="AF562" s="40"/>
      <c r="AG562" s="40"/>
      <c r="AH562" s="40"/>
      <c r="AI562" s="218"/>
    </row>
    <row r="563" spans="1:35" ht="45" customHeight="1" x14ac:dyDescent="0.2">
      <c r="A563" s="159" t="s">
        <v>5235</v>
      </c>
      <c r="B563" s="150" t="s">
        <v>5236</v>
      </c>
      <c r="C563" s="150" t="s">
        <v>4157</v>
      </c>
      <c r="D563" s="151" t="s">
        <v>4025</v>
      </c>
      <c r="E563" s="150" t="s">
        <v>4171</v>
      </c>
      <c r="F563" s="152" t="s">
        <v>278</v>
      </c>
      <c r="G563" s="152"/>
      <c r="H563" s="152" t="s">
        <v>4172</v>
      </c>
      <c r="I563" s="152" t="s">
        <v>115</v>
      </c>
      <c r="J563" s="150"/>
      <c r="K563" s="150"/>
      <c r="L563" s="169" t="s">
        <v>5237</v>
      </c>
      <c r="M563" s="150" t="s">
        <v>5238</v>
      </c>
      <c r="N563" s="153" t="s">
        <v>246</v>
      </c>
      <c r="O563" s="154" t="s">
        <v>247</v>
      </c>
      <c r="P563" s="154" t="s">
        <v>5239</v>
      </c>
      <c r="Q563" s="155"/>
      <c r="R563" s="154"/>
      <c r="S563" s="155">
        <v>91001</v>
      </c>
      <c r="T563" s="155" t="s">
        <v>4176</v>
      </c>
      <c r="U563" s="155" t="s">
        <v>898</v>
      </c>
      <c r="V563" s="156">
        <v>38755</v>
      </c>
      <c r="W563" s="154">
        <v>7298</v>
      </c>
      <c r="X563" s="213"/>
      <c r="Y563" s="214"/>
      <c r="Z563" s="213"/>
      <c r="AA563" s="213"/>
      <c r="AB563" s="213"/>
      <c r="AC563" s="215"/>
      <c r="AD563" s="40"/>
      <c r="AE563" s="40"/>
      <c r="AF563" s="40"/>
      <c r="AG563" s="40"/>
      <c r="AH563" s="40"/>
      <c r="AI563" s="218"/>
    </row>
    <row r="564" spans="1:35" ht="45" customHeight="1" x14ac:dyDescent="0.2">
      <c r="A564" s="189" t="s">
        <v>5240</v>
      </c>
      <c r="B564" s="150">
        <v>691414000</v>
      </c>
      <c r="C564" s="150" t="s">
        <v>4157</v>
      </c>
      <c r="D564" s="151" t="s">
        <v>4025</v>
      </c>
      <c r="E564" s="150" t="s">
        <v>4157</v>
      </c>
      <c r="F564" s="152" t="s">
        <v>278</v>
      </c>
      <c r="G564" s="152"/>
      <c r="H564" s="152" t="s">
        <v>4172</v>
      </c>
      <c r="I564" s="152" t="s">
        <v>115</v>
      </c>
      <c r="J564" s="150"/>
      <c r="K564" s="150"/>
      <c r="L564" s="169" t="s">
        <v>5241</v>
      </c>
      <c r="M564" s="150" t="s">
        <v>5242</v>
      </c>
      <c r="N564" s="153" t="s">
        <v>471</v>
      </c>
      <c r="O564" s="154" t="s">
        <v>5243</v>
      </c>
      <c r="P564" s="154" t="s">
        <v>5244</v>
      </c>
      <c r="Q564" s="155"/>
      <c r="R564" s="154"/>
      <c r="S564" s="155">
        <v>91001</v>
      </c>
      <c r="T564" s="155" t="s">
        <v>4176</v>
      </c>
      <c r="U564" s="155" t="s">
        <v>898</v>
      </c>
      <c r="V564" s="156">
        <v>38736</v>
      </c>
      <c r="W564" s="154">
        <v>7273</v>
      </c>
      <c r="X564" s="213"/>
      <c r="Y564" s="214"/>
      <c r="Z564" s="213"/>
      <c r="AA564" s="213"/>
      <c r="AB564" s="213"/>
      <c r="AC564" s="215"/>
      <c r="AD564" s="40"/>
      <c r="AE564" s="40"/>
      <c r="AF564" s="40"/>
      <c r="AG564" s="40"/>
      <c r="AH564" s="40"/>
      <c r="AI564" s="218"/>
    </row>
    <row r="565" spans="1:35" ht="45" customHeight="1" x14ac:dyDescent="0.2">
      <c r="A565" s="159" t="s">
        <v>5245</v>
      </c>
      <c r="B565" s="150">
        <v>690601001</v>
      </c>
      <c r="C565" s="150" t="s">
        <v>4157</v>
      </c>
      <c r="D565" s="151" t="s">
        <v>4025</v>
      </c>
      <c r="E565" s="150" t="s">
        <v>4184</v>
      </c>
      <c r="F565" s="152" t="s">
        <v>2439</v>
      </c>
      <c r="G565" s="152"/>
      <c r="H565" s="152" t="s">
        <v>5246</v>
      </c>
      <c r="I565" s="152" t="s">
        <v>115</v>
      </c>
      <c r="J565" s="150"/>
      <c r="K565" s="150"/>
      <c r="L565" s="191" t="s">
        <v>5247</v>
      </c>
      <c r="M565" s="150" t="s">
        <v>5248</v>
      </c>
      <c r="N565" s="153" t="s">
        <v>246</v>
      </c>
      <c r="O565" s="154" t="s">
        <v>1934</v>
      </c>
      <c r="P565" s="154" t="s">
        <v>5249</v>
      </c>
      <c r="Q565" s="155" t="s">
        <v>5250</v>
      </c>
      <c r="R565" s="154"/>
      <c r="S565" s="155">
        <v>91001</v>
      </c>
      <c r="T565" s="155" t="s">
        <v>4265</v>
      </c>
      <c r="U565" s="155" t="s">
        <v>898</v>
      </c>
      <c r="V565" s="156">
        <v>37970</v>
      </c>
      <c r="W565" s="154">
        <v>7064</v>
      </c>
      <c r="X565" s="213"/>
      <c r="Y565" s="214"/>
      <c r="Z565" s="213"/>
      <c r="AA565" s="213"/>
      <c r="AB565" s="213"/>
      <c r="AC565" s="215"/>
      <c r="AD565" s="40"/>
      <c r="AE565" s="40"/>
      <c r="AF565" s="40"/>
      <c r="AG565" s="40"/>
      <c r="AH565" s="40"/>
      <c r="AI565" s="218"/>
    </row>
    <row r="566" spans="1:35" ht="45" customHeight="1" x14ac:dyDescent="0.2">
      <c r="A566" s="159" t="s">
        <v>5251</v>
      </c>
      <c r="B566" s="150">
        <v>692309006</v>
      </c>
      <c r="C566" s="150" t="s">
        <v>4157</v>
      </c>
      <c r="D566" s="151" t="s">
        <v>4025</v>
      </c>
      <c r="E566" s="150" t="s">
        <v>920</v>
      </c>
      <c r="F566" s="152" t="s">
        <v>278</v>
      </c>
      <c r="G566" s="152"/>
      <c r="H566" s="152" t="s">
        <v>921</v>
      </c>
      <c r="I566" s="152" t="s">
        <v>115</v>
      </c>
      <c r="J566" s="150"/>
      <c r="K566" s="150"/>
      <c r="L566" s="150" t="s">
        <v>5252</v>
      </c>
      <c r="M566" s="150" t="s">
        <v>5253</v>
      </c>
      <c r="N566" s="153" t="s">
        <v>232</v>
      </c>
      <c r="O566" s="154" t="s">
        <v>5254</v>
      </c>
      <c r="P566" s="154" t="s">
        <v>5255</v>
      </c>
      <c r="Q566" s="155" t="s">
        <v>5256</v>
      </c>
      <c r="R566" s="154"/>
      <c r="S566" s="155">
        <v>91001</v>
      </c>
      <c r="T566" s="155" t="s">
        <v>897</v>
      </c>
      <c r="U566" s="155" t="s">
        <v>898</v>
      </c>
      <c r="V566" s="156">
        <v>42110</v>
      </c>
      <c r="W566" s="154">
        <v>7562</v>
      </c>
      <c r="X566" s="213"/>
      <c r="Y566" s="214"/>
      <c r="Z566" s="213"/>
      <c r="AA566" s="213"/>
      <c r="AB566" s="213"/>
      <c r="AC566" s="215"/>
      <c r="AD566" s="40"/>
      <c r="AE566" s="40"/>
      <c r="AF566" s="40"/>
      <c r="AG566" s="40"/>
      <c r="AH566" s="40"/>
      <c r="AI566" s="218"/>
    </row>
    <row r="567" spans="1:35" ht="45" customHeight="1" x14ac:dyDescent="0.2">
      <c r="A567" s="159" t="s">
        <v>5257</v>
      </c>
      <c r="B567" s="150">
        <v>690817004</v>
      </c>
      <c r="C567" s="150" t="s">
        <v>4157</v>
      </c>
      <c r="D567" s="151" t="s">
        <v>4025</v>
      </c>
      <c r="E567" s="150" t="s">
        <v>4171</v>
      </c>
      <c r="F567" s="152" t="s">
        <v>278</v>
      </c>
      <c r="G567" s="152"/>
      <c r="H567" s="152" t="s">
        <v>4172</v>
      </c>
      <c r="I567" s="152" t="s">
        <v>115</v>
      </c>
      <c r="J567" s="150"/>
      <c r="K567" s="150"/>
      <c r="L567" s="150" t="s">
        <v>5258</v>
      </c>
      <c r="M567" s="150" t="s">
        <v>5259</v>
      </c>
      <c r="N567" s="153" t="s">
        <v>1770</v>
      </c>
      <c r="O567" s="154" t="s">
        <v>3207</v>
      </c>
      <c r="P567" s="154" t="s">
        <v>5260</v>
      </c>
      <c r="Q567" s="155" t="s">
        <v>5261</v>
      </c>
      <c r="R567" s="154"/>
      <c r="S567" s="155">
        <v>91001</v>
      </c>
      <c r="T567" s="155" t="s">
        <v>4176</v>
      </c>
      <c r="U567" s="155" t="s">
        <v>898</v>
      </c>
      <c r="V567" s="156">
        <v>38722</v>
      </c>
      <c r="W567" s="154">
        <v>7250</v>
      </c>
      <c r="X567" s="262"/>
      <c r="Y567" s="153"/>
      <c r="Z567" s="262"/>
      <c r="AA567" s="262"/>
      <c r="AB567" s="262"/>
      <c r="AC567" s="150"/>
      <c r="AD567" s="40"/>
      <c r="AE567" s="40"/>
      <c r="AF567" s="40"/>
      <c r="AG567" s="40"/>
      <c r="AH567" s="40"/>
      <c r="AI567" s="218"/>
    </row>
    <row r="568" spans="1:35" ht="45" customHeight="1" x14ac:dyDescent="0.2">
      <c r="A568" s="159" t="s">
        <v>5262</v>
      </c>
      <c r="B568" s="150">
        <v>690710005</v>
      </c>
      <c r="C568" s="150" t="s">
        <v>4157</v>
      </c>
      <c r="D568" s="151" t="s">
        <v>4025</v>
      </c>
      <c r="E568" s="150" t="s">
        <v>4171</v>
      </c>
      <c r="F568" s="152" t="s">
        <v>278</v>
      </c>
      <c r="G568" s="152"/>
      <c r="H568" s="152" t="s">
        <v>4172</v>
      </c>
      <c r="I568" s="152" t="s">
        <v>115</v>
      </c>
      <c r="J568" s="150"/>
      <c r="K568" s="150"/>
      <c r="L568" s="150" t="s">
        <v>5263</v>
      </c>
      <c r="M568" s="150" t="s">
        <v>5264</v>
      </c>
      <c r="N568" s="153" t="s">
        <v>118</v>
      </c>
      <c r="O568" s="154" t="s">
        <v>2793</v>
      </c>
      <c r="P568" s="154" t="s">
        <v>5265</v>
      </c>
      <c r="Q568" s="166" t="s">
        <v>5266</v>
      </c>
      <c r="R568" s="154"/>
      <c r="S568" s="155">
        <v>91001</v>
      </c>
      <c r="T568" s="155" t="s">
        <v>4176</v>
      </c>
      <c r="U568" s="155" t="s">
        <v>898</v>
      </c>
      <c r="V568" s="156">
        <v>38159</v>
      </c>
      <c r="W568" s="154">
        <v>7125</v>
      </c>
      <c r="X568" s="262"/>
      <c r="Y568" s="153"/>
      <c r="Z568" s="262"/>
      <c r="AA568" s="262"/>
      <c r="AB568" s="262"/>
      <c r="AC568" s="150"/>
      <c r="AD568" s="40"/>
      <c r="AE568" s="40"/>
      <c r="AF568" s="40"/>
      <c r="AG568" s="40"/>
      <c r="AH568" s="40"/>
      <c r="AI568" s="218"/>
    </row>
    <row r="569" spans="1:35" ht="45" customHeight="1" x14ac:dyDescent="0.2">
      <c r="A569" s="159" t="s">
        <v>5267</v>
      </c>
      <c r="B569" s="150" t="s">
        <v>5268</v>
      </c>
      <c r="C569" s="150" t="s">
        <v>4157</v>
      </c>
      <c r="D569" s="151" t="s">
        <v>4025</v>
      </c>
      <c r="E569" s="150" t="s">
        <v>4171</v>
      </c>
      <c r="F569" s="152" t="s">
        <v>278</v>
      </c>
      <c r="G569" s="152"/>
      <c r="H569" s="152" t="s">
        <v>4172</v>
      </c>
      <c r="I569" s="152" t="s">
        <v>115</v>
      </c>
      <c r="J569" s="150"/>
      <c r="K569" s="150"/>
      <c r="L569" s="150" t="s">
        <v>5269</v>
      </c>
      <c r="M569" s="150" t="s">
        <v>5270</v>
      </c>
      <c r="N569" s="153" t="s">
        <v>246</v>
      </c>
      <c r="O569" s="154" t="s">
        <v>5271</v>
      </c>
      <c r="P569" s="154" t="s">
        <v>5272</v>
      </c>
      <c r="Q569" s="155" t="s">
        <v>5273</v>
      </c>
      <c r="R569" s="154"/>
      <c r="S569" s="155">
        <v>91001</v>
      </c>
      <c r="T569" s="155" t="s">
        <v>4636</v>
      </c>
      <c r="U569" s="155" t="s">
        <v>898</v>
      </c>
      <c r="V569" s="156">
        <v>38691</v>
      </c>
      <c r="W569" s="156">
        <v>7224</v>
      </c>
      <c r="X569" s="262"/>
      <c r="Y569" s="153"/>
      <c r="Z569" s="262"/>
      <c r="AA569" s="262"/>
      <c r="AB569" s="262"/>
      <c r="AC569" s="150"/>
      <c r="AD569" s="40"/>
      <c r="AE569" s="40"/>
      <c r="AF569" s="40"/>
      <c r="AG569" s="40"/>
      <c r="AH569" s="40"/>
      <c r="AI569" s="218"/>
    </row>
    <row r="570" spans="1:35" ht="45" customHeight="1" x14ac:dyDescent="0.2">
      <c r="A570" s="159" t="s">
        <v>5274</v>
      </c>
      <c r="B570" s="150">
        <v>691401006</v>
      </c>
      <c r="C570" s="150" t="s">
        <v>4157</v>
      </c>
      <c r="D570" s="151" t="s">
        <v>4025</v>
      </c>
      <c r="E570" s="150" t="s">
        <v>4184</v>
      </c>
      <c r="F570" s="152" t="s">
        <v>2439</v>
      </c>
      <c r="G570" s="152"/>
      <c r="H570" s="152" t="s">
        <v>5083</v>
      </c>
      <c r="I570" s="152" t="s">
        <v>115</v>
      </c>
      <c r="J570" s="150"/>
      <c r="K570" s="150"/>
      <c r="L570" s="150" t="s">
        <v>5275</v>
      </c>
      <c r="M570" s="150" t="s">
        <v>5276</v>
      </c>
      <c r="N570" s="153" t="s">
        <v>471</v>
      </c>
      <c r="O570" s="154" t="s">
        <v>1956</v>
      </c>
      <c r="P570" s="154" t="s">
        <v>5277</v>
      </c>
      <c r="Q570" s="155" t="s">
        <v>5278</v>
      </c>
      <c r="R570" s="154"/>
      <c r="S570" s="155">
        <v>91001</v>
      </c>
      <c r="T570" s="155" t="s">
        <v>4176</v>
      </c>
      <c r="U570" s="155" t="s">
        <v>898</v>
      </c>
      <c r="V570" s="156">
        <v>38735</v>
      </c>
      <c r="W570" s="154">
        <v>7260</v>
      </c>
      <c r="X570" s="262"/>
      <c r="Y570" s="153"/>
      <c r="Z570" s="262"/>
      <c r="AA570" s="262"/>
      <c r="AB570" s="262"/>
      <c r="AC570" s="150"/>
      <c r="AD570" s="40"/>
      <c r="AE570" s="40"/>
      <c r="AF570" s="40"/>
      <c r="AG570" s="40"/>
      <c r="AH570" s="40"/>
      <c r="AI570" s="218"/>
    </row>
    <row r="571" spans="1:35" ht="45" customHeight="1" x14ac:dyDescent="0.2">
      <c r="A571" s="189" t="s">
        <v>5279</v>
      </c>
      <c r="B571" s="150">
        <v>690801000</v>
      </c>
      <c r="C571" s="150" t="s">
        <v>4157</v>
      </c>
      <c r="D571" s="151" t="s">
        <v>4025</v>
      </c>
      <c r="E571" s="150" t="s">
        <v>4184</v>
      </c>
      <c r="F571" s="152" t="s">
        <v>2439</v>
      </c>
      <c r="G571" s="152"/>
      <c r="H571" s="152" t="s">
        <v>5070</v>
      </c>
      <c r="I571" s="152" t="s">
        <v>115</v>
      </c>
      <c r="J571" s="150"/>
      <c r="K571" s="150"/>
      <c r="L571" s="150" t="s">
        <v>5280</v>
      </c>
      <c r="M571" s="150" t="s">
        <v>5281</v>
      </c>
      <c r="N571" s="153" t="s">
        <v>1770</v>
      </c>
      <c r="O571" s="154" t="s">
        <v>2389</v>
      </c>
      <c r="P571" s="154" t="s">
        <v>5282</v>
      </c>
      <c r="Q571" s="155" t="s">
        <v>5283</v>
      </c>
      <c r="R571" s="154"/>
      <c r="S571" s="155">
        <v>91001</v>
      </c>
      <c r="T571" s="155" t="s">
        <v>4176</v>
      </c>
      <c r="U571" s="155" t="s">
        <v>898</v>
      </c>
      <c r="V571" s="156">
        <v>38558</v>
      </c>
      <c r="W571" s="154">
        <v>7183</v>
      </c>
      <c r="X571" s="213"/>
      <c r="Y571" s="214"/>
      <c r="Z571" s="213"/>
      <c r="AA571" s="213"/>
      <c r="AB571" s="213"/>
      <c r="AC571" s="215"/>
      <c r="AD571" s="40"/>
      <c r="AE571" s="40"/>
      <c r="AF571" s="40"/>
      <c r="AG571" s="40"/>
      <c r="AH571" s="40"/>
      <c r="AI571" s="218"/>
    </row>
    <row r="572" spans="1:35" ht="45" customHeight="1" x14ac:dyDescent="0.2">
      <c r="A572" s="159" t="s">
        <v>5284</v>
      </c>
      <c r="B572" s="150">
        <v>691503003</v>
      </c>
      <c r="C572" s="150" t="s">
        <v>4157</v>
      </c>
      <c r="D572" s="151" t="s">
        <v>4025</v>
      </c>
      <c r="E572" s="150" t="s">
        <v>4171</v>
      </c>
      <c r="F572" s="152" t="s">
        <v>278</v>
      </c>
      <c r="G572" s="152"/>
      <c r="H572" s="152" t="s">
        <v>4172</v>
      </c>
      <c r="I572" s="152" t="s">
        <v>115</v>
      </c>
      <c r="J572" s="150"/>
      <c r="K572" s="150"/>
      <c r="L572" s="150" t="s">
        <v>5285</v>
      </c>
      <c r="M572" s="150" t="s">
        <v>5286</v>
      </c>
      <c r="N572" s="153" t="s">
        <v>471</v>
      </c>
      <c r="O572" s="154" t="s">
        <v>5287</v>
      </c>
      <c r="P572" s="154" t="s">
        <v>5288</v>
      </c>
      <c r="Q572" s="155"/>
      <c r="R572" s="154"/>
      <c r="S572" s="155">
        <v>91001</v>
      </c>
      <c r="T572" s="155" t="s">
        <v>4176</v>
      </c>
      <c r="U572" s="155" t="s">
        <v>898</v>
      </c>
      <c r="V572" s="156">
        <v>38737</v>
      </c>
      <c r="W572" s="154">
        <v>7281</v>
      </c>
      <c r="X572" s="213"/>
      <c r="Y572" s="214"/>
      <c r="Z572" s="213"/>
      <c r="AA572" s="213"/>
      <c r="AB572" s="213"/>
      <c r="AC572" s="215"/>
      <c r="AD572" s="40"/>
      <c r="AE572" s="40"/>
      <c r="AF572" s="40"/>
      <c r="AG572" s="40"/>
      <c r="AH572" s="40"/>
      <c r="AI572" s="218"/>
    </row>
    <row r="573" spans="1:35" ht="45" customHeight="1" x14ac:dyDescent="0.2">
      <c r="A573" s="159" t="s">
        <v>5289</v>
      </c>
      <c r="B573" s="150">
        <v>691004007</v>
      </c>
      <c r="C573" s="150" t="s">
        <v>4157</v>
      </c>
      <c r="D573" s="151" t="s">
        <v>4025</v>
      </c>
      <c r="E573" s="150" t="s">
        <v>5020</v>
      </c>
      <c r="F573" s="152" t="s">
        <v>278</v>
      </c>
      <c r="G573" s="152"/>
      <c r="H573" s="152" t="s">
        <v>921</v>
      </c>
      <c r="I573" s="152" t="s">
        <v>115</v>
      </c>
      <c r="J573" s="150"/>
      <c r="K573" s="150"/>
      <c r="L573" s="150" t="s">
        <v>5290</v>
      </c>
      <c r="M573" s="150" t="s">
        <v>5291</v>
      </c>
      <c r="N573" s="153" t="s">
        <v>939</v>
      </c>
      <c r="O573" s="154" t="s">
        <v>5292</v>
      </c>
      <c r="P573" s="154" t="s">
        <v>5293</v>
      </c>
      <c r="Q573" s="155"/>
      <c r="R573" s="154"/>
      <c r="S573" s="155">
        <v>91001</v>
      </c>
      <c r="T573" s="155" t="s">
        <v>897</v>
      </c>
      <c r="U573" s="155" t="s">
        <v>898</v>
      </c>
      <c r="V573" s="156">
        <v>42415</v>
      </c>
      <c r="W573" s="154">
        <v>7597</v>
      </c>
      <c r="X573" s="262"/>
      <c r="Y573" s="153"/>
      <c r="Z573" s="262"/>
      <c r="AA573" s="262"/>
      <c r="AB573" s="262"/>
      <c r="AC573" s="150"/>
      <c r="AD573" s="40"/>
      <c r="AE573" s="40"/>
      <c r="AF573" s="40"/>
      <c r="AG573" s="40"/>
      <c r="AH573" s="40"/>
      <c r="AI573" s="218"/>
    </row>
    <row r="574" spans="1:35" ht="45" customHeight="1" x14ac:dyDescent="0.2">
      <c r="A574" s="159" t="s">
        <v>5294</v>
      </c>
      <c r="B574" s="150">
        <v>692548000</v>
      </c>
      <c r="C574" s="150" t="s">
        <v>4157</v>
      </c>
      <c r="D574" s="151" t="s">
        <v>4025</v>
      </c>
      <c r="E574" s="150" t="s">
        <v>4184</v>
      </c>
      <c r="F574" s="152" t="s">
        <v>2439</v>
      </c>
      <c r="G574" s="152"/>
      <c r="H574" s="152" t="s">
        <v>5083</v>
      </c>
      <c r="I574" s="152" t="s">
        <v>115</v>
      </c>
      <c r="J574" s="150"/>
      <c r="K574" s="150"/>
      <c r="L574" s="155" t="s">
        <v>5295</v>
      </c>
      <c r="M574" s="150" t="s">
        <v>5296</v>
      </c>
      <c r="N574" s="153" t="s">
        <v>118</v>
      </c>
      <c r="O574" s="154" t="s">
        <v>1687</v>
      </c>
      <c r="P574" s="161">
        <v>229457440</v>
      </c>
      <c r="Q574" s="192" t="s">
        <v>5297</v>
      </c>
      <c r="R574" s="154"/>
      <c r="S574" s="155">
        <v>91001</v>
      </c>
      <c r="T574" s="150" t="s">
        <v>4176</v>
      </c>
      <c r="U574" s="155" t="s">
        <v>898</v>
      </c>
      <c r="V574" s="156">
        <v>38631</v>
      </c>
      <c r="W574" s="154">
        <v>7206</v>
      </c>
      <c r="X574" s="262"/>
      <c r="Y574" s="153"/>
      <c r="Z574" s="262"/>
      <c r="AA574" s="262"/>
      <c r="AB574" s="262"/>
      <c r="AC574" s="150"/>
      <c r="AD574" s="40"/>
      <c r="AE574" s="40"/>
      <c r="AF574" s="40"/>
      <c r="AG574" s="40"/>
      <c r="AH574" s="40"/>
      <c r="AI574" s="218"/>
    </row>
    <row r="575" spans="1:35" ht="45" customHeight="1" x14ac:dyDescent="0.2">
      <c r="A575" s="159" t="s">
        <v>5298</v>
      </c>
      <c r="B575" s="150">
        <v>691804003</v>
      </c>
      <c r="C575" s="150" t="s">
        <v>4157</v>
      </c>
      <c r="D575" s="151" t="s">
        <v>4025</v>
      </c>
      <c r="E575" s="150" t="s">
        <v>4559</v>
      </c>
      <c r="F575" s="152" t="s">
        <v>278</v>
      </c>
      <c r="G575" s="152"/>
      <c r="H575" s="152" t="s">
        <v>921</v>
      </c>
      <c r="I575" s="152" t="s">
        <v>115</v>
      </c>
      <c r="J575" s="150"/>
      <c r="K575" s="150"/>
      <c r="L575" s="150" t="s">
        <v>5299</v>
      </c>
      <c r="M575" s="154" t="s">
        <v>5300</v>
      </c>
      <c r="N575" s="153" t="s">
        <v>149</v>
      </c>
      <c r="O575" s="154" t="s">
        <v>5301</v>
      </c>
      <c r="P575" s="154" t="s">
        <v>5302</v>
      </c>
      <c r="Q575" s="155" t="s">
        <v>5303</v>
      </c>
      <c r="R575" s="154"/>
      <c r="S575" s="155">
        <v>91001</v>
      </c>
      <c r="T575" s="155" t="s">
        <v>897</v>
      </c>
      <c r="U575" s="155" t="s">
        <v>898</v>
      </c>
      <c r="V575" s="156">
        <v>42262</v>
      </c>
      <c r="W575" s="154">
        <v>7583</v>
      </c>
      <c r="X575" s="213"/>
      <c r="Y575" s="214"/>
      <c r="Z575" s="213"/>
      <c r="AA575" s="213"/>
      <c r="AB575" s="213"/>
      <c r="AC575" s="215"/>
      <c r="AD575" s="40"/>
      <c r="AE575" s="40"/>
      <c r="AF575" s="40"/>
      <c r="AG575" s="40"/>
      <c r="AH575" s="40"/>
      <c r="AI575" s="218"/>
    </row>
    <row r="576" spans="1:35" ht="45" customHeight="1" x14ac:dyDescent="0.2">
      <c r="A576" s="159" t="s">
        <v>5304</v>
      </c>
      <c r="B576" s="150" t="s">
        <v>5305</v>
      </c>
      <c r="C576" s="150" t="s">
        <v>5306</v>
      </c>
      <c r="D576" s="151" t="s">
        <v>4025</v>
      </c>
      <c r="E576" s="150" t="s">
        <v>5307</v>
      </c>
      <c r="F576" s="152" t="s">
        <v>2439</v>
      </c>
      <c r="G576" s="152"/>
      <c r="H576" s="152" t="s">
        <v>5308</v>
      </c>
      <c r="I576" s="152" t="s">
        <v>115</v>
      </c>
      <c r="J576" s="150"/>
      <c r="K576" s="150"/>
      <c r="L576" s="150" t="s">
        <v>5309</v>
      </c>
      <c r="M576" s="150" t="s">
        <v>5310</v>
      </c>
      <c r="N576" s="153" t="s">
        <v>118</v>
      </c>
      <c r="O576" s="154" t="s">
        <v>774</v>
      </c>
      <c r="P576" s="150" t="s">
        <v>5311</v>
      </c>
      <c r="Q576" s="155" t="s">
        <v>5312</v>
      </c>
      <c r="R576" s="154"/>
      <c r="S576" s="155">
        <v>91001</v>
      </c>
      <c r="T576" s="155" t="s">
        <v>5313</v>
      </c>
      <c r="U576" s="155" t="s">
        <v>898</v>
      </c>
      <c r="V576" s="156">
        <v>40057</v>
      </c>
      <c r="W576" s="154">
        <v>7418</v>
      </c>
      <c r="X576" s="213"/>
      <c r="Y576" s="214"/>
      <c r="Z576" s="213"/>
      <c r="AA576" s="213"/>
      <c r="AB576" s="213"/>
      <c r="AC576" s="215"/>
      <c r="AD576" s="40"/>
      <c r="AE576" s="40"/>
      <c r="AF576" s="40"/>
      <c r="AG576" s="40"/>
      <c r="AH576" s="40"/>
      <c r="AI576" s="218"/>
    </row>
    <row r="577" spans="1:35" ht="45" customHeight="1" x14ac:dyDescent="0.2">
      <c r="A577" s="159" t="s">
        <v>5314</v>
      </c>
      <c r="B577" s="150">
        <v>690812002</v>
      </c>
      <c r="C577" s="150" t="s">
        <v>4157</v>
      </c>
      <c r="D577" s="151" t="s">
        <v>4025</v>
      </c>
      <c r="E577" s="150" t="s">
        <v>4171</v>
      </c>
      <c r="F577" s="152" t="s">
        <v>278</v>
      </c>
      <c r="G577" s="152"/>
      <c r="H577" s="152" t="s">
        <v>4172</v>
      </c>
      <c r="I577" s="152" t="s">
        <v>115</v>
      </c>
      <c r="J577" s="150"/>
      <c r="K577" s="150"/>
      <c r="L577" s="150" t="s">
        <v>5315</v>
      </c>
      <c r="M577" s="150" t="s">
        <v>5316</v>
      </c>
      <c r="N577" s="153" t="s">
        <v>1770</v>
      </c>
      <c r="O577" s="154" t="s">
        <v>2616</v>
      </c>
      <c r="P577" s="154" t="s">
        <v>5317</v>
      </c>
      <c r="Q577" s="155"/>
      <c r="R577" s="154"/>
      <c r="S577" s="155">
        <v>91001</v>
      </c>
      <c r="T577" s="155" t="s">
        <v>4176</v>
      </c>
      <c r="U577" s="155" t="s">
        <v>898</v>
      </c>
      <c r="V577" s="156">
        <v>37970</v>
      </c>
      <c r="W577" s="154">
        <v>7052</v>
      </c>
      <c r="X577" s="262"/>
      <c r="Y577" s="153"/>
      <c r="Z577" s="262"/>
      <c r="AA577" s="262"/>
      <c r="AB577" s="262"/>
      <c r="AC577" s="150"/>
      <c r="AD577" s="40"/>
      <c r="AE577" s="40"/>
      <c r="AF577" s="40"/>
      <c r="AG577" s="40"/>
      <c r="AH577" s="40"/>
      <c r="AI577" s="218"/>
    </row>
    <row r="578" spans="1:35" ht="45" customHeight="1" x14ac:dyDescent="0.2">
      <c r="A578" s="159" t="s">
        <v>5318</v>
      </c>
      <c r="B578" s="150">
        <v>690813009</v>
      </c>
      <c r="C578" s="150" t="s">
        <v>4157</v>
      </c>
      <c r="D578" s="151" t="s">
        <v>4025</v>
      </c>
      <c r="E578" s="150" t="s">
        <v>4184</v>
      </c>
      <c r="F578" s="152" t="s">
        <v>278</v>
      </c>
      <c r="G578" s="152"/>
      <c r="H578" s="152" t="s">
        <v>4185</v>
      </c>
      <c r="I578" s="152" t="s">
        <v>115</v>
      </c>
      <c r="J578" s="150"/>
      <c r="K578" s="150"/>
      <c r="L578" s="150" t="s">
        <v>5319</v>
      </c>
      <c r="M578" s="150" t="s">
        <v>5320</v>
      </c>
      <c r="N578" s="153" t="s">
        <v>1770</v>
      </c>
      <c r="O578" s="154" t="s">
        <v>5321</v>
      </c>
      <c r="P578" s="154" t="s">
        <v>5322</v>
      </c>
      <c r="Q578" s="155"/>
      <c r="R578" s="154"/>
      <c r="S578" s="155">
        <v>91001</v>
      </c>
      <c r="T578" s="155" t="s">
        <v>4636</v>
      </c>
      <c r="U578" s="155" t="s">
        <v>898</v>
      </c>
      <c r="V578" s="156">
        <v>38722</v>
      </c>
      <c r="W578" s="154">
        <v>7246</v>
      </c>
      <c r="X578" s="213"/>
      <c r="Y578" s="214"/>
      <c r="Z578" s="213"/>
      <c r="AA578" s="213"/>
      <c r="AB578" s="213"/>
      <c r="AC578" s="215"/>
      <c r="AD578" s="40"/>
      <c r="AE578" s="40"/>
      <c r="AF578" s="40"/>
      <c r="AG578" s="40"/>
      <c r="AH578" s="40"/>
      <c r="AI578" s="218"/>
    </row>
    <row r="579" spans="1:35" ht="45" customHeight="1" x14ac:dyDescent="0.2">
      <c r="A579" s="193" t="s">
        <v>5323</v>
      </c>
      <c r="B579" s="150">
        <v>691308006</v>
      </c>
      <c r="C579" s="150" t="s">
        <v>4157</v>
      </c>
      <c r="D579" s="151" t="s">
        <v>4025</v>
      </c>
      <c r="E579" s="150" t="s">
        <v>4171</v>
      </c>
      <c r="F579" s="176" t="s">
        <v>278</v>
      </c>
      <c r="G579" s="176"/>
      <c r="H579" s="152" t="s">
        <v>4172</v>
      </c>
      <c r="I579" s="152" t="s">
        <v>115</v>
      </c>
      <c r="J579" s="150"/>
      <c r="K579" s="150"/>
      <c r="L579" s="150" t="s">
        <v>5324</v>
      </c>
      <c r="M579" s="150" t="s">
        <v>5325</v>
      </c>
      <c r="N579" s="153" t="s">
        <v>939</v>
      </c>
      <c r="O579" s="154" t="s">
        <v>5326</v>
      </c>
      <c r="P579" s="154"/>
      <c r="Q579" s="155"/>
      <c r="R579" s="154"/>
      <c r="S579" s="155">
        <v>91001</v>
      </c>
      <c r="T579" s="155" t="s">
        <v>4176</v>
      </c>
      <c r="U579" s="155" t="s">
        <v>898</v>
      </c>
      <c r="V579" s="156">
        <v>38761</v>
      </c>
      <c r="W579" s="154">
        <v>7301</v>
      </c>
      <c r="X579" s="262"/>
      <c r="Y579" s="153"/>
      <c r="Z579" s="262"/>
      <c r="AA579" s="262"/>
      <c r="AB579" s="262"/>
      <c r="AC579" s="150"/>
      <c r="AD579" s="40"/>
      <c r="AE579" s="40"/>
      <c r="AF579" s="40"/>
      <c r="AG579" s="40"/>
      <c r="AH579" s="40"/>
      <c r="AI579" s="218"/>
    </row>
    <row r="580" spans="1:35" ht="45" customHeight="1" x14ac:dyDescent="0.2">
      <c r="A580" s="159" t="s">
        <v>5327</v>
      </c>
      <c r="B580" s="150">
        <v>692531000</v>
      </c>
      <c r="C580" s="150" t="s">
        <v>4157</v>
      </c>
      <c r="D580" s="151" t="s">
        <v>4025</v>
      </c>
      <c r="E580" s="150" t="s">
        <v>4184</v>
      </c>
      <c r="F580" s="152" t="s">
        <v>2439</v>
      </c>
      <c r="G580" s="152"/>
      <c r="H580" s="152" t="s">
        <v>4185</v>
      </c>
      <c r="I580" s="152" t="s">
        <v>115</v>
      </c>
      <c r="J580" s="150"/>
      <c r="K580" s="150"/>
      <c r="L580" s="150" t="s">
        <v>5328</v>
      </c>
      <c r="M580" s="150" t="s">
        <v>5329</v>
      </c>
      <c r="N580" s="153" t="s">
        <v>578</v>
      </c>
      <c r="O580" s="154" t="s">
        <v>5330</v>
      </c>
      <c r="P580" s="154" t="s">
        <v>5331</v>
      </c>
      <c r="Q580" s="155" t="s">
        <v>5332</v>
      </c>
      <c r="R580" s="154"/>
      <c r="S580" s="155">
        <v>91001</v>
      </c>
      <c r="T580" s="155" t="s">
        <v>4176</v>
      </c>
      <c r="U580" s="155" t="s">
        <v>898</v>
      </c>
      <c r="V580" s="156">
        <v>41925</v>
      </c>
      <c r="W580" s="154">
        <v>7512</v>
      </c>
      <c r="X580" s="213"/>
      <c r="Y580" s="214"/>
      <c r="Z580" s="213"/>
      <c r="AA580" s="213"/>
      <c r="AB580" s="213"/>
      <c r="AC580" s="215"/>
      <c r="AD580" s="40"/>
      <c r="AE580" s="40"/>
      <c r="AF580" s="40"/>
      <c r="AG580" s="40"/>
      <c r="AH580" s="40"/>
      <c r="AI580" s="218"/>
    </row>
    <row r="581" spans="1:35" ht="45" customHeight="1" x14ac:dyDescent="0.2">
      <c r="A581" s="159" t="s">
        <v>5333</v>
      </c>
      <c r="B581" s="150">
        <v>690410001</v>
      </c>
      <c r="C581" s="150"/>
      <c r="D581" s="151" t="s">
        <v>4025</v>
      </c>
      <c r="E581" s="150" t="s">
        <v>5334</v>
      </c>
      <c r="F581" s="152" t="s">
        <v>2439</v>
      </c>
      <c r="G581" s="152"/>
      <c r="H581" s="152" t="s">
        <v>5335</v>
      </c>
      <c r="I581" s="152" t="s">
        <v>115</v>
      </c>
      <c r="J581" s="150" t="s">
        <v>115</v>
      </c>
      <c r="K581" s="150" t="s">
        <v>115</v>
      </c>
      <c r="L581" s="150" t="s">
        <v>5336</v>
      </c>
      <c r="M581" s="150" t="s">
        <v>5337</v>
      </c>
      <c r="N581" s="153" t="s">
        <v>494</v>
      </c>
      <c r="O581" s="154" t="s">
        <v>5338</v>
      </c>
      <c r="P581" s="154">
        <v>56532655900</v>
      </c>
      <c r="Q581" s="155"/>
      <c r="R581" s="154"/>
      <c r="S581" s="155">
        <v>91001</v>
      </c>
      <c r="T581" s="155" t="s">
        <v>5339</v>
      </c>
      <c r="U581" s="155" t="s">
        <v>898</v>
      </c>
      <c r="V581" s="156">
        <v>44442</v>
      </c>
      <c r="W581" s="154">
        <v>7737</v>
      </c>
      <c r="X581" s="222"/>
      <c r="Y581" s="223"/>
      <c r="Z581" s="222"/>
      <c r="AA581" s="222"/>
      <c r="AB581" s="222"/>
      <c r="AC581" s="224"/>
      <c r="AD581" s="40"/>
      <c r="AE581" s="40"/>
      <c r="AF581" s="40"/>
      <c r="AG581" s="40"/>
      <c r="AH581" s="40"/>
      <c r="AI581" s="218"/>
    </row>
    <row r="582" spans="1:35" ht="45" customHeight="1" x14ac:dyDescent="0.2">
      <c r="A582" s="149" t="s">
        <v>5340</v>
      </c>
      <c r="B582" s="150">
        <v>692010000</v>
      </c>
      <c r="C582" s="150" t="s">
        <v>4157</v>
      </c>
      <c r="D582" s="151" t="s">
        <v>4025</v>
      </c>
      <c r="E582" s="150" t="s">
        <v>920</v>
      </c>
      <c r="F582" s="150" t="s">
        <v>278</v>
      </c>
      <c r="G582" s="150"/>
      <c r="H582" s="150" t="s">
        <v>921</v>
      </c>
      <c r="I582" s="150" t="s">
        <v>115</v>
      </c>
      <c r="J582" s="150"/>
      <c r="K582" s="150"/>
      <c r="L582" s="150" t="s">
        <v>5341</v>
      </c>
      <c r="M582" s="150" t="s">
        <v>5342</v>
      </c>
      <c r="N582" s="150" t="s">
        <v>1617</v>
      </c>
      <c r="O582" s="150" t="s">
        <v>5343</v>
      </c>
      <c r="P582" s="150" t="s">
        <v>5344</v>
      </c>
      <c r="Q582" s="150" t="s">
        <v>5345</v>
      </c>
      <c r="R582" s="150"/>
      <c r="S582" s="150" t="s">
        <v>5346</v>
      </c>
      <c r="T582" s="150" t="s">
        <v>4654</v>
      </c>
      <c r="U582" s="155" t="s">
        <v>898</v>
      </c>
      <c r="V582" s="160">
        <v>42027</v>
      </c>
      <c r="W582" s="150">
        <v>7522</v>
      </c>
      <c r="X582" s="262"/>
      <c r="Y582" s="153"/>
      <c r="Z582" s="262"/>
      <c r="AA582" s="262"/>
      <c r="AB582" s="262"/>
      <c r="AC582" s="150"/>
      <c r="AD582" s="40"/>
      <c r="AE582" s="40"/>
      <c r="AF582" s="40"/>
      <c r="AG582" s="40"/>
      <c r="AH582" s="40"/>
      <c r="AI582" s="218"/>
    </row>
    <row r="583" spans="1:35" ht="45" customHeight="1" x14ac:dyDescent="0.2">
      <c r="A583" s="159" t="s">
        <v>5347</v>
      </c>
      <c r="B583" s="150">
        <v>692103009</v>
      </c>
      <c r="C583" s="150" t="s">
        <v>4157</v>
      </c>
      <c r="D583" s="151" t="s">
        <v>4025</v>
      </c>
      <c r="E583" s="150" t="s">
        <v>920</v>
      </c>
      <c r="F583" s="152" t="s">
        <v>278</v>
      </c>
      <c r="G583" s="152"/>
      <c r="H583" s="152" t="s">
        <v>4294</v>
      </c>
      <c r="I583" s="152" t="s">
        <v>115</v>
      </c>
      <c r="J583" s="150"/>
      <c r="K583" s="150"/>
      <c r="L583" s="150" t="s">
        <v>5348</v>
      </c>
      <c r="M583" s="150" t="s">
        <v>5349</v>
      </c>
      <c r="N583" s="153" t="s">
        <v>232</v>
      </c>
      <c r="O583" s="154" t="s">
        <v>5350</v>
      </c>
      <c r="P583" s="171" t="s">
        <v>5351</v>
      </c>
      <c r="Q583" s="155" t="s">
        <v>5352</v>
      </c>
      <c r="R583" s="154"/>
      <c r="S583" s="155">
        <v>91001</v>
      </c>
      <c r="T583" s="155" t="s">
        <v>4176</v>
      </c>
      <c r="U583" s="155" t="s">
        <v>898</v>
      </c>
      <c r="V583" s="156">
        <v>38672</v>
      </c>
      <c r="W583" s="154">
        <v>7216</v>
      </c>
      <c r="X583" s="262"/>
      <c r="Y583" s="153"/>
      <c r="Z583" s="262"/>
      <c r="AA583" s="262"/>
      <c r="AB583" s="262"/>
      <c r="AC583" s="150"/>
      <c r="AD583" s="40"/>
      <c r="AE583" s="40"/>
      <c r="AF583" s="40"/>
      <c r="AG583" s="40"/>
      <c r="AH583" s="40"/>
      <c r="AI583" s="218"/>
    </row>
    <row r="584" spans="1:35" ht="45" customHeight="1" x14ac:dyDescent="0.2">
      <c r="A584" s="159" t="s">
        <v>5353</v>
      </c>
      <c r="B584" s="150">
        <v>690513005</v>
      </c>
      <c r="C584" s="150" t="s">
        <v>4157</v>
      </c>
      <c r="D584" s="151" t="s">
        <v>4025</v>
      </c>
      <c r="E584" s="150" t="s">
        <v>920</v>
      </c>
      <c r="F584" s="152" t="s">
        <v>278</v>
      </c>
      <c r="G584" s="152"/>
      <c r="H584" s="152" t="s">
        <v>921</v>
      </c>
      <c r="I584" s="152" t="s">
        <v>115</v>
      </c>
      <c r="J584" s="150"/>
      <c r="K584" s="150"/>
      <c r="L584" s="150" t="s">
        <v>5354</v>
      </c>
      <c r="M584" s="150" t="s">
        <v>5355</v>
      </c>
      <c r="N584" s="153" t="s">
        <v>246</v>
      </c>
      <c r="O584" s="154" t="s">
        <v>5356</v>
      </c>
      <c r="P584" s="154" t="s">
        <v>5357</v>
      </c>
      <c r="Q584" s="166" t="s">
        <v>5358</v>
      </c>
      <c r="R584" s="154"/>
      <c r="S584" s="155">
        <v>91001</v>
      </c>
      <c r="T584" s="155" t="s">
        <v>897</v>
      </c>
      <c r="U584" s="155" t="s">
        <v>898</v>
      </c>
      <c r="V584" s="156">
        <v>42402</v>
      </c>
      <c r="W584" s="154">
        <v>7593</v>
      </c>
      <c r="X584" s="213"/>
      <c r="Y584" s="214"/>
      <c r="Z584" s="213"/>
      <c r="AA584" s="213"/>
      <c r="AB584" s="213"/>
      <c r="AC584" s="215"/>
      <c r="AD584" s="40"/>
      <c r="AE584" s="40"/>
      <c r="AF584" s="40"/>
      <c r="AG584" s="40"/>
      <c r="AH584" s="40"/>
      <c r="AI584" s="218"/>
    </row>
    <row r="585" spans="1:35" ht="45" customHeight="1" x14ac:dyDescent="0.2">
      <c r="A585" s="159" t="s">
        <v>5359</v>
      </c>
      <c r="B585" s="150">
        <v>691002004</v>
      </c>
      <c r="C585" s="183" t="s">
        <v>4157</v>
      </c>
      <c r="D585" s="151" t="s">
        <v>4025</v>
      </c>
      <c r="E585" s="150" t="s">
        <v>920</v>
      </c>
      <c r="F585" s="152" t="s">
        <v>278</v>
      </c>
      <c r="G585" s="152"/>
      <c r="H585" s="152" t="s">
        <v>921</v>
      </c>
      <c r="I585" s="152" t="s">
        <v>115</v>
      </c>
      <c r="J585" s="150"/>
      <c r="K585" s="150"/>
      <c r="L585" s="150" t="s">
        <v>5360</v>
      </c>
      <c r="M585" s="150" t="s">
        <v>5361</v>
      </c>
      <c r="N585" s="153" t="s">
        <v>939</v>
      </c>
      <c r="O585" s="154" t="s">
        <v>2642</v>
      </c>
      <c r="P585" s="154" t="s">
        <v>5362</v>
      </c>
      <c r="Q585" s="155" t="s">
        <v>5363</v>
      </c>
      <c r="R585" s="154"/>
      <c r="S585" s="155">
        <v>91001</v>
      </c>
      <c r="T585" s="155" t="s">
        <v>897</v>
      </c>
      <c r="U585" s="155" t="s">
        <v>898</v>
      </c>
      <c r="V585" s="156">
        <v>42402</v>
      </c>
      <c r="W585" s="154">
        <v>7594</v>
      </c>
      <c r="X585" s="262"/>
      <c r="Y585" s="153"/>
      <c r="Z585" s="262"/>
      <c r="AA585" s="262"/>
      <c r="AB585" s="262"/>
      <c r="AC585" s="150"/>
      <c r="AD585" s="40"/>
      <c r="AE585" s="40"/>
      <c r="AF585" s="40"/>
      <c r="AG585" s="40"/>
      <c r="AH585" s="40"/>
      <c r="AI585" s="218"/>
    </row>
    <row r="586" spans="1:35" ht="45" customHeight="1" x14ac:dyDescent="0.2">
      <c r="A586" s="159" t="s">
        <v>5364</v>
      </c>
      <c r="B586" s="150">
        <v>691906000</v>
      </c>
      <c r="C586" s="150" t="s">
        <v>4157</v>
      </c>
      <c r="D586" s="151" t="s">
        <v>4025</v>
      </c>
      <c r="E586" s="150" t="s">
        <v>5365</v>
      </c>
      <c r="F586" s="152" t="s">
        <v>278</v>
      </c>
      <c r="G586" s="152"/>
      <c r="H586" s="152" t="s">
        <v>921</v>
      </c>
      <c r="I586" s="183"/>
      <c r="J586" s="150"/>
      <c r="K586" s="150"/>
      <c r="L586" s="152" t="s">
        <v>5366</v>
      </c>
      <c r="M586" s="150" t="s">
        <v>5367</v>
      </c>
      <c r="N586" s="153" t="s">
        <v>149</v>
      </c>
      <c r="O586" s="154" t="s">
        <v>5368</v>
      </c>
      <c r="P586" s="154" t="s">
        <v>5369</v>
      </c>
      <c r="Q586" s="155" t="s">
        <v>5370</v>
      </c>
      <c r="R586" s="154"/>
      <c r="S586" s="155">
        <v>91001</v>
      </c>
      <c r="T586" s="155" t="s">
        <v>908</v>
      </c>
      <c r="U586" s="155" t="s">
        <v>898</v>
      </c>
      <c r="V586" s="156">
        <v>38714</v>
      </c>
      <c r="W586" s="154">
        <v>7239</v>
      </c>
      <c r="X586" s="213"/>
      <c r="Y586" s="214"/>
      <c r="Z586" s="213"/>
      <c r="AA586" s="213"/>
      <c r="AB586" s="213"/>
      <c r="AC586" s="215"/>
      <c r="AD586" s="40"/>
      <c r="AE586" s="40"/>
      <c r="AF586" s="40"/>
      <c r="AG586" s="40"/>
      <c r="AH586" s="40"/>
      <c r="AI586" s="218"/>
    </row>
    <row r="587" spans="1:35" ht="45" customHeight="1" x14ac:dyDescent="0.2">
      <c r="A587" s="159" t="s">
        <v>5371</v>
      </c>
      <c r="B587" s="150">
        <v>690414007</v>
      </c>
      <c r="C587" s="150" t="s">
        <v>4157</v>
      </c>
      <c r="D587" s="151" t="s">
        <v>4025</v>
      </c>
      <c r="E587" s="150" t="s">
        <v>4171</v>
      </c>
      <c r="F587" s="152" t="s">
        <v>278</v>
      </c>
      <c r="G587" s="152"/>
      <c r="H587" s="152" t="s">
        <v>4172</v>
      </c>
      <c r="I587" s="152"/>
      <c r="J587" s="150"/>
      <c r="K587" s="150"/>
      <c r="L587" s="150" t="s">
        <v>5372</v>
      </c>
      <c r="M587" s="150" t="s">
        <v>5373</v>
      </c>
      <c r="N587" s="153" t="s">
        <v>494</v>
      </c>
      <c r="O587" s="154" t="s">
        <v>1969</v>
      </c>
      <c r="P587" s="154" t="s">
        <v>5374</v>
      </c>
      <c r="Q587" s="155" t="s">
        <v>5375</v>
      </c>
      <c r="R587" s="154"/>
      <c r="S587" s="155">
        <v>91001</v>
      </c>
      <c r="T587" s="155" t="s">
        <v>4176</v>
      </c>
      <c r="U587" s="155" t="s">
        <v>898</v>
      </c>
      <c r="V587" s="156">
        <v>38624</v>
      </c>
      <c r="W587" s="154">
        <v>7197</v>
      </c>
      <c r="X587" s="262"/>
      <c r="Y587" s="153"/>
      <c r="Z587" s="262"/>
      <c r="AA587" s="262"/>
      <c r="AB587" s="262"/>
      <c r="AC587" s="150"/>
      <c r="AD587" s="40"/>
      <c r="AE587" s="40"/>
      <c r="AF587" s="40"/>
      <c r="AG587" s="40"/>
      <c r="AH587" s="40"/>
      <c r="AI587" s="218"/>
    </row>
    <row r="588" spans="1:35" ht="45" customHeight="1" x14ac:dyDescent="0.2">
      <c r="A588" s="159" t="s">
        <v>5376</v>
      </c>
      <c r="B588" s="150">
        <v>690734001</v>
      </c>
      <c r="C588" s="150" t="s">
        <v>4157</v>
      </c>
      <c r="D588" s="151" t="s">
        <v>4025</v>
      </c>
      <c r="E588" s="150" t="s">
        <v>4171</v>
      </c>
      <c r="F588" s="152" t="s">
        <v>278</v>
      </c>
      <c r="G588" s="152"/>
      <c r="H588" s="152" t="s">
        <v>4172</v>
      </c>
      <c r="I588" s="183"/>
      <c r="J588" s="150"/>
      <c r="K588" s="150"/>
      <c r="L588" s="150" t="s">
        <v>5377</v>
      </c>
      <c r="M588" s="152" t="s">
        <v>5378</v>
      </c>
      <c r="N588" s="153" t="s">
        <v>246</v>
      </c>
      <c r="O588" s="154" t="s">
        <v>626</v>
      </c>
      <c r="P588" s="154"/>
      <c r="Q588" s="155"/>
      <c r="R588" s="154"/>
      <c r="S588" s="155">
        <v>91001</v>
      </c>
      <c r="T588" s="155" t="s">
        <v>4636</v>
      </c>
      <c r="U588" s="155" t="s">
        <v>898</v>
      </c>
      <c r="V588" s="156">
        <v>38159</v>
      </c>
      <c r="W588" s="154">
        <v>6872</v>
      </c>
      <c r="X588" s="262"/>
      <c r="Y588" s="153"/>
      <c r="Z588" s="262"/>
      <c r="AA588" s="262"/>
      <c r="AB588" s="262"/>
      <c r="AC588" s="150"/>
      <c r="AD588" s="40"/>
      <c r="AE588" s="40"/>
      <c r="AF588" s="40"/>
      <c r="AG588" s="40"/>
      <c r="AH588" s="40"/>
      <c r="AI588" s="218"/>
    </row>
    <row r="589" spans="1:35" ht="45" customHeight="1" x14ac:dyDescent="0.2">
      <c r="A589" s="159" t="s">
        <v>5379</v>
      </c>
      <c r="B589" s="150">
        <v>690727005</v>
      </c>
      <c r="C589" s="150" t="s">
        <v>4157</v>
      </c>
      <c r="D589" s="151" t="s">
        <v>4025</v>
      </c>
      <c r="E589" s="150" t="s">
        <v>4171</v>
      </c>
      <c r="F589" s="152" t="s">
        <v>278</v>
      </c>
      <c r="G589" s="152"/>
      <c r="H589" s="152" t="s">
        <v>4172</v>
      </c>
      <c r="I589" s="152" t="s">
        <v>115</v>
      </c>
      <c r="J589" s="150"/>
      <c r="K589" s="150"/>
      <c r="L589" s="150" t="s">
        <v>5380</v>
      </c>
      <c r="M589" s="150" t="s">
        <v>5381</v>
      </c>
      <c r="N589" s="153" t="s">
        <v>118</v>
      </c>
      <c r="O589" s="154" t="s">
        <v>1333</v>
      </c>
      <c r="P589" s="154" t="s">
        <v>5382</v>
      </c>
      <c r="Q589" s="155"/>
      <c r="R589" s="154"/>
      <c r="S589" s="155">
        <v>91001</v>
      </c>
      <c r="T589" s="155" t="s">
        <v>4212</v>
      </c>
      <c r="U589" s="155" t="s">
        <v>898</v>
      </c>
      <c r="V589" s="156">
        <v>37970</v>
      </c>
      <c r="W589" s="154">
        <v>7082</v>
      </c>
      <c r="X589" s="213"/>
      <c r="Y589" s="214"/>
      <c r="Z589" s="213"/>
      <c r="AA589" s="213"/>
      <c r="AB589" s="213"/>
      <c r="AC589" s="215"/>
      <c r="AD589" s="40"/>
      <c r="AE589" s="40"/>
      <c r="AF589" s="40"/>
      <c r="AG589" s="40"/>
      <c r="AH589" s="40"/>
      <c r="AI589" s="218"/>
    </row>
    <row r="590" spans="1:35" ht="45" customHeight="1" x14ac:dyDescent="0.2">
      <c r="A590" s="159" t="s">
        <v>5383</v>
      </c>
      <c r="B590" s="150">
        <v>691405001</v>
      </c>
      <c r="C590" s="150" t="s">
        <v>4157</v>
      </c>
      <c r="D590" s="151" t="s">
        <v>4025</v>
      </c>
      <c r="E590" s="150" t="s">
        <v>5384</v>
      </c>
      <c r="F590" s="152" t="s">
        <v>2439</v>
      </c>
      <c r="G590" s="152"/>
      <c r="H590" s="152" t="s">
        <v>5385</v>
      </c>
      <c r="I590" s="152" t="s">
        <v>115</v>
      </c>
      <c r="J590" s="150"/>
      <c r="K590" s="150"/>
      <c r="L590" s="150" t="s">
        <v>5386</v>
      </c>
      <c r="M590" s="150" t="s">
        <v>5387</v>
      </c>
      <c r="N590" s="153" t="s">
        <v>471</v>
      </c>
      <c r="O590" s="154" t="s">
        <v>3380</v>
      </c>
      <c r="P590" s="154" t="s">
        <v>5388</v>
      </c>
      <c r="Q590" s="155"/>
      <c r="R590" s="154"/>
      <c r="S590" s="155">
        <v>91001</v>
      </c>
      <c r="T590" s="155" t="s">
        <v>4636</v>
      </c>
      <c r="U590" s="155" t="s">
        <v>898</v>
      </c>
      <c r="V590" s="156">
        <v>37970</v>
      </c>
      <c r="W590" s="154">
        <v>7139</v>
      </c>
      <c r="X590" s="213"/>
      <c r="Y590" s="214"/>
      <c r="Z590" s="213"/>
      <c r="AA590" s="213"/>
      <c r="AB590" s="213"/>
      <c r="AC590" s="215"/>
      <c r="AD590" s="40"/>
      <c r="AE590" s="40"/>
      <c r="AF590" s="40"/>
      <c r="AG590" s="40"/>
      <c r="AH590" s="40"/>
      <c r="AI590" s="218"/>
    </row>
    <row r="591" spans="1:35" ht="45" customHeight="1" x14ac:dyDescent="0.2">
      <c r="A591" s="159" t="s">
        <v>5389</v>
      </c>
      <c r="B591" s="150">
        <v>691105008</v>
      </c>
      <c r="C591" s="150" t="s">
        <v>4157</v>
      </c>
      <c r="D591" s="151" t="s">
        <v>4025</v>
      </c>
      <c r="E591" s="150" t="s">
        <v>4171</v>
      </c>
      <c r="F591" s="152" t="s">
        <v>278</v>
      </c>
      <c r="G591" s="152"/>
      <c r="H591" s="152" t="s">
        <v>4172</v>
      </c>
      <c r="I591" s="152" t="s">
        <v>115</v>
      </c>
      <c r="J591" s="150"/>
      <c r="K591" s="150"/>
      <c r="L591" s="150" t="s">
        <v>5390</v>
      </c>
      <c r="M591" s="150" t="s">
        <v>5391</v>
      </c>
      <c r="N591" s="153" t="s">
        <v>939</v>
      </c>
      <c r="O591" s="154" t="s">
        <v>5392</v>
      </c>
      <c r="P591" s="154" t="s">
        <v>5393</v>
      </c>
      <c r="Q591" s="155"/>
      <c r="R591" s="154"/>
      <c r="S591" s="155">
        <v>91001</v>
      </c>
      <c r="T591" s="155" t="s">
        <v>4176</v>
      </c>
      <c r="U591" s="155" t="s">
        <v>898</v>
      </c>
      <c r="V591" s="156">
        <v>38736</v>
      </c>
      <c r="W591" s="154">
        <v>7275</v>
      </c>
      <c r="X591" s="262"/>
      <c r="Y591" s="153"/>
      <c r="Z591" s="262"/>
      <c r="AA591" s="262"/>
      <c r="AB591" s="262"/>
      <c r="AC591" s="150"/>
      <c r="AD591" s="40"/>
      <c r="AE591" s="40"/>
      <c r="AF591" s="40"/>
      <c r="AG591" s="40"/>
      <c r="AH591" s="40"/>
      <c r="AI591" s="218"/>
    </row>
    <row r="592" spans="1:35" ht="45" customHeight="1" x14ac:dyDescent="0.2">
      <c r="A592" s="159" t="s">
        <v>5394</v>
      </c>
      <c r="B592" s="150">
        <v>691407004</v>
      </c>
      <c r="C592" s="150" t="s">
        <v>4157</v>
      </c>
      <c r="D592" s="151" t="s">
        <v>4025</v>
      </c>
      <c r="E592" s="150" t="s">
        <v>4171</v>
      </c>
      <c r="F592" s="152" t="s">
        <v>278</v>
      </c>
      <c r="G592" s="152"/>
      <c r="H592" s="152" t="s">
        <v>4172</v>
      </c>
      <c r="I592" s="152" t="s">
        <v>115</v>
      </c>
      <c r="J592" s="150"/>
      <c r="K592" s="150"/>
      <c r="L592" s="150" t="s">
        <v>5395</v>
      </c>
      <c r="M592" s="150" t="s">
        <v>5396</v>
      </c>
      <c r="N592" s="153" t="s">
        <v>133</v>
      </c>
      <c r="O592" s="154" t="s">
        <v>5397</v>
      </c>
      <c r="P592" s="154" t="s">
        <v>5398</v>
      </c>
      <c r="Q592" s="155" t="s">
        <v>5399</v>
      </c>
      <c r="R592" s="154"/>
      <c r="S592" s="155">
        <v>91001</v>
      </c>
      <c r="T592" s="155" t="s">
        <v>4176</v>
      </c>
      <c r="U592" s="155" t="s">
        <v>898</v>
      </c>
      <c r="V592" s="156">
        <v>43165</v>
      </c>
      <c r="W592" s="154">
        <v>7643</v>
      </c>
      <c r="X592" s="262"/>
      <c r="Y592" s="153"/>
      <c r="Z592" s="262"/>
      <c r="AA592" s="262"/>
      <c r="AB592" s="262"/>
      <c r="AC592" s="150"/>
      <c r="AD592" s="40"/>
      <c r="AE592" s="40"/>
      <c r="AF592" s="40"/>
      <c r="AG592" s="40"/>
      <c r="AH592" s="40"/>
      <c r="AI592" s="218"/>
    </row>
    <row r="593" spans="1:35" ht="45" customHeight="1" x14ac:dyDescent="0.2">
      <c r="A593" s="159" t="s">
        <v>5400</v>
      </c>
      <c r="B593" s="150">
        <v>690506009</v>
      </c>
      <c r="C593" s="150" t="s">
        <v>4157</v>
      </c>
      <c r="D593" s="151" t="s">
        <v>4025</v>
      </c>
      <c r="E593" s="150" t="s">
        <v>4184</v>
      </c>
      <c r="F593" s="152" t="s">
        <v>2439</v>
      </c>
      <c r="G593" s="152"/>
      <c r="H593" s="152" t="s">
        <v>5070</v>
      </c>
      <c r="I593" s="152" t="s">
        <v>115</v>
      </c>
      <c r="J593" s="150"/>
      <c r="K593" s="150"/>
      <c r="L593" s="150" t="s">
        <v>5401</v>
      </c>
      <c r="M593" s="150" t="s">
        <v>5402</v>
      </c>
      <c r="N593" s="153" t="s">
        <v>246</v>
      </c>
      <c r="O593" s="154" t="s">
        <v>2319</v>
      </c>
      <c r="P593" s="154" t="s">
        <v>5403</v>
      </c>
      <c r="Q593" s="155" t="s">
        <v>5404</v>
      </c>
      <c r="R593" s="154"/>
      <c r="S593" s="155">
        <v>91001</v>
      </c>
      <c r="T593" s="155" t="s">
        <v>908</v>
      </c>
      <c r="U593" s="155" t="s">
        <v>898</v>
      </c>
      <c r="V593" s="156">
        <v>38631</v>
      </c>
      <c r="W593" s="154">
        <v>7207</v>
      </c>
      <c r="X593" s="213"/>
      <c r="Y593" s="214"/>
      <c r="Z593" s="213"/>
      <c r="AA593" s="213"/>
      <c r="AB593" s="213"/>
      <c r="AC593" s="215"/>
      <c r="AD593" s="40"/>
      <c r="AE593" s="40"/>
      <c r="AF593" s="40"/>
      <c r="AG593" s="40"/>
      <c r="AH593" s="40"/>
      <c r="AI593" s="218"/>
    </row>
    <row r="594" spans="1:35" ht="45" customHeight="1" x14ac:dyDescent="0.2">
      <c r="A594" s="159" t="s">
        <v>5405</v>
      </c>
      <c r="B594" s="150">
        <v>690901005</v>
      </c>
      <c r="C594" s="150" t="s">
        <v>4157</v>
      </c>
      <c r="D594" s="151" t="s">
        <v>4025</v>
      </c>
      <c r="E594" s="150" t="s">
        <v>4171</v>
      </c>
      <c r="F594" s="152" t="s">
        <v>278</v>
      </c>
      <c r="G594" s="152"/>
      <c r="H594" s="152" t="s">
        <v>4172</v>
      </c>
      <c r="I594" s="152" t="s">
        <v>115</v>
      </c>
      <c r="J594" s="150"/>
      <c r="K594" s="150"/>
      <c r="L594" s="150" t="s">
        <v>5406</v>
      </c>
      <c r="M594" s="150" t="s">
        <v>5407</v>
      </c>
      <c r="N594" s="153" t="s">
        <v>1770</v>
      </c>
      <c r="O594" s="154" t="s">
        <v>5408</v>
      </c>
      <c r="P594" s="154"/>
      <c r="Q594" s="155"/>
      <c r="R594" s="154"/>
      <c r="S594" s="155">
        <v>91001</v>
      </c>
      <c r="T594" s="155" t="s">
        <v>4176</v>
      </c>
      <c r="U594" s="155" t="s">
        <v>898</v>
      </c>
      <c r="V594" s="156">
        <v>39912</v>
      </c>
      <c r="W594" s="154">
        <v>7411</v>
      </c>
      <c r="X594" s="213"/>
      <c r="Y594" s="214"/>
      <c r="Z594" s="213"/>
      <c r="AA594" s="213"/>
      <c r="AB594" s="213"/>
      <c r="AC594" s="215"/>
      <c r="AD594" s="40"/>
      <c r="AE594" s="40"/>
      <c r="AF594" s="40"/>
      <c r="AG594" s="40"/>
      <c r="AH594" s="40"/>
      <c r="AI594" s="218"/>
    </row>
    <row r="595" spans="1:35" ht="45" customHeight="1" x14ac:dyDescent="0.2">
      <c r="A595" s="159" t="s">
        <v>5409</v>
      </c>
      <c r="B595" s="150">
        <v>691413004</v>
      </c>
      <c r="C595" s="150" t="s">
        <v>4157</v>
      </c>
      <c r="D595" s="151" t="s">
        <v>4025</v>
      </c>
      <c r="E595" s="150" t="s">
        <v>4171</v>
      </c>
      <c r="F595" s="152" t="s">
        <v>278</v>
      </c>
      <c r="G595" s="152"/>
      <c r="H595" s="152" t="s">
        <v>4172</v>
      </c>
      <c r="I595" s="152" t="s">
        <v>115</v>
      </c>
      <c r="J595" s="150"/>
      <c r="K595" s="150"/>
      <c r="L595" s="150" t="s">
        <v>5410</v>
      </c>
      <c r="M595" s="150" t="s">
        <v>5411</v>
      </c>
      <c r="N595" s="153" t="s">
        <v>471</v>
      </c>
      <c r="O595" s="154" t="s">
        <v>5412</v>
      </c>
      <c r="P595" s="154" t="s">
        <v>5413</v>
      </c>
      <c r="Q595" s="155" t="s">
        <v>5414</v>
      </c>
      <c r="R595" s="154"/>
      <c r="S595" s="155">
        <v>91001</v>
      </c>
      <c r="T595" s="155" t="s">
        <v>4176</v>
      </c>
      <c r="U595" s="155" t="s">
        <v>898</v>
      </c>
      <c r="V595" s="156">
        <v>41495</v>
      </c>
      <c r="W595" s="154">
        <v>7482</v>
      </c>
      <c r="X595" s="213"/>
      <c r="Y595" s="214"/>
      <c r="Z595" s="213"/>
      <c r="AA595" s="213"/>
      <c r="AB595" s="213"/>
      <c r="AC595" s="215"/>
      <c r="AD595" s="40"/>
      <c r="AE595" s="40"/>
      <c r="AF595" s="40"/>
      <c r="AG595" s="40"/>
      <c r="AH595" s="40"/>
      <c r="AI595" s="218"/>
    </row>
    <row r="596" spans="1:35" ht="45" customHeight="1" x14ac:dyDescent="0.2">
      <c r="A596" s="159" t="s">
        <v>5415</v>
      </c>
      <c r="B596" s="150">
        <v>691301001</v>
      </c>
      <c r="C596" s="150" t="s">
        <v>4157</v>
      </c>
      <c r="D596" s="151" t="s">
        <v>4025</v>
      </c>
      <c r="E596" s="150" t="s">
        <v>4171</v>
      </c>
      <c r="F596" s="152" t="s">
        <v>278</v>
      </c>
      <c r="G596" s="152"/>
      <c r="H596" s="152" t="s">
        <v>4172</v>
      </c>
      <c r="I596" s="152" t="s">
        <v>115</v>
      </c>
      <c r="J596" s="150"/>
      <c r="K596" s="150"/>
      <c r="L596" s="150" t="s">
        <v>5416</v>
      </c>
      <c r="M596" s="150" t="s">
        <v>5417</v>
      </c>
      <c r="N596" s="153" t="s">
        <v>939</v>
      </c>
      <c r="O596" s="154" t="s">
        <v>5418</v>
      </c>
      <c r="P596" s="154"/>
      <c r="Q596" s="155"/>
      <c r="R596" s="154"/>
      <c r="S596" s="155">
        <v>91001</v>
      </c>
      <c r="T596" s="155" t="s">
        <v>4176</v>
      </c>
      <c r="U596" s="155" t="s">
        <v>898</v>
      </c>
      <c r="V596" s="156">
        <v>38736</v>
      </c>
      <c r="W596" s="154">
        <v>7270</v>
      </c>
      <c r="X596" s="262"/>
      <c r="Y596" s="153"/>
      <c r="Z596" s="262"/>
      <c r="AA596" s="262"/>
      <c r="AB596" s="262"/>
      <c r="AC596" s="150"/>
      <c r="AD596" s="40"/>
      <c r="AE596" s="40"/>
      <c r="AF596" s="40"/>
      <c r="AG596" s="40"/>
      <c r="AH596" s="40"/>
      <c r="AI596" s="218"/>
    </row>
    <row r="597" spans="1:35" ht="45" customHeight="1" x14ac:dyDescent="0.2">
      <c r="A597" s="159" t="s">
        <v>5419</v>
      </c>
      <c r="B597" s="150">
        <v>692546008</v>
      </c>
      <c r="C597" s="150" t="s">
        <v>4157</v>
      </c>
      <c r="D597" s="151" t="s">
        <v>4025</v>
      </c>
      <c r="E597" s="150" t="s">
        <v>4559</v>
      </c>
      <c r="F597" s="152" t="s">
        <v>278</v>
      </c>
      <c r="G597" s="152"/>
      <c r="H597" s="152" t="s">
        <v>921</v>
      </c>
      <c r="I597" s="152" t="s">
        <v>115</v>
      </c>
      <c r="J597" s="183"/>
      <c r="K597" s="150"/>
      <c r="L597" s="150" t="s">
        <v>5420</v>
      </c>
      <c r="M597" s="150" t="s">
        <v>5421</v>
      </c>
      <c r="N597" s="153" t="s">
        <v>118</v>
      </c>
      <c r="O597" s="154" t="s">
        <v>1758</v>
      </c>
      <c r="P597" s="154" t="s">
        <v>5422</v>
      </c>
      <c r="Q597" s="155" t="s">
        <v>5423</v>
      </c>
      <c r="R597" s="154"/>
      <c r="S597" s="155">
        <v>91001</v>
      </c>
      <c r="T597" s="155" t="s">
        <v>897</v>
      </c>
      <c r="U597" s="155" t="s">
        <v>898</v>
      </c>
      <c r="V597" s="156">
        <v>42215</v>
      </c>
      <c r="W597" s="154">
        <v>7578</v>
      </c>
      <c r="X597" s="262"/>
      <c r="Y597" s="153"/>
      <c r="Z597" s="262"/>
      <c r="AA597" s="262"/>
      <c r="AB597" s="262"/>
      <c r="AC597" s="150"/>
      <c r="AD597" s="40"/>
      <c r="AE597" s="40"/>
      <c r="AF597" s="40"/>
      <c r="AG597" s="40"/>
      <c r="AH597" s="40"/>
      <c r="AI597" s="218"/>
    </row>
    <row r="598" spans="1:35" ht="45" customHeight="1" x14ac:dyDescent="0.2">
      <c r="A598" s="159" t="s">
        <v>5424</v>
      </c>
      <c r="B598" s="150" t="s">
        <v>5425</v>
      </c>
      <c r="C598" s="150" t="s">
        <v>4157</v>
      </c>
      <c r="D598" s="151" t="s">
        <v>4025</v>
      </c>
      <c r="E598" s="150" t="s">
        <v>4171</v>
      </c>
      <c r="F598" s="152" t="s">
        <v>278</v>
      </c>
      <c r="G598" s="152"/>
      <c r="H598" s="152" t="s">
        <v>4172</v>
      </c>
      <c r="I598" s="152" t="s">
        <v>115</v>
      </c>
      <c r="J598" s="150"/>
      <c r="K598" s="150"/>
      <c r="L598" s="150" t="s">
        <v>5426</v>
      </c>
      <c r="M598" s="150" t="s">
        <v>5427</v>
      </c>
      <c r="N598" s="153" t="s">
        <v>118</v>
      </c>
      <c r="O598" s="154" t="s">
        <v>3557</v>
      </c>
      <c r="P598" s="171">
        <v>226784305</v>
      </c>
      <c r="Q598" s="194" t="s">
        <v>5428</v>
      </c>
      <c r="R598" s="154"/>
      <c r="S598" s="155">
        <v>91001</v>
      </c>
      <c r="T598" s="155" t="s">
        <v>4636</v>
      </c>
      <c r="U598" s="155" t="s">
        <v>898</v>
      </c>
      <c r="V598" s="156">
        <v>38628</v>
      </c>
      <c r="W598" s="154">
        <v>7205</v>
      </c>
      <c r="X598" s="262"/>
      <c r="Y598" s="153"/>
      <c r="Z598" s="262"/>
      <c r="AA598" s="262"/>
      <c r="AB598" s="262"/>
      <c r="AC598" s="150"/>
      <c r="AD598" s="40"/>
      <c r="AE598" s="40"/>
      <c r="AF598" s="40"/>
      <c r="AG598" s="40"/>
      <c r="AH598" s="40"/>
      <c r="AI598" s="218"/>
    </row>
    <row r="599" spans="1:35" ht="45" customHeight="1" x14ac:dyDescent="0.2">
      <c r="A599" s="159" t="s">
        <v>5429</v>
      </c>
      <c r="B599" s="150">
        <v>692518004</v>
      </c>
      <c r="C599" s="150" t="s">
        <v>4157</v>
      </c>
      <c r="D599" s="151" t="s">
        <v>4025</v>
      </c>
      <c r="E599" s="150" t="s">
        <v>920</v>
      </c>
      <c r="F599" s="152" t="s">
        <v>278</v>
      </c>
      <c r="G599" s="152"/>
      <c r="H599" s="152" t="s">
        <v>921</v>
      </c>
      <c r="I599" s="152" t="s">
        <v>115</v>
      </c>
      <c r="J599" s="150"/>
      <c r="K599" s="150"/>
      <c r="L599" s="150" t="s">
        <v>5430</v>
      </c>
      <c r="M599" s="150" t="s">
        <v>5431</v>
      </c>
      <c r="N599" s="153" t="s">
        <v>232</v>
      </c>
      <c r="O599" s="154" t="s">
        <v>5432</v>
      </c>
      <c r="P599" s="154" t="s">
        <v>5433</v>
      </c>
      <c r="Q599" s="155" t="s">
        <v>5434</v>
      </c>
      <c r="R599" s="154"/>
      <c r="S599" s="155">
        <v>91001</v>
      </c>
      <c r="T599" s="155" t="s">
        <v>4212</v>
      </c>
      <c r="U599" s="155" t="s">
        <v>898</v>
      </c>
      <c r="V599" s="156">
        <v>42061</v>
      </c>
      <c r="W599" s="154">
        <v>7553</v>
      </c>
      <c r="X599" s="262"/>
      <c r="Y599" s="153"/>
      <c r="Z599" s="262"/>
      <c r="AA599" s="262"/>
      <c r="AB599" s="262"/>
      <c r="AC599" s="150"/>
      <c r="AD599" s="40"/>
      <c r="AE599" s="40"/>
      <c r="AF599" s="40"/>
      <c r="AG599" s="40"/>
      <c r="AH599" s="40"/>
      <c r="AI599" s="218"/>
    </row>
    <row r="600" spans="1:35" ht="45" customHeight="1" x14ac:dyDescent="0.2">
      <c r="A600" s="159" t="s">
        <v>5435</v>
      </c>
      <c r="B600" s="150">
        <v>690708000</v>
      </c>
      <c r="C600" s="150" t="s">
        <v>4157</v>
      </c>
      <c r="D600" s="151" t="s">
        <v>4025</v>
      </c>
      <c r="E600" s="150" t="s">
        <v>4184</v>
      </c>
      <c r="F600" s="152" t="s">
        <v>2439</v>
      </c>
      <c r="G600" s="152"/>
      <c r="H600" s="152" t="s">
        <v>5070</v>
      </c>
      <c r="I600" s="152" t="s">
        <v>115</v>
      </c>
      <c r="J600" s="150"/>
      <c r="K600" s="150"/>
      <c r="L600" s="188" t="s">
        <v>5436</v>
      </c>
      <c r="M600" s="150" t="s">
        <v>5437</v>
      </c>
      <c r="N600" s="153" t="s">
        <v>118</v>
      </c>
      <c r="O600" s="154" t="s">
        <v>672</v>
      </c>
      <c r="P600" s="154" t="s">
        <v>5438</v>
      </c>
      <c r="Q600" s="155" t="s">
        <v>5439</v>
      </c>
      <c r="R600" s="154"/>
      <c r="S600" s="155">
        <v>91001</v>
      </c>
      <c r="T600" s="155" t="s">
        <v>4212</v>
      </c>
      <c r="U600" s="155" t="s">
        <v>898</v>
      </c>
      <c r="V600" s="156">
        <v>38628</v>
      </c>
      <c r="W600" s="154">
        <v>7203</v>
      </c>
      <c r="X600" s="262"/>
      <c r="Y600" s="153"/>
      <c r="Z600" s="262"/>
      <c r="AA600" s="262"/>
      <c r="AB600" s="262"/>
      <c r="AC600" s="150"/>
      <c r="AD600" s="40"/>
      <c r="AE600" s="40"/>
      <c r="AF600" s="40"/>
      <c r="AG600" s="40"/>
      <c r="AH600" s="40"/>
      <c r="AI600" s="218"/>
    </row>
    <row r="601" spans="1:35" ht="45" customHeight="1" x14ac:dyDescent="0.2">
      <c r="A601" s="159" t="s">
        <v>5440</v>
      </c>
      <c r="B601" s="150">
        <v>691408000</v>
      </c>
      <c r="C601" s="150" t="s">
        <v>605</v>
      </c>
      <c r="D601" s="151" t="s">
        <v>124</v>
      </c>
      <c r="E601" s="150" t="s">
        <v>5441</v>
      </c>
      <c r="F601" s="152" t="s">
        <v>278</v>
      </c>
      <c r="G601" s="152"/>
      <c r="H601" s="152" t="s">
        <v>4172</v>
      </c>
      <c r="I601" s="152" t="s">
        <v>115</v>
      </c>
      <c r="J601" s="150"/>
      <c r="K601" s="150"/>
      <c r="L601" s="150" t="s">
        <v>5442</v>
      </c>
      <c r="M601" s="150" t="s">
        <v>5443</v>
      </c>
      <c r="N601" s="153" t="s">
        <v>471</v>
      </c>
      <c r="O601" s="154" t="s">
        <v>5444</v>
      </c>
      <c r="P601" s="154" t="s">
        <v>5445</v>
      </c>
      <c r="Q601" s="155" t="s">
        <v>5446</v>
      </c>
      <c r="R601" s="154"/>
      <c r="S601" s="155">
        <v>91001</v>
      </c>
      <c r="T601" s="155" t="s">
        <v>4176</v>
      </c>
      <c r="U601" s="155" t="s">
        <v>898</v>
      </c>
      <c r="V601" s="156">
        <v>40764</v>
      </c>
      <c r="W601" s="154">
        <v>7451</v>
      </c>
      <c r="X601" s="213"/>
      <c r="Y601" s="214"/>
      <c r="Z601" s="213"/>
      <c r="AA601" s="213"/>
      <c r="AB601" s="213"/>
      <c r="AC601" s="215"/>
      <c r="AD601" s="40"/>
      <c r="AE601" s="40"/>
      <c r="AF601" s="40"/>
      <c r="AG601" s="40"/>
      <c r="AH601" s="40"/>
      <c r="AI601" s="218"/>
    </row>
    <row r="602" spans="1:35" ht="45" customHeight="1" x14ac:dyDescent="0.2">
      <c r="A602" s="159" t="s">
        <v>5447</v>
      </c>
      <c r="B602" s="150">
        <v>692102002</v>
      </c>
      <c r="C602" s="150" t="s">
        <v>5448</v>
      </c>
      <c r="D602" s="151" t="s">
        <v>276</v>
      </c>
      <c r="E602" s="150" t="s">
        <v>4171</v>
      </c>
      <c r="F602" s="152" t="s">
        <v>2439</v>
      </c>
      <c r="G602" s="152"/>
      <c r="H602" s="152" t="s">
        <v>4172</v>
      </c>
      <c r="I602" s="152" t="s">
        <v>115</v>
      </c>
      <c r="J602" s="150"/>
      <c r="K602" s="150"/>
      <c r="L602" s="150" t="s">
        <v>5449</v>
      </c>
      <c r="M602" s="150" t="s">
        <v>5450</v>
      </c>
      <c r="N602" s="153" t="s">
        <v>232</v>
      </c>
      <c r="O602" s="154" t="s">
        <v>5451</v>
      </c>
      <c r="P602" s="154" t="s">
        <v>5452</v>
      </c>
      <c r="Q602" s="155"/>
      <c r="R602" s="154"/>
      <c r="S602" s="155">
        <v>91001</v>
      </c>
      <c r="T602" s="155" t="s">
        <v>4265</v>
      </c>
      <c r="U602" s="155" t="s">
        <v>898</v>
      </c>
      <c r="V602" s="156">
        <v>39212</v>
      </c>
      <c r="W602" s="154">
        <v>7356</v>
      </c>
      <c r="X602" s="262"/>
      <c r="Y602" s="153"/>
      <c r="Z602" s="262"/>
      <c r="AA602" s="262"/>
      <c r="AB602" s="262"/>
      <c r="AC602" s="150"/>
      <c r="AD602" s="40"/>
      <c r="AE602" s="40"/>
      <c r="AF602" s="40"/>
      <c r="AG602" s="40"/>
      <c r="AH602" s="40"/>
      <c r="AI602" s="218"/>
    </row>
    <row r="603" spans="1:35" ht="45" customHeight="1" x14ac:dyDescent="0.2">
      <c r="A603" s="159" t="s">
        <v>5453</v>
      </c>
      <c r="B603" s="150">
        <v>690731002</v>
      </c>
      <c r="C603" s="150" t="s">
        <v>4157</v>
      </c>
      <c r="D603" s="151" t="s">
        <v>4025</v>
      </c>
      <c r="E603" s="150" t="s">
        <v>920</v>
      </c>
      <c r="F603" s="152" t="s">
        <v>278</v>
      </c>
      <c r="G603" s="152"/>
      <c r="H603" s="152" t="s">
        <v>921</v>
      </c>
      <c r="I603" s="183" t="s">
        <v>509</v>
      </c>
      <c r="J603" s="150"/>
      <c r="K603" s="150"/>
      <c r="L603" s="183" t="s">
        <v>5454</v>
      </c>
      <c r="M603" s="152" t="s">
        <v>5455</v>
      </c>
      <c r="N603" s="150" t="s">
        <v>118</v>
      </c>
      <c r="O603" s="154" t="s">
        <v>1066</v>
      </c>
      <c r="P603" s="154" t="s">
        <v>5456</v>
      </c>
      <c r="Q603" s="155" t="s">
        <v>5457</v>
      </c>
      <c r="R603" s="154"/>
      <c r="S603" s="155">
        <v>91001</v>
      </c>
      <c r="T603" s="155" t="s">
        <v>4176</v>
      </c>
      <c r="U603" s="155" t="s">
        <v>898</v>
      </c>
      <c r="V603" s="156">
        <v>38656</v>
      </c>
      <c r="W603" s="154">
        <v>7211</v>
      </c>
      <c r="X603" s="213"/>
      <c r="Y603" s="214"/>
      <c r="Z603" s="213"/>
      <c r="AA603" s="213"/>
      <c r="AB603" s="213"/>
      <c r="AC603" s="215"/>
      <c r="AD603" s="40"/>
      <c r="AE603" s="40"/>
      <c r="AF603" s="40"/>
      <c r="AG603" s="40"/>
      <c r="AH603" s="40"/>
      <c r="AI603" s="218"/>
    </row>
    <row r="604" spans="1:35" ht="45" customHeight="1" x14ac:dyDescent="0.2">
      <c r="A604" s="159" t="s">
        <v>5458</v>
      </c>
      <c r="B604" s="150">
        <v>692525000</v>
      </c>
      <c r="C604" s="150" t="s">
        <v>4157</v>
      </c>
      <c r="D604" s="151" t="s">
        <v>4025</v>
      </c>
      <c r="E604" s="150" t="s">
        <v>4171</v>
      </c>
      <c r="F604" s="152" t="s">
        <v>278</v>
      </c>
      <c r="G604" s="152"/>
      <c r="H604" s="152" t="s">
        <v>4172</v>
      </c>
      <c r="I604" s="152" t="s">
        <v>509</v>
      </c>
      <c r="J604" s="150"/>
      <c r="K604" s="150"/>
      <c r="L604" s="150" t="s">
        <v>5459</v>
      </c>
      <c r="M604" s="150" t="s">
        <v>5460</v>
      </c>
      <c r="N604" s="153" t="s">
        <v>165</v>
      </c>
      <c r="O604" s="154" t="s">
        <v>5461</v>
      </c>
      <c r="P604" s="154" t="s">
        <v>5462</v>
      </c>
      <c r="Q604" s="155" t="s">
        <v>5463</v>
      </c>
      <c r="R604" s="154"/>
      <c r="S604" s="155">
        <v>91001</v>
      </c>
      <c r="T604" s="155" t="s">
        <v>5464</v>
      </c>
      <c r="U604" s="155" t="s">
        <v>898</v>
      </c>
      <c r="V604" s="156">
        <v>38553</v>
      </c>
      <c r="W604" s="154">
        <v>7180</v>
      </c>
      <c r="X604" s="262"/>
      <c r="Y604" s="153"/>
      <c r="Z604" s="262"/>
      <c r="AA604" s="262"/>
      <c r="AB604" s="262"/>
      <c r="AC604" s="150"/>
      <c r="AD604" s="40"/>
      <c r="AE604" s="40"/>
      <c r="AF604" s="40"/>
      <c r="AG604" s="40"/>
      <c r="AH604" s="40"/>
      <c r="AI604" s="218"/>
    </row>
    <row r="605" spans="1:35" ht="45" customHeight="1" x14ac:dyDescent="0.2">
      <c r="A605" s="159" t="s">
        <v>5465</v>
      </c>
      <c r="B605" s="150">
        <v>692648005</v>
      </c>
      <c r="C605" s="150" t="s">
        <v>4157</v>
      </c>
      <c r="D605" s="151" t="s">
        <v>4025</v>
      </c>
      <c r="E605" s="183" t="s">
        <v>4171</v>
      </c>
      <c r="F605" s="152" t="s">
        <v>278</v>
      </c>
      <c r="G605" s="152"/>
      <c r="H605" s="152" t="s">
        <v>4172</v>
      </c>
      <c r="I605" s="152" t="s">
        <v>115</v>
      </c>
      <c r="J605" s="150"/>
      <c r="K605" s="150"/>
      <c r="L605" s="150" t="s">
        <v>5466</v>
      </c>
      <c r="M605" s="150" t="s">
        <v>5467</v>
      </c>
      <c r="N605" s="153" t="s">
        <v>133</v>
      </c>
      <c r="O605" s="154" t="s">
        <v>711</v>
      </c>
      <c r="P605" s="154" t="s">
        <v>5468</v>
      </c>
      <c r="Q605" s="155" t="s">
        <v>5469</v>
      </c>
      <c r="R605" s="154"/>
      <c r="S605" s="155">
        <v>91001</v>
      </c>
      <c r="T605" s="155" t="s">
        <v>4176</v>
      </c>
      <c r="U605" s="155" t="s">
        <v>898</v>
      </c>
      <c r="V605" s="156">
        <v>38722</v>
      </c>
      <c r="W605" s="154">
        <v>7243</v>
      </c>
      <c r="X605" s="213"/>
      <c r="Y605" s="214"/>
      <c r="Z605" s="213"/>
      <c r="AA605" s="213"/>
      <c r="AB605" s="213"/>
      <c r="AC605" s="215"/>
      <c r="AD605" s="40"/>
      <c r="AE605" s="40"/>
      <c r="AF605" s="40"/>
      <c r="AG605" s="40"/>
      <c r="AH605" s="40"/>
      <c r="AI605" s="218"/>
    </row>
    <row r="606" spans="1:35" ht="45" customHeight="1" x14ac:dyDescent="0.2">
      <c r="A606" s="159" t="s">
        <v>5470</v>
      </c>
      <c r="B606" s="150">
        <v>692645006</v>
      </c>
      <c r="C606" s="150" t="s">
        <v>4157</v>
      </c>
      <c r="D606" s="151" t="s">
        <v>4025</v>
      </c>
      <c r="E606" s="150" t="s">
        <v>920</v>
      </c>
      <c r="F606" s="152" t="s">
        <v>278</v>
      </c>
      <c r="G606" s="152"/>
      <c r="H606" s="152" t="s">
        <v>921</v>
      </c>
      <c r="I606" s="152" t="s">
        <v>115</v>
      </c>
      <c r="J606" s="150"/>
      <c r="K606" s="150"/>
      <c r="L606" s="150" t="s">
        <v>5471</v>
      </c>
      <c r="M606" s="150" t="s">
        <v>5472</v>
      </c>
      <c r="N606" s="153" t="s">
        <v>939</v>
      </c>
      <c r="O606" s="154" t="s">
        <v>5473</v>
      </c>
      <c r="P606" s="154" t="s">
        <v>5474</v>
      </c>
      <c r="Q606" s="155" t="s">
        <v>5475</v>
      </c>
      <c r="R606" s="154"/>
      <c r="S606" s="155">
        <v>91001</v>
      </c>
      <c r="T606" s="155" t="s">
        <v>897</v>
      </c>
      <c r="U606" s="155" t="s">
        <v>898</v>
      </c>
      <c r="V606" s="156">
        <v>42397</v>
      </c>
      <c r="W606" s="154">
        <v>7592</v>
      </c>
      <c r="X606" s="262"/>
      <c r="Y606" s="153"/>
      <c r="Z606" s="262"/>
      <c r="AA606" s="262"/>
      <c r="AB606" s="262"/>
      <c r="AC606" s="150"/>
      <c r="AD606" s="40"/>
      <c r="AE606" s="40"/>
      <c r="AF606" s="40"/>
      <c r="AG606" s="40"/>
      <c r="AH606" s="40"/>
      <c r="AI606" s="218"/>
    </row>
    <row r="607" spans="1:35" ht="45" customHeight="1" x14ac:dyDescent="0.2">
      <c r="A607" s="159" t="s">
        <v>5476</v>
      </c>
      <c r="B607" s="150">
        <v>691702006</v>
      </c>
      <c r="C607" s="150" t="s">
        <v>4157</v>
      </c>
      <c r="D607" s="151" t="s">
        <v>4025</v>
      </c>
      <c r="E607" s="150" t="s">
        <v>4171</v>
      </c>
      <c r="F607" s="152" t="s">
        <v>278</v>
      </c>
      <c r="G607" s="152"/>
      <c r="H607" s="152" t="s">
        <v>4172</v>
      </c>
      <c r="I607" s="152" t="s">
        <v>115</v>
      </c>
      <c r="J607" s="150"/>
      <c r="K607" s="150"/>
      <c r="L607" s="150" t="s">
        <v>5477</v>
      </c>
      <c r="M607" s="150" t="s">
        <v>5478</v>
      </c>
      <c r="N607" s="153" t="s">
        <v>133</v>
      </c>
      <c r="O607" s="154" t="s">
        <v>4144</v>
      </c>
      <c r="P607" s="154"/>
      <c r="Q607" s="155"/>
      <c r="R607" s="154"/>
      <c r="S607" s="150">
        <v>91001</v>
      </c>
      <c r="T607" s="155" t="s">
        <v>4176</v>
      </c>
      <c r="U607" s="155" t="s">
        <v>898</v>
      </c>
      <c r="V607" s="156">
        <v>38735</v>
      </c>
      <c r="W607" s="154">
        <v>7264</v>
      </c>
      <c r="X607" s="262"/>
      <c r="Y607" s="153"/>
      <c r="Z607" s="262"/>
      <c r="AA607" s="262"/>
      <c r="AB607" s="262"/>
      <c r="AC607" s="150"/>
      <c r="AD607" s="40"/>
      <c r="AE607" s="40"/>
      <c r="AF607" s="40"/>
      <c r="AG607" s="40"/>
      <c r="AH607" s="40"/>
      <c r="AI607" s="218"/>
    </row>
    <row r="608" spans="1:35" ht="45" customHeight="1" x14ac:dyDescent="0.2">
      <c r="A608" s="159" t="s">
        <v>5479</v>
      </c>
      <c r="B608" s="150">
        <v>690906007</v>
      </c>
      <c r="C608" s="150" t="s">
        <v>4157</v>
      </c>
      <c r="D608" s="151" t="s">
        <v>4025</v>
      </c>
      <c r="E608" s="150" t="s">
        <v>4171</v>
      </c>
      <c r="F608" s="152" t="s">
        <v>278</v>
      </c>
      <c r="G608" s="152"/>
      <c r="H608" s="152" t="s">
        <v>4172</v>
      </c>
      <c r="I608" s="152" t="s">
        <v>115</v>
      </c>
      <c r="J608" s="150"/>
      <c r="K608" s="150"/>
      <c r="L608" s="150" t="s">
        <v>5480</v>
      </c>
      <c r="M608" s="150" t="s">
        <v>5481</v>
      </c>
      <c r="N608" s="153" t="s">
        <v>1770</v>
      </c>
      <c r="O608" s="154" t="s">
        <v>5482</v>
      </c>
      <c r="P608" s="154" t="s">
        <v>5483</v>
      </c>
      <c r="Q608" s="155"/>
      <c r="R608" s="154"/>
      <c r="S608" s="155" t="s">
        <v>5482</v>
      </c>
      <c r="T608" s="155" t="s">
        <v>4212</v>
      </c>
      <c r="U608" s="155" t="s">
        <v>898</v>
      </c>
      <c r="V608" s="156">
        <v>38729</v>
      </c>
      <c r="W608" s="154">
        <v>7254</v>
      </c>
      <c r="X608" s="213"/>
      <c r="Y608" s="214"/>
      <c r="Z608" s="213"/>
      <c r="AA608" s="213"/>
      <c r="AB608" s="213"/>
      <c r="AC608" s="215"/>
      <c r="AD608" s="40"/>
      <c r="AE608" s="40"/>
      <c r="AF608" s="40"/>
      <c r="AG608" s="40"/>
      <c r="AH608" s="40"/>
      <c r="AI608" s="218"/>
    </row>
    <row r="609" spans="1:35" ht="45" customHeight="1" x14ac:dyDescent="0.2">
      <c r="A609" s="159" t="s">
        <v>5484</v>
      </c>
      <c r="B609" s="150">
        <v>691514005</v>
      </c>
      <c r="C609" s="150" t="s">
        <v>4157</v>
      </c>
      <c r="D609" s="151" t="s">
        <v>4025</v>
      </c>
      <c r="E609" s="150" t="s">
        <v>920</v>
      </c>
      <c r="F609" s="152" t="s">
        <v>278</v>
      </c>
      <c r="G609" s="152"/>
      <c r="H609" s="152" t="s">
        <v>921</v>
      </c>
      <c r="I609" s="152" t="s">
        <v>115</v>
      </c>
      <c r="J609" s="150"/>
      <c r="K609" s="150"/>
      <c r="L609" s="150" t="s">
        <v>5485</v>
      </c>
      <c r="M609" s="150" t="s">
        <v>5486</v>
      </c>
      <c r="N609" s="153" t="s">
        <v>133</v>
      </c>
      <c r="O609" s="154" t="s">
        <v>5487</v>
      </c>
      <c r="P609" s="154" t="s">
        <v>5488</v>
      </c>
      <c r="Q609" s="155" t="s">
        <v>5489</v>
      </c>
      <c r="R609" s="154"/>
      <c r="S609" s="155">
        <v>91001</v>
      </c>
      <c r="T609" s="155" t="s">
        <v>897</v>
      </c>
      <c r="U609" s="155" t="s">
        <v>898</v>
      </c>
      <c r="V609" s="156">
        <v>42053</v>
      </c>
      <c r="W609" s="154">
        <v>7536</v>
      </c>
      <c r="X609" s="213"/>
      <c r="Y609" s="214"/>
      <c r="Z609" s="213"/>
      <c r="AA609" s="213"/>
      <c r="AB609" s="213"/>
      <c r="AC609" s="215"/>
      <c r="AD609" s="40"/>
      <c r="AE609" s="40"/>
      <c r="AF609" s="40"/>
      <c r="AG609" s="40"/>
      <c r="AH609" s="40"/>
      <c r="AI609" s="218"/>
    </row>
    <row r="610" spans="1:35" ht="45" customHeight="1" x14ac:dyDescent="0.2">
      <c r="A610" s="159" t="s">
        <v>5490</v>
      </c>
      <c r="B610" s="150">
        <v>690510006</v>
      </c>
      <c r="C610" s="150" t="s">
        <v>4157</v>
      </c>
      <c r="D610" s="151" t="s">
        <v>4025</v>
      </c>
      <c r="E610" s="150" t="s">
        <v>4559</v>
      </c>
      <c r="F610" s="152" t="s">
        <v>278</v>
      </c>
      <c r="G610" s="152"/>
      <c r="H610" s="152" t="s">
        <v>921</v>
      </c>
      <c r="I610" s="152" t="s">
        <v>115</v>
      </c>
      <c r="J610" s="150"/>
      <c r="K610" s="150"/>
      <c r="L610" s="150" t="s">
        <v>5491</v>
      </c>
      <c r="M610" s="150" t="s">
        <v>5492</v>
      </c>
      <c r="N610" s="153" t="s">
        <v>246</v>
      </c>
      <c r="O610" s="154" t="s">
        <v>5493</v>
      </c>
      <c r="P610" s="154" t="s">
        <v>5494</v>
      </c>
      <c r="Q610" s="155" t="s">
        <v>5495</v>
      </c>
      <c r="R610" s="154"/>
      <c r="S610" s="155">
        <v>91001</v>
      </c>
      <c r="T610" s="155" t="s">
        <v>897</v>
      </c>
      <c r="U610" s="155" t="s">
        <v>898</v>
      </c>
      <c r="V610" s="156">
        <v>42195</v>
      </c>
      <c r="W610" s="154">
        <v>7572</v>
      </c>
      <c r="X610" s="213"/>
      <c r="Y610" s="214"/>
      <c r="Z610" s="213"/>
      <c r="AA610" s="213"/>
      <c r="AB610" s="213"/>
      <c r="AC610" s="215"/>
      <c r="AD610" s="40"/>
      <c r="AE610" s="40"/>
      <c r="AF610" s="40"/>
      <c r="AG610" s="40"/>
      <c r="AH610" s="40"/>
      <c r="AI610" s="218"/>
    </row>
    <row r="611" spans="1:35" ht="45" customHeight="1" x14ac:dyDescent="0.2">
      <c r="A611" s="159" t="s">
        <v>5496</v>
      </c>
      <c r="B611" s="150">
        <v>690701006</v>
      </c>
      <c r="C611" s="150" t="s">
        <v>4157</v>
      </c>
      <c r="D611" s="151" t="s">
        <v>4025</v>
      </c>
      <c r="E611" s="150" t="s">
        <v>4171</v>
      </c>
      <c r="F611" s="152" t="s">
        <v>278</v>
      </c>
      <c r="G611" s="152"/>
      <c r="H611" s="152" t="s">
        <v>4172</v>
      </c>
      <c r="I611" s="152" t="s">
        <v>115</v>
      </c>
      <c r="J611" s="150"/>
      <c r="K611" s="150"/>
      <c r="L611" s="150" t="s">
        <v>5497</v>
      </c>
      <c r="M611" s="150" t="s">
        <v>5498</v>
      </c>
      <c r="N611" s="153" t="s">
        <v>118</v>
      </c>
      <c r="O611" s="154" t="s">
        <v>119</v>
      </c>
      <c r="P611" s="154" t="s">
        <v>5499</v>
      </c>
      <c r="Q611" s="155" t="s">
        <v>5500</v>
      </c>
      <c r="R611" s="154"/>
      <c r="S611" s="155">
        <v>91001</v>
      </c>
      <c r="T611" s="155" t="s">
        <v>4189</v>
      </c>
      <c r="U611" s="155" t="s">
        <v>898</v>
      </c>
      <c r="V611" s="156">
        <v>41361</v>
      </c>
      <c r="W611" s="154">
        <v>7475</v>
      </c>
      <c r="X611" s="213"/>
      <c r="Y611" s="214"/>
      <c r="Z611" s="213"/>
      <c r="AA611" s="213"/>
      <c r="AB611" s="213"/>
      <c r="AC611" s="215"/>
      <c r="AD611" s="40"/>
      <c r="AE611" s="40"/>
      <c r="AF611" s="40"/>
      <c r="AG611" s="40"/>
      <c r="AH611" s="40"/>
      <c r="AI611" s="218"/>
    </row>
    <row r="612" spans="1:35" ht="45" customHeight="1" x14ac:dyDescent="0.2">
      <c r="A612" s="159" t="s">
        <v>5501</v>
      </c>
      <c r="B612" s="150">
        <v>692539001</v>
      </c>
      <c r="C612" s="150" t="s">
        <v>4157</v>
      </c>
      <c r="D612" s="151" t="s">
        <v>4025</v>
      </c>
      <c r="E612" s="150" t="s">
        <v>4171</v>
      </c>
      <c r="F612" s="152" t="s">
        <v>278</v>
      </c>
      <c r="G612" s="152"/>
      <c r="H612" s="152" t="s">
        <v>4172</v>
      </c>
      <c r="I612" s="152" t="s">
        <v>115</v>
      </c>
      <c r="J612" s="150"/>
      <c r="K612" s="150"/>
      <c r="L612" s="150" t="s">
        <v>5502</v>
      </c>
      <c r="M612" s="150" t="s">
        <v>5503</v>
      </c>
      <c r="N612" s="153" t="s">
        <v>118</v>
      </c>
      <c r="O612" s="154" t="s">
        <v>5504</v>
      </c>
      <c r="P612" s="154" t="s">
        <v>5505</v>
      </c>
      <c r="Q612" s="155"/>
      <c r="R612" s="154"/>
      <c r="S612" s="155">
        <v>91001</v>
      </c>
      <c r="T612" s="155" t="s">
        <v>4189</v>
      </c>
      <c r="U612" s="155" t="s">
        <v>898</v>
      </c>
      <c r="V612" s="156">
        <v>38729</v>
      </c>
      <c r="W612" s="154">
        <v>7256</v>
      </c>
      <c r="X612" s="262"/>
      <c r="Y612" s="153"/>
      <c r="Z612" s="262"/>
      <c r="AA612" s="262"/>
      <c r="AB612" s="262"/>
      <c r="AC612" s="150"/>
      <c r="AD612" s="40"/>
      <c r="AE612" s="40"/>
      <c r="AF612" s="40"/>
      <c r="AG612" s="40"/>
      <c r="AH612" s="40"/>
      <c r="AI612" s="218"/>
    </row>
    <row r="613" spans="1:35" ht="45" customHeight="1" x14ac:dyDescent="0.2">
      <c r="A613" s="159" t="s">
        <v>5506</v>
      </c>
      <c r="B613" s="150" t="s">
        <v>5507</v>
      </c>
      <c r="C613" s="150" t="s">
        <v>4157</v>
      </c>
      <c r="D613" s="151" t="s">
        <v>4025</v>
      </c>
      <c r="E613" s="150" t="s">
        <v>4184</v>
      </c>
      <c r="F613" s="152" t="s">
        <v>2439</v>
      </c>
      <c r="G613" s="152"/>
      <c r="H613" s="152" t="s">
        <v>4185</v>
      </c>
      <c r="I613" s="152" t="s">
        <v>115</v>
      </c>
      <c r="J613" s="150"/>
      <c r="K613" s="150"/>
      <c r="L613" s="150" t="s">
        <v>5508</v>
      </c>
      <c r="M613" s="150" t="s">
        <v>5509</v>
      </c>
      <c r="N613" s="153" t="s">
        <v>1770</v>
      </c>
      <c r="O613" s="154" t="s">
        <v>5510</v>
      </c>
      <c r="P613" s="154"/>
      <c r="Q613" s="155"/>
      <c r="R613" s="154"/>
      <c r="S613" s="155">
        <v>91001</v>
      </c>
      <c r="T613" s="155" t="s">
        <v>5511</v>
      </c>
      <c r="U613" s="155">
        <v>2007</v>
      </c>
      <c r="V613" s="156">
        <v>38803</v>
      </c>
      <c r="W613" s="154">
        <v>7315</v>
      </c>
      <c r="X613" s="262"/>
      <c r="Y613" s="153"/>
      <c r="Z613" s="262"/>
      <c r="AA613" s="262"/>
      <c r="AB613" s="262"/>
      <c r="AC613" s="150"/>
      <c r="AD613" s="40"/>
      <c r="AE613" s="40"/>
      <c r="AF613" s="40"/>
      <c r="AG613" s="40"/>
      <c r="AH613" s="40"/>
      <c r="AI613" s="218"/>
    </row>
    <row r="614" spans="1:35" ht="45" customHeight="1" x14ac:dyDescent="0.2">
      <c r="A614" s="189" t="s">
        <v>5512</v>
      </c>
      <c r="B614" s="150">
        <v>692532007</v>
      </c>
      <c r="C614" s="150" t="s">
        <v>4545</v>
      </c>
      <c r="D614" s="151" t="s">
        <v>4025</v>
      </c>
      <c r="E614" s="150" t="s">
        <v>920</v>
      </c>
      <c r="F614" s="152" t="s">
        <v>278</v>
      </c>
      <c r="G614" s="152"/>
      <c r="H614" s="152" t="s">
        <v>921</v>
      </c>
      <c r="I614" s="152" t="s">
        <v>115</v>
      </c>
      <c r="J614" s="150"/>
      <c r="K614" s="150"/>
      <c r="L614" s="150" t="s">
        <v>5513</v>
      </c>
      <c r="M614" s="150" t="s">
        <v>5514</v>
      </c>
      <c r="N614" s="153" t="s">
        <v>165</v>
      </c>
      <c r="O614" s="154" t="s">
        <v>5515</v>
      </c>
      <c r="P614" s="154"/>
      <c r="Q614" s="155" t="s">
        <v>5516</v>
      </c>
      <c r="R614" s="154"/>
      <c r="S614" s="155" t="s">
        <v>4550</v>
      </c>
      <c r="T614" s="155" t="s">
        <v>5517</v>
      </c>
      <c r="U614" s="155">
        <v>2009</v>
      </c>
      <c r="V614" s="156">
        <v>40374</v>
      </c>
      <c r="W614" s="154">
        <v>7430</v>
      </c>
      <c r="X614" s="262"/>
      <c r="Y614" s="153"/>
      <c r="Z614" s="262"/>
      <c r="AA614" s="262"/>
      <c r="AB614" s="262"/>
      <c r="AC614" s="150"/>
      <c r="AD614" s="40"/>
      <c r="AE614" s="40"/>
      <c r="AF614" s="40"/>
      <c r="AG614" s="40"/>
      <c r="AH614" s="40"/>
      <c r="AI614" s="218"/>
    </row>
    <row r="615" spans="1:35" ht="45" customHeight="1" x14ac:dyDescent="0.2">
      <c r="A615" s="159" t="s">
        <v>5518</v>
      </c>
      <c r="B615" s="150">
        <v>690718006</v>
      </c>
      <c r="C615" s="150" t="s">
        <v>4157</v>
      </c>
      <c r="D615" s="151" t="s">
        <v>4025</v>
      </c>
      <c r="E615" s="150" t="s">
        <v>4171</v>
      </c>
      <c r="F615" s="152" t="s">
        <v>278</v>
      </c>
      <c r="G615" s="152"/>
      <c r="H615" s="152" t="s">
        <v>4172</v>
      </c>
      <c r="I615" s="152" t="s">
        <v>115</v>
      </c>
      <c r="J615" s="150"/>
      <c r="K615" s="150"/>
      <c r="L615" s="150" t="s">
        <v>5519</v>
      </c>
      <c r="M615" s="150" t="s">
        <v>5520</v>
      </c>
      <c r="N615" s="153" t="s">
        <v>118</v>
      </c>
      <c r="O615" s="154" t="s">
        <v>1547</v>
      </c>
      <c r="P615" s="154" t="s">
        <v>5521</v>
      </c>
      <c r="Q615" s="155" t="s">
        <v>5522</v>
      </c>
      <c r="R615" s="154"/>
      <c r="S615" s="155">
        <v>91001</v>
      </c>
      <c r="T615" s="155" t="s">
        <v>4212</v>
      </c>
      <c r="U615" s="155" t="s">
        <v>898</v>
      </c>
      <c r="V615" s="156">
        <v>38628</v>
      </c>
      <c r="W615" s="154">
        <v>7204</v>
      </c>
      <c r="X615" s="213"/>
      <c r="Y615" s="214"/>
      <c r="Z615" s="213"/>
      <c r="AA615" s="213"/>
      <c r="AB615" s="213"/>
      <c r="AC615" s="215"/>
      <c r="AD615" s="40"/>
      <c r="AE615" s="40"/>
      <c r="AF615" s="40"/>
      <c r="AG615" s="40"/>
      <c r="AH615" s="40"/>
      <c r="AI615" s="218"/>
    </row>
    <row r="616" spans="1:35" ht="45" customHeight="1" x14ac:dyDescent="0.2">
      <c r="A616" s="159" t="s">
        <v>5523</v>
      </c>
      <c r="B616" s="150">
        <v>691104001</v>
      </c>
      <c r="C616" s="150" t="s">
        <v>4157</v>
      </c>
      <c r="D616" s="151" t="s">
        <v>4025</v>
      </c>
      <c r="E616" s="150" t="s">
        <v>4171</v>
      </c>
      <c r="F616" s="152" t="s">
        <v>278</v>
      </c>
      <c r="G616" s="152"/>
      <c r="H616" s="152" t="s">
        <v>4294</v>
      </c>
      <c r="I616" s="152" t="s">
        <v>115</v>
      </c>
      <c r="J616" s="150"/>
      <c r="K616" s="150"/>
      <c r="L616" s="183" t="s">
        <v>5524</v>
      </c>
      <c r="M616" s="150" t="s">
        <v>5525</v>
      </c>
      <c r="N616" s="153" t="s">
        <v>939</v>
      </c>
      <c r="O616" s="154" t="s">
        <v>940</v>
      </c>
      <c r="P616" s="154" t="s">
        <v>5526</v>
      </c>
      <c r="Q616" s="155" t="s">
        <v>5527</v>
      </c>
      <c r="R616" s="154"/>
      <c r="S616" s="155">
        <v>91001</v>
      </c>
      <c r="T616" s="155" t="s">
        <v>897</v>
      </c>
      <c r="U616" s="155" t="s">
        <v>898</v>
      </c>
      <c r="V616" s="156">
        <v>38287</v>
      </c>
      <c r="W616" s="154">
        <v>7147</v>
      </c>
      <c r="X616" s="262"/>
      <c r="Y616" s="153"/>
      <c r="Z616" s="262"/>
      <c r="AA616" s="262"/>
      <c r="AB616" s="262"/>
      <c r="AC616" s="150"/>
      <c r="AD616" s="40"/>
      <c r="AE616" s="40"/>
      <c r="AF616" s="40"/>
      <c r="AG616" s="40"/>
      <c r="AH616" s="40"/>
      <c r="AI616" s="218"/>
    </row>
    <row r="617" spans="1:35" ht="45" customHeight="1" x14ac:dyDescent="0.2">
      <c r="A617" s="159" t="s">
        <v>5528</v>
      </c>
      <c r="B617" s="150">
        <v>691508005</v>
      </c>
      <c r="C617" s="150" t="s">
        <v>4157</v>
      </c>
      <c r="D617" s="151" t="s">
        <v>4025</v>
      </c>
      <c r="E617" s="150" t="s">
        <v>4171</v>
      </c>
      <c r="F617" s="152" t="s">
        <v>278</v>
      </c>
      <c r="G617" s="152"/>
      <c r="H617" s="152" t="s">
        <v>4172</v>
      </c>
      <c r="I617" s="152" t="s">
        <v>115</v>
      </c>
      <c r="J617" s="150"/>
      <c r="K617" s="150"/>
      <c r="L617" s="150" t="s">
        <v>5529</v>
      </c>
      <c r="M617" s="150" t="s">
        <v>5530</v>
      </c>
      <c r="N617" s="153" t="s">
        <v>133</v>
      </c>
      <c r="O617" s="154" t="s">
        <v>1088</v>
      </c>
      <c r="P617" s="154" t="s">
        <v>5531</v>
      </c>
      <c r="Q617" s="155" t="s">
        <v>5532</v>
      </c>
      <c r="R617" s="154"/>
      <c r="S617" s="155">
        <v>91001</v>
      </c>
      <c r="T617" s="155" t="s">
        <v>4176</v>
      </c>
      <c r="U617" s="155" t="s">
        <v>898</v>
      </c>
      <c r="V617" s="156">
        <v>37970</v>
      </c>
      <c r="W617" s="154">
        <v>7050</v>
      </c>
      <c r="X617" s="262"/>
      <c r="Y617" s="153"/>
      <c r="Z617" s="262"/>
      <c r="AA617" s="262"/>
      <c r="AB617" s="262"/>
      <c r="AC617" s="150"/>
      <c r="AD617" s="40"/>
      <c r="AE617" s="40"/>
      <c r="AF617" s="40"/>
      <c r="AG617" s="40"/>
      <c r="AH617" s="40"/>
      <c r="AI617" s="218"/>
    </row>
    <row r="618" spans="1:35" ht="45" customHeight="1" x14ac:dyDescent="0.2">
      <c r="A618" s="159" t="s">
        <v>5533</v>
      </c>
      <c r="B618" s="150">
        <v>690205009</v>
      </c>
      <c r="C618" s="150" t="s">
        <v>4157</v>
      </c>
      <c r="D618" s="151" t="s">
        <v>4025</v>
      </c>
      <c r="E618" s="150" t="s">
        <v>4171</v>
      </c>
      <c r="F618" s="152" t="s">
        <v>278</v>
      </c>
      <c r="G618" s="152"/>
      <c r="H618" s="152" t="s">
        <v>4172</v>
      </c>
      <c r="I618" s="152" t="s">
        <v>115</v>
      </c>
      <c r="J618" s="150"/>
      <c r="K618" s="150"/>
      <c r="L618" s="150" t="s">
        <v>5534</v>
      </c>
      <c r="M618" s="150" t="s">
        <v>5535</v>
      </c>
      <c r="N618" s="153" t="s">
        <v>259</v>
      </c>
      <c r="O618" s="154" t="s">
        <v>5536</v>
      </c>
      <c r="P618" s="153" t="s">
        <v>5537</v>
      </c>
      <c r="Q618" s="155" t="s">
        <v>5538</v>
      </c>
      <c r="R618" s="154"/>
      <c r="S618" s="155">
        <v>91001</v>
      </c>
      <c r="T618" s="155" t="s">
        <v>4176</v>
      </c>
      <c r="U618" s="155" t="s">
        <v>898</v>
      </c>
      <c r="V618" s="156">
        <v>38737</v>
      </c>
      <c r="W618" s="154">
        <v>7280</v>
      </c>
      <c r="X618" s="262"/>
      <c r="Y618" s="153"/>
      <c r="Z618" s="262"/>
      <c r="AA618" s="262"/>
      <c r="AB618" s="262"/>
      <c r="AC618" s="150"/>
      <c r="AD618" s="40"/>
      <c r="AE618" s="40"/>
      <c r="AF618" s="40"/>
      <c r="AG618" s="40"/>
      <c r="AH618" s="40"/>
      <c r="AI618" s="218"/>
    </row>
    <row r="619" spans="1:35" ht="45" customHeight="1" x14ac:dyDescent="0.2">
      <c r="A619" s="159" t="s">
        <v>5539</v>
      </c>
      <c r="B619" s="150">
        <v>691907007</v>
      </c>
      <c r="C619" s="150" t="s">
        <v>4157</v>
      </c>
      <c r="D619" s="151" t="s">
        <v>4025</v>
      </c>
      <c r="E619" s="150" t="s">
        <v>4171</v>
      </c>
      <c r="F619" s="152" t="s">
        <v>278</v>
      </c>
      <c r="G619" s="152"/>
      <c r="H619" s="152" t="s">
        <v>4172</v>
      </c>
      <c r="I619" s="152" t="s">
        <v>115</v>
      </c>
      <c r="J619" s="150"/>
      <c r="K619" s="150"/>
      <c r="L619" s="150" t="s">
        <v>5540</v>
      </c>
      <c r="M619" s="150" t="s">
        <v>5541</v>
      </c>
      <c r="N619" s="153" t="s">
        <v>149</v>
      </c>
      <c r="O619" s="154" t="s">
        <v>345</v>
      </c>
      <c r="P619" s="154" t="s">
        <v>5542</v>
      </c>
      <c r="Q619" s="166" t="s">
        <v>5543</v>
      </c>
      <c r="R619" s="154"/>
      <c r="S619" s="155">
        <v>91001</v>
      </c>
      <c r="T619" s="155" t="s">
        <v>4176</v>
      </c>
      <c r="U619" s="155" t="s">
        <v>898</v>
      </c>
      <c r="V619" s="156">
        <v>37970</v>
      </c>
      <c r="W619" s="154">
        <v>7057</v>
      </c>
      <c r="X619" s="213"/>
      <c r="Y619" s="214"/>
      <c r="Z619" s="213"/>
      <c r="AA619" s="213"/>
      <c r="AB619" s="213"/>
      <c r="AC619" s="215"/>
      <c r="AD619" s="40"/>
      <c r="AE619" s="40"/>
      <c r="AF619" s="40"/>
      <c r="AG619" s="40"/>
      <c r="AH619" s="40"/>
      <c r="AI619" s="218"/>
    </row>
    <row r="620" spans="1:35" ht="45" customHeight="1" x14ac:dyDescent="0.2">
      <c r="A620" s="159" t="s">
        <v>5544</v>
      </c>
      <c r="B620" s="150">
        <v>691003000</v>
      </c>
      <c r="C620" s="150" t="s">
        <v>4157</v>
      </c>
      <c r="D620" s="151" t="s">
        <v>4025</v>
      </c>
      <c r="E620" s="150" t="s">
        <v>4184</v>
      </c>
      <c r="F620" s="152" t="s">
        <v>2439</v>
      </c>
      <c r="G620" s="152"/>
      <c r="H620" s="152" t="s">
        <v>4185</v>
      </c>
      <c r="I620" s="152" t="s">
        <v>115</v>
      </c>
      <c r="J620" s="150"/>
      <c r="K620" s="150"/>
      <c r="L620" s="150" t="s">
        <v>5545</v>
      </c>
      <c r="M620" s="150" t="s">
        <v>5546</v>
      </c>
      <c r="N620" s="153" t="s">
        <v>939</v>
      </c>
      <c r="O620" s="154" t="s">
        <v>5547</v>
      </c>
      <c r="P620" s="154"/>
      <c r="Q620" s="155"/>
      <c r="R620" s="154"/>
      <c r="S620" s="155">
        <v>91001</v>
      </c>
      <c r="T620" s="155" t="s">
        <v>5548</v>
      </c>
      <c r="U620" s="155">
        <v>2005</v>
      </c>
      <c r="V620" s="156">
        <v>38729</v>
      </c>
      <c r="W620" s="154">
        <v>7258</v>
      </c>
      <c r="X620" s="262"/>
      <c r="Y620" s="153"/>
      <c r="Z620" s="262"/>
      <c r="AA620" s="262"/>
      <c r="AB620" s="262"/>
      <c r="AC620" s="150"/>
      <c r="AD620" s="40"/>
      <c r="AE620" s="40"/>
      <c r="AF620" s="40"/>
      <c r="AG620" s="40"/>
      <c r="AH620" s="40"/>
      <c r="AI620" s="218"/>
    </row>
    <row r="621" spans="1:35" ht="45" customHeight="1" x14ac:dyDescent="0.2">
      <c r="A621" s="159" t="s">
        <v>5549</v>
      </c>
      <c r="B621" s="150">
        <v>692521005</v>
      </c>
      <c r="C621" s="150" t="s">
        <v>4157</v>
      </c>
      <c r="D621" s="151" t="s">
        <v>4025</v>
      </c>
      <c r="E621" s="150" t="s">
        <v>920</v>
      </c>
      <c r="F621" s="152" t="s">
        <v>278</v>
      </c>
      <c r="G621" s="152"/>
      <c r="H621" s="152" t="s">
        <v>921</v>
      </c>
      <c r="I621" s="152" t="s">
        <v>115</v>
      </c>
      <c r="J621" s="150"/>
      <c r="K621" s="150"/>
      <c r="L621" s="150" t="s">
        <v>5550</v>
      </c>
      <c r="M621" s="150" t="s">
        <v>5551</v>
      </c>
      <c r="N621" s="153" t="s">
        <v>149</v>
      </c>
      <c r="O621" s="154" t="s">
        <v>5552</v>
      </c>
      <c r="P621" s="154" t="s">
        <v>5553</v>
      </c>
      <c r="Q621" s="155" t="s">
        <v>5554</v>
      </c>
      <c r="R621" s="154"/>
      <c r="S621" s="155">
        <v>91001</v>
      </c>
      <c r="T621" s="155" t="s">
        <v>897</v>
      </c>
      <c r="U621" s="155" t="s">
        <v>898</v>
      </c>
      <c r="V621" s="156">
        <v>38755</v>
      </c>
      <c r="W621" s="154">
        <v>7296</v>
      </c>
      <c r="X621" s="213"/>
      <c r="Y621" s="214"/>
      <c r="Z621" s="213"/>
      <c r="AA621" s="213"/>
      <c r="AB621" s="213"/>
      <c r="AC621" s="215"/>
      <c r="AD621" s="40"/>
      <c r="AE621" s="40"/>
      <c r="AF621" s="40"/>
      <c r="AG621" s="40"/>
      <c r="AH621" s="40"/>
      <c r="AI621" s="218"/>
    </row>
    <row r="622" spans="1:35" ht="45" customHeight="1" x14ac:dyDescent="0.2">
      <c r="A622" s="159" t="s">
        <v>5555</v>
      </c>
      <c r="B622" s="150">
        <v>690304007</v>
      </c>
      <c r="C622" s="150" t="s">
        <v>4157</v>
      </c>
      <c r="D622" s="151" t="s">
        <v>4025</v>
      </c>
      <c r="E622" s="150" t="s">
        <v>920</v>
      </c>
      <c r="F622" s="152" t="s">
        <v>920</v>
      </c>
      <c r="G622" s="152"/>
      <c r="H622" s="152" t="s">
        <v>921</v>
      </c>
      <c r="I622" s="152" t="s">
        <v>115</v>
      </c>
      <c r="J622" s="150"/>
      <c r="K622" s="150"/>
      <c r="L622" s="150" t="s">
        <v>5556</v>
      </c>
      <c r="M622" s="150" t="s">
        <v>5557</v>
      </c>
      <c r="N622" s="153" t="s">
        <v>165</v>
      </c>
      <c r="O622" s="154" t="s">
        <v>2828</v>
      </c>
      <c r="P622" s="154" t="s">
        <v>5558</v>
      </c>
      <c r="Q622" s="155" t="s">
        <v>5559</v>
      </c>
      <c r="R622" s="154"/>
      <c r="S622" s="155">
        <v>91001</v>
      </c>
      <c r="T622" s="155" t="s">
        <v>897</v>
      </c>
      <c r="U622" s="155" t="s">
        <v>898</v>
      </c>
      <c r="V622" s="156">
        <v>42059</v>
      </c>
      <c r="W622" s="154">
        <v>7548</v>
      </c>
      <c r="X622" s="262"/>
      <c r="Y622" s="153"/>
      <c r="Z622" s="262"/>
      <c r="AA622" s="262"/>
      <c r="AB622" s="262"/>
      <c r="AC622" s="150"/>
      <c r="AD622" s="40"/>
      <c r="AE622" s="40"/>
      <c r="AF622" s="40"/>
      <c r="AG622" s="40"/>
      <c r="AH622" s="40"/>
      <c r="AI622" s="218"/>
    </row>
    <row r="623" spans="1:35" ht="45" customHeight="1" x14ac:dyDescent="0.2">
      <c r="A623" s="159" t="s">
        <v>5560</v>
      </c>
      <c r="B623" s="150">
        <v>690716003</v>
      </c>
      <c r="C623" s="150" t="s">
        <v>4157</v>
      </c>
      <c r="D623" s="151" t="s">
        <v>4025</v>
      </c>
      <c r="E623" s="150" t="s">
        <v>920</v>
      </c>
      <c r="F623" s="152" t="s">
        <v>278</v>
      </c>
      <c r="G623" s="152"/>
      <c r="H623" s="152" t="s">
        <v>921</v>
      </c>
      <c r="I623" s="152" t="s">
        <v>115</v>
      </c>
      <c r="J623" s="150"/>
      <c r="K623" s="150"/>
      <c r="L623" s="150" t="s">
        <v>5561</v>
      </c>
      <c r="M623" s="150" t="s">
        <v>5562</v>
      </c>
      <c r="N623" s="153" t="s">
        <v>118</v>
      </c>
      <c r="O623" s="154" t="s">
        <v>5563</v>
      </c>
      <c r="P623" s="154" t="s">
        <v>5564</v>
      </c>
      <c r="Q623" s="166" t="s">
        <v>5565</v>
      </c>
      <c r="R623" s="154"/>
      <c r="S623" s="155">
        <v>91001</v>
      </c>
      <c r="T623" s="155" t="s">
        <v>897</v>
      </c>
      <c r="U623" s="155" t="s">
        <v>898</v>
      </c>
      <c r="V623" s="156">
        <v>42058</v>
      </c>
      <c r="W623" s="154">
        <v>7543</v>
      </c>
      <c r="X623" s="213"/>
      <c r="Y623" s="214"/>
      <c r="Z623" s="213"/>
      <c r="AA623" s="213"/>
      <c r="AB623" s="213"/>
      <c r="AC623" s="215"/>
      <c r="AD623" s="40"/>
      <c r="AE623" s="40"/>
      <c r="AF623" s="40"/>
      <c r="AG623" s="40"/>
      <c r="AH623" s="40"/>
      <c r="AI623" s="218"/>
    </row>
    <row r="624" spans="1:35" ht="45" customHeight="1" x14ac:dyDescent="0.2">
      <c r="A624" s="159" t="s">
        <v>5566</v>
      </c>
      <c r="B624" s="150">
        <v>691607003</v>
      </c>
      <c r="C624" s="150" t="s">
        <v>4157</v>
      </c>
      <c r="D624" s="151" t="s">
        <v>4025</v>
      </c>
      <c r="E624" s="150" t="s">
        <v>920</v>
      </c>
      <c r="F624" s="152" t="s">
        <v>278</v>
      </c>
      <c r="G624" s="152"/>
      <c r="H624" s="152" t="s">
        <v>921</v>
      </c>
      <c r="I624" s="152" t="s">
        <v>115</v>
      </c>
      <c r="J624" s="150"/>
      <c r="K624" s="150"/>
      <c r="L624" s="150" t="s">
        <v>5567</v>
      </c>
      <c r="M624" s="150" t="s">
        <v>5568</v>
      </c>
      <c r="N624" s="153" t="s">
        <v>133</v>
      </c>
      <c r="O624" s="154" t="s">
        <v>5569</v>
      </c>
      <c r="P624" s="154" t="s">
        <v>5570</v>
      </c>
      <c r="Q624" s="155" t="s">
        <v>5571</v>
      </c>
      <c r="R624" s="154"/>
      <c r="S624" s="155">
        <v>91001</v>
      </c>
      <c r="T624" s="150" t="s">
        <v>4189</v>
      </c>
      <c r="U624" s="155" t="s">
        <v>898</v>
      </c>
      <c r="V624" s="156">
        <v>38765</v>
      </c>
      <c r="W624" s="154">
        <v>7303</v>
      </c>
      <c r="X624" s="213"/>
      <c r="Y624" s="214"/>
      <c r="Z624" s="213"/>
      <c r="AA624" s="213"/>
      <c r="AB624" s="213"/>
      <c r="AC624" s="215"/>
      <c r="AD624" s="40"/>
      <c r="AE624" s="40"/>
      <c r="AF624" s="40"/>
      <c r="AG624" s="40"/>
      <c r="AH624" s="40"/>
      <c r="AI624" s="218"/>
    </row>
    <row r="625" spans="1:35" ht="45" customHeight="1" x14ac:dyDescent="0.2">
      <c r="A625" s="159" t="s">
        <v>5572</v>
      </c>
      <c r="B625" s="150">
        <v>690201003</v>
      </c>
      <c r="C625" s="150" t="s">
        <v>4157</v>
      </c>
      <c r="D625" s="151" t="s">
        <v>4025</v>
      </c>
      <c r="E625" s="150" t="s">
        <v>920</v>
      </c>
      <c r="F625" s="152" t="s">
        <v>278</v>
      </c>
      <c r="G625" s="152"/>
      <c r="H625" s="152" t="s">
        <v>921</v>
      </c>
      <c r="I625" s="152" t="s">
        <v>115</v>
      </c>
      <c r="J625" s="150"/>
      <c r="K625" s="150"/>
      <c r="L625" s="150" t="s">
        <v>5573</v>
      </c>
      <c r="M625" s="150" t="s">
        <v>5574</v>
      </c>
      <c r="N625" s="153" t="s">
        <v>165</v>
      </c>
      <c r="O625" s="154" t="s">
        <v>4103</v>
      </c>
      <c r="P625" s="154" t="s">
        <v>5575</v>
      </c>
      <c r="Q625" s="155" t="s">
        <v>5576</v>
      </c>
      <c r="R625" s="154"/>
      <c r="S625" s="155">
        <v>91001</v>
      </c>
      <c r="T625" s="155" t="s">
        <v>897</v>
      </c>
      <c r="U625" s="155" t="s">
        <v>898</v>
      </c>
      <c r="V625" s="156">
        <v>42087</v>
      </c>
      <c r="W625" s="154">
        <v>7560</v>
      </c>
      <c r="X625" s="213"/>
      <c r="Y625" s="214"/>
      <c r="Z625" s="213"/>
      <c r="AA625" s="213"/>
      <c r="AB625" s="213"/>
      <c r="AC625" s="215"/>
      <c r="AD625" s="40"/>
      <c r="AE625" s="40"/>
      <c r="AF625" s="40"/>
      <c r="AG625" s="40"/>
      <c r="AH625" s="40"/>
      <c r="AI625" s="218"/>
    </row>
    <row r="626" spans="1:35" ht="45" customHeight="1" x14ac:dyDescent="0.2">
      <c r="A626" s="159" t="s">
        <v>5577</v>
      </c>
      <c r="B626" s="150">
        <v>691914003</v>
      </c>
      <c r="C626" s="150" t="s">
        <v>4157</v>
      </c>
      <c r="D626" s="151" t="s">
        <v>4025</v>
      </c>
      <c r="E626" s="150" t="s">
        <v>4171</v>
      </c>
      <c r="F626" s="152" t="s">
        <v>278</v>
      </c>
      <c r="G626" s="152"/>
      <c r="H626" s="152" t="s">
        <v>4172</v>
      </c>
      <c r="I626" s="152" t="s">
        <v>115</v>
      </c>
      <c r="J626" s="150"/>
      <c r="K626" s="150"/>
      <c r="L626" s="150" t="s">
        <v>5578</v>
      </c>
      <c r="M626" s="150" t="s">
        <v>5579</v>
      </c>
      <c r="N626" s="153" t="s">
        <v>149</v>
      </c>
      <c r="O626" s="154" t="s">
        <v>5580</v>
      </c>
      <c r="P626" s="154" t="s">
        <v>5581</v>
      </c>
      <c r="Q626" s="155"/>
      <c r="R626" s="154"/>
      <c r="S626" s="155">
        <v>91001</v>
      </c>
      <c r="T626" s="155" t="s">
        <v>5582</v>
      </c>
      <c r="U626" s="155">
        <v>2006</v>
      </c>
      <c r="V626" s="156">
        <v>38736</v>
      </c>
      <c r="W626" s="154">
        <v>7274</v>
      </c>
      <c r="X626" s="262"/>
      <c r="Y626" s="153"/>
      <c r="Z626" s="262"/>
      <c r="AA626" s="262"/>
      <c r="AB626" s="262"/>
      <c r="AC626" s="150"/>
      <c r="AD626" s="40"/>
      <c r="AE626" s="40"/>
      <c r="AF626" s="40"/>
      <c r="AG626" s="40"/>
      <c r="AH626" s="40"/>
      <c r="AI626" s="218"/>
    </row>
    <row r="627" spans="1:35" ht="45" customHeight="1" x14ac:dyDescent="0.2">
      <c r="A627" s="159" t="s">
        <v>5583</v>
      </c>
      <c r="B627" s="150" t="s">
        <v>5584</v>
      </c>
      <c r="C627" s="150" t="s">
        <v>4157</v>
      </c>
      <c r="D627" s="151" t="s">
        <v>4025</v>
      </c>
      <c r="E627" s="150" t="s">
        <v>920</v>
      </c>
      <c r="F627" s="152" t="s">
        <v>278</v>
      </c>
      <c r="G627" s="152"/>
      <c r="H627" s="152" t="s">
        <v>4294</v>
      </c>
      <c r="I627" s="152" t="s">
        <v>115</v>
      </c>
      <c r="J627" s="150"/>
      <c r="K627" s="150"/>
      <c r="L627" s="150" t="s">
        <v>5585</v>
      </c>
      <c r="M627" s="150" t="s">
        <v>5586</v>
      </c>
      <c r="N627" s="153" t="s">
        <v>133</v>
      </c>
      <c r="O627" s="154" t="s">
        <v>5587</v>
      </c>
      <c r="P627" s="154" t="s">
        <v>5588</v>
      </c>
      <c r="Q627" s="155" t="s">
        <v>5589</v>
      </c>
      <c r="R627" s="154"/>
      <c r="S627" s="155">
        <v>91001</v>
      </c>
      <c r="T627" s="155" t="s">
        <v>5590</v>
      </c>
      <c r="U627" s="155" t="s">
        <v>898</v>
      </c>
      <c r="V627" s="156">
        <v>38572</v>
      </c>
      <c r="W627" s="154">
        <v>7186</v>
      </c>
      <c r="X627" s="213"/>
      <c r="Y627" s="214"/>
      <c r="Z627" s="213"/>
      <c r="AA627" s="213"/>
      <c r="AB627" s="213"/>
      <c r="AC627" s="215"/>
      <c r="AD627" s="40"/>
      <c r="AE627" s="40"/>
      <c r="AF627" s="40"/>
      <c r="AG627" s="40"/>
      <c r="AH627" s="40"/>
      <c r="AI627" s="218"/>
    </row>
    <row r="628" spans="1:35" ht="45" customHeight="1" x14ac:dyDescent="0.2">
      <c r="A628" s="159" t="s">
        <v>5591</v>
      </c>
      <c r="B628" s="150">
        <v>692506006</v>
      </c>
      <c r="C628" s="150" t="s">
        <v>4157</v>
      </c>
      <c r="D628" s="151" t="s">
        <v>4025</v>
      </c>
      <c r="E628" s="150" t="s">
        <v>4171</v>
      </c>
      <c r="F628" s="152" t="s">
        <v>278</v>
      </c>
      <c r="G628" s="152"/>
      <c r="H628" s="152" t="s">
        <v>4172</v>
      </c>
      <c r="I628" s="152" t="s">
        <v>115</v>
      </c>
      <c r="J628" s="150"/>
      <c r="K628" s="150"/>
      <c r="L628" s="150" t="s">
        <v>5592</v>
      </c>
      <c r="M628" s="150" t="s">
        <v>5593</v>
      </c>
      <c r="N628" s="153" t="s">
        <v>471</v>
      </c>
      <c r="O628" s="154" t="s">
        <v>5594</v>
      </c>
      <c r="P628" s="154" t="s">
        <v>5595</v>
      </c>
      <c r="Q628" s="155"/>
      <c r="R628" s="154"/>
      <c r="S628" s="155">
        <v>91001</v>
      </c>
      <c r="T628" s="155" t="s">
        <v>4176</v>
      </c>
      <c r="U628" s="155" t="s">
        <v>898</v>
      </c>
      <c r="V628" s="156">
        <v>38736</v>
      </c>
      <c r="W628" s="154">
        <v>7278</v>
      </c>
      <c r="X628" s="262"/>
      <c r="Y628" s="153"/>
      <c r="Z628" s="262"/>
      <c r="AA628" s="262"/>
      <c r="AB628" s="262"/>
      <c r="AC628" s="150"/>
      <c r="AD628" s="40"/>
      <c r="AE628" s="40"/>
      <c r="AF628" s="40"/>
      <c r="AG628" s="40"/>
      <c r="AH628" s="40"/>
      <c r="AI628" s="218"/>
    </row>
    <row r="629" spans="1:35" ht="45" customHeight="1" x14ac:dyDescent="0.2">
      <c r="A629" s="159" t="s">
        <v>5596</v>
      </c>
      <c r="B629" s="150">
        <v>691807002</v>
      </c>
      <c r="C629" s="150" t="s">
        <v>4157</v>
      </c>
      <c r="D629" s="151" t="s">
        <v>4025</v>
      </c>
      <c r="E629" s="150" t="s">
        <v>4171</v>
      </c>
      <c r="F629" s="152" t="s">
        <v>278</v>
      </c>
      <c r="G629" s="152"/>
      <c r="H629" s="152" t="s">
        <v>4172</v>
      </c>
      <c r="I629" s="152" t="s">
        <v>115</v>
      </c>
      <c r="J629" s="150"/>
      <c r="K629" s="150"/>
      <c r="L629" s="150" t="s">
        <v>5597</v>
      </c>
      <c r="M629" s="150" t="s">
        <v>5598</v>
      </c>
      <c r="N629" s="153" t="s">
        <v>149</v>
      </c>
      <c r="O629" s="154" t="s">
        <v>5599</v>
      </c>
      <c r="P629" s="155" t="s">
        <v>5600</v>
      </c>
      <c r="Q629" s="150" t="s">
        <v>5601</v>
      </c>
      <c r="R629" s="154"/>
      <c r="S629" s="155" t="s">
        <v>4481</v>
      </c>
      <c r="T629" s="155" t="s">
        <v>4176</v>
      </c>
      <c r="U629" s="155" t="s">
        <v>898</v>
      </c>
      <c r="V629" s="156">
        <v>37970</v>
      </c>
      <c r="W629" s="154">
        <v>7105</v>
      </c>
      <c r="X629" s="213"/>
      <c r="Y629" s="214"/>
      <c r="Z629" s="213"/>
      <c r="AA629" s="213"/>
      <c r="AB629" s="213"/>
      <c r="AC629" s="215"/>
      <c r="AD629" s="40"/>
      <c r="AE629" s="40"/>
      <c r="AF629" s="40"/>
      <c r="AG629" s="40"/>
      <c r="AH629" s="40"/>
      <c r="AI629" s="218"/>
    </row>
    <row r="630" spans="1:35" ht="45" customHeight="1" x14ac:dyDescent="0.2">
      <c r="A630" s="159" t="s">
        <v>5602</v>
      </c>
      <c r="B630" s="150">
        <v>691418006</v>
      </c>
      <c r="C630" s="150"/>
      <c r="D630" s="151" t="s">
        <v>4025</v>
      </c>
      <c r="E630" s="150" t="s">
        <v>4171</v>
      </c>
      <c r="F630" s="152" t="s">
        <v>278</v>
      </c>
      <c r="G630" s="152"/>
      <c r="H630" s="152" t="s">
        <v>4172</v>
      </c>
      <c r="I630" s="152" t="s">
        <v>115</v>
      </c>
      <c r="J630" s="150"/>
      <c r="K630" s="150"/>
      <c r="L630" s="150" t="s">
        <v>5603</v>
      </c>
      <c r="M630" s="150" t="s">
        <v>5604</v>
      </c>
      <c r="N630" s="153" t="s">
        <v>133</v>
      </c>
      <c r="O630" s="154" t="s">
        <v>5605</v>
      </c>
      <c r="P630" s="155">
        <v>432216400</v>
      </c>
      <c r="Q630" s="195" t="s">
        <v>5606</v>
      </c>
      <c r="R630" s="154"/>
      <c r="S630" s="155" t="s">
        <v>4481</v>
      </c>
      <c r="T630" s="155" t="s">
        <v>4176</v>
      </c>
      <c r="U630" s="155" t="s">
        <v>898</v>
      </c>
      <c r="V630" s="156">
        <v>44397</v>
      </c>
      <c r="W630" s="154">
        <v>7734</v>
      </c>
      <c r="X630" s="222"/>
      <c r="Y630" s="223"/>
      <c r="Z630" s="222"/>
      <c r="AA630" s="222"/>
      <c r="AB630" s="222"/>
      <c r="AC630" s="224"/>
      <c r="AD630" s="40"/>
      <c r="AE630" s="40"/>
      <c r="AF630" s="40"/>
      <c r="AG630" s="40"/>
      <c r="AH630" s="40"/>
      <c r="AI630" s="218"/>
    </row>
    <row r="631" spans="1:35" ht="45" customHeight="1" x14ac:dyDescent="0.2">
      <c r="A631" s="159" t="s">
        <v>5607</v>
      </c>
      <c r="B631" s="150">
        <v>692001001</v>
      </c>
      <c r="C631" s="150" t="s">
        <v>4157</v>
      </c>
      <c r="D631" s="151" t="s">
        <v>4025</v>
      </c>
      <c r="E631" s="150" t="s">
        <v>4171</v>
      </c>
      <c r="F631" s="152" t="s">
        <v>278</v>
      </c>
      <c r="G631" s="152"/>
      <c r="H631" s="152" t="s">
        <v>4172</v>
      </c>
      <c r="I631" s="152" t="s">
        <v>115</v>
      </c>
      <c r="J631" s="150"/>
      <c r="K631" s="150"/>
      <c r="L631" s="150" t="s">
        <v>5608</v>
      </c>
      <c r="M631" s="150" t="s">
        <v>5609</v>
      </c>
      <c r="N631" s="153" t="s">
        <v>1617</v>
      </c>
      <c r="O631" s="154" t="s">
        <v>2477</v>
      </c>
      <c r="P631" s="154"/>
      <c r="Q631" s="155"/>
      <c r="R631" s="154"/>
      <c r="S631" s="155">
        <v>91001</v>
      </c>
      <c r="T631" s="155" t="s">
        <v>4176</v>
      </c>
      <c r="U631" s="155" t="s">
        <v>898</v>
      </c>
      <c r="V631" s="156">
        <v>37970</v>
      </c>
      <c r="W631" s="154">
        <v>7092</v>
      </c>
      <c r="X631" s="213"/>
      <c r="Y631" s="214"/>
      <c r="Z631" s="213"/>
      <c r="AA631" s="213"/>
      <c r="AB631" s="213"/>
      <c r="AC631" s="215"/>
      <c r="AD631" s="40"/>
      <c r="AE631" s="40"/>
      <c r="AF631" s="40"/>
      <c r="AG631" s="40"/>
      <c r="AH631" s="40"/>
      <c r="AI631" s="218"/>
    </row>
    <row r="632" spans="1:35" ht="45" customHeight="1" x14ac:dyDescent="0.2">
      <c r="A632" s="159" t="s">
        <v>5610</v>
      </c>
      <c r="B632" s="150">
        <v>690305003</v>
      </c>
      <c r="C632" s="150" t="s">
        <v>4157</v>
      </c>
      <c r="D632" s="151" t="s">
        <v>4025</v>
      </c>
      <c r="E632" s="150" t="s">
        <v>4171</v>
      </c>
      <c r="F632" s="152" t="s">
        <v>278</v>
      </c>
      <c r="G632" s="152"/>
      <c r="H632" s="152" t="s">
        <v>4172</v>
      </c>
      <c r="I632" s="152" t="s">
        <v>115</v>
      </c>
      <c r="J632" s="150"/>
      <c r="K632" s="150"/>
      <c r="L632" s="150" t="s">
        <v>5611</v>
      </c>
      <c r="M632" s="150" t="s">
        <v>5612</v>
      </c>
      <c r="N632" s="153" t="s">
        <v>165</v>
      </c>
      <c r="O632" s="154" t="s">
        <v>166</v>
      </c>
      <c r="P632" s="154" t="s">
        <v>5613</v>
      </c>
      <c r="Q632" s="166" t="s">
        <v>5614</v>
      </c>
      <c r="R632" s="154"/>
      <c r="S632" s="150">
        <v>911001</v>
      </c>
      <c r="T632" s="155" t="s">
        <v>4245</v>
      </c>
      <c r="U632" s="155" t="s">
        <v>898</v>
      </c>
      <c r="V632" s="156">
        <v>38532</v>
      </c>
      <c r="W632" s="154">
        <v>7177</v>
      </c>
      <c r="X632" s="262"/>
      <c r="Y632" s="153"/>
      <c r="Z632" s="262"/>
      <c r="AA632" s="262"/>
      <c r="AB632" s="262"/>
      <c r="AC632" s="150"/>
      <c r="AD632" s="40"/>
      <c r="AE632" s="40"/>
      <c r="AF632" s="40"/>
      <c r="AG632" s="40"/>
      <c r="AH632" s="40"/>
      <c r="AI632" s="218"/>
    </row>
    <row r="633" spans="1:35" ht="45" customHeight="1" x14ac:dyDescent="0.2">
      <c r="A633" s="159" t="s">
        <v>5615</v>
      </c>
      <c r="B633" s="150">
        <v>690609002</v>
      </c>
      <c r="C633" s="150" t="s">
        <v>4157</v>
      </c>
      <c r="D633" s="151" t="s">
        <v>4025</v>
      </c>
      <c r="E633" s="150" t="s">
        <v>5616</v>
      </c>
      <c r="F633" s="152" t="s">
        <v>278</v>
      </c>
      <c r="G633" s="152"/>
      <c r="H633" s="152" t="s">
        <v>4172</v>
      </c>
      <c r="I633" s="152" t="s">
        <v>115</v>
      </c>
      <c r="J633" s="150"/>
      <c r="K633" s="150"/>
      <c r="L633" s="150" t="s">
        <v>5617</v>
      </c>
      <c r="M633" s="150" t="s">
        <v>5618</v>
      </c>
      <c r="N633" s="153" t="s">
        <v>246</v>
      </c>
      <c r="O633" s="154" t="s">
        <v>306</v>
      </c>
      <c r="P633" s="154"/>
      <c r="Q633" s="155"/>
      <c r="R633" s="154"/>
      <c r="S633" s="155">
        <v>91001</v>
      </c>
      <c r="T633" s="155" t="s">
        <v>4176</v>
      </c>
      <c r="U633" s="155" t="s">
        <v>898</v>
      </c>
      <c r="V633" s="156">
        <v>37970</v>
      </c>
      <c r="W633" s="154">
        <v>7049</v>
      </c>
      <c r="X633" s="262"/>
      <c r="Y633" s="153"/>
      <c r="Z633" s="262"/>
      <c r="AA633" s="262"/>
      <c r="AB633" s="262"/>
      <c r="AC633" s="150"/>
      <c r="AD633" s="40"/>
      <c r="AE633" s="40"/>
      <c r="AF633" s="40"/>
      <c r="AG633" s="40"/>
      <c r="AH633" s="40"/>
      <c r="AI633" s="218"/>
    </row>
    <row r="634" spans="1:35" ht="45" customHeight="1" x14ac:dyDescent="0.2">
      <c r="A634" s="159" t="s">
        <v>5619</v>
      </c>
      <c r="B634" s="150">
        <v>691007006</v>
      </c>
      <c r="C634" s="150" t="s">
        <v>4157</v>
      </c>
      <c r="D634" s="151" t="s">
        <v>4025</v>
      </c>
      <c r="E634" s="150" t="s">
        <v>920</v>
      </c>
      <c r="F634" s="152" t="s">
        <v>278</v>
      </c>
      <c r="G634" s="152"/>
      <c r="H634" s="152" t="s">
        <v>921</v>
      </c>
      <c r="I634" s="152" t="s">
        <v>115</v>
      </c>
      <c r="J634" s="150"/>
      <c r="K634" s="150"/>
      <c r="L634" s="150" t="s">
        <v>5620</v>
      </c>
      <c r="M634" s="150" t="s">
        <v>5621</v>
      </c>
      <c r="N634" s="153" t="s">
        <v>939</v>
      </c>
      <c r="O634" s="154" t="s">
        <v>5622</v>
      </c>
      <c r="P634" s="154" t="s">
        <v>5623</v>
      </c>
      <c r="Q634" s="155" t="s">
        <v>5624</v>
      </c>
      <c r="R634" s="154"/>
      <c r="S634" s="155">
        <v>91001</v>
      </c>
      <c r="T634" s="155" t="s">
        <v>897</v>
      </c>
      <c r="U634" s="155" t="s">
        <v>898</v>
      </c>
      <c r="V634" s="156">
        <v>42383</v>
      </c>
      <c r="W634" s="154">
        <v>7591</v>
      </c>
      <c r="X634" s="262"/>
      <c r="Y634" s="153"/>
      <c r="Z634" s="262"/>
      <c r="AA634" s="262"/>
      <c r="AB634" s="262"/>
      <c r="AC634" s="150"/>
      <c r="AD634" s="40"/>
      <c r="AE634" s="40"/>
      <c r="AF634" s="40"/>
      <c r="AG634" s="40"/>
      <c r="AH634" s="40"/>
      <c r="AI634" s="218"/>
    </row>
    <row r="635" spans="1:35" ht="45" customHeight="1" x14ac:dyDescent="0.2">
      <c r="A635" s="159" t="s">
        <v>5625</v>
      </c>
      <c r="B635" s="150">
        <v>690405008</v>
      </c>
      <c r="C635" s="150" t="s">
        <v>4157</v>
      </c>
      <c r="D635" s="151" t="s">
        <v>4025</v>
      </c>
      <c r="E635" s="150" t="s">
        <v>4184</v>
      </c>
      <c r="F635" s="152" t="s">
        <v>2439</v>
      </c>
      <c r="G635" s="152"/>
      <c r="H635" s="152" t="s">
        <v>4185</v>
      </c>
      <c r="I635" s="152" t="s">
        <v>115</v>
      </c>
      <c r="J635" s="150"/>
      <c r="K635" s="150"/>
      <c r="L635" s="150" t="s">
        <v>5626</v>
      </c>
      <c r="M635" s="150" t="s">
        <v>5627</v>
      </c>
      <c r="N635" s="153" t="s">
        <v>494</v>
      </c>
      <c r="O635" s="154" t="s">
        <v>955</v>
      </c>
      <c r="P635" s="154" t="s">
        <v>5628</v>
      </c>
      <c r="Q635" s="155" t="s">
        <v>5629</v>
      </c>
      <c r="R635" s="154"/>
      <c r="S635" s="155">
        <v>91001</v>
      </c>
      <c r="T635" s="155" t="s">
        <v>4366</v>
      </c>
      <c r="U635" s="155" t="s">
        <v>898</v>
      </c>
      <c r="V635" s="156">
        <v>38737</v>
      </c>
      <c r="W635" s="154">
        <v>7292</v>
      </c>
      <c r="X635" s="213"/>
      <c r="Y635" s="214"/>
      <c r="Z635" s="213"/>
      <c r="AA635" s="213"/>
      <c r="AB635" s="213"/>
      <c r="AC635" s="215"/>
      <c r="AD635" s="40"/>
      <c r="AE635" s="40"/>
      <c r="AF635" s="40"/>
      <c r="AG635" s="40"/>
      <c r="AH635" s="40"/>
      <c r="AI635" s="218"/>
    </row>
    <row r="636" spans="1:35" ht="45" customHeight="1" x14ac:dyDescent="0.2">
      <c r="A636" s="159" t="s">
        <v>5630</v>
      </c>
      <c r="B636" s="150">
        <v>691809005</v>
      </c>
      <c r="C636" s="150" t="s">
        <v>4157</v>
      </c>
      <c r="D636" s="151" t="s">
        <v>4025</v>
      </c>
      <c r="E636" s="150" t="s">
        <v>920</v>
      </c>
      <c r="F636" s="152" t="s">
        <v>278</v>
      </c>
      <c r="G636" s="152"/>
      <c r="H636" s="152" t="s">
        <v>921</v>
      </c>
      <c r="I636" s="152" t="s">
        <v>115</v>
      </c>
      <c r="J636" s="150"/>
      <c r="K636" s="150"/>
      <c r="L636" s="150" t="s">
        <v>5631</v>
      </c>
      <c r="M636" s="150" t="s">
        <v>5632</v>
      </c>
      <c r="N636" s="153" t="s">
        <v>149</v>
      </c>
      <c r="O636" s="154" t="s">
        <v>5633</v>
      </c>
      <c r="P636" s="154" t="s">
        <v>5634</v>
      </c>
      <c r="Q636" s="155" t="s">
        <v>5635</v>
      </c>
      <c r="R636" s="154"/>
      <c r="S636" s="155">
        <v>91001</v>
      </c>
      <c r="T636" s="155" t="s">
        <v>4366</v>
      </c>
      <c r="U636" s="155" t="s">
        <v>898</v>
      </c>
      <c r="V636" s="156">
        <v>42053</v>
      </c>
      <c r="W636" s="154">
        <v>7533</v>
      </c>
      <c r="X636" s="262"/>
      <c r="Y636" s="153"/>
      <c r="Z636" s="262"/>
      <c r="AA636" s="262"/>
      <c r="AB636" s="262"/>
      <c r="AC636" s="150"/>
      <c r="AD636" s="40"/>
      <c r="AE636" s="40"/>
      <c r="AF636" s="40"/>
      <c r="AG636" s="40"/>
      <c r="AH636" s="40"/>
      <c r="AI636" s="218"/>
    </row>
    <row r="637" spans="1:35" ht="45" customHeight="1" x14ac:dyDescent="0.2">
      <c r="A637" s="159" t="s">
        <v>5636</v>
      </c>
      <c r="B637" s="150">
        <v>691302008</v>
      </c>
      <c r="C637" s="150" t="s">
        <v>4157</v>
      </c>
      <c r="D637" s="151" t="s">
        <v>4025</v>
      </c>
      <c r="E637" s="150" t="s">
        <v>4171</v>
      </c>
      <c r="F637" s="152" t="s">
        <v>278</v>
      </c>
      <c r="G637" s="152"/>
      <c r="H637" s="152" t="s">
        <v>4172</v>
      </c>
      <c r="I637" s="152" t="s">
        <v>115</v>
      </c>
      <c r="J637" s="150"/>
      <c r="K637" s="150"/>
      <c r="L637" s="150" t="s">
        <v>5637</v>
      </c>
      <c r="M637" s="150" t="s">
        <v>5638</v>
      </c>
      <c r="N637" s="153" t="s">
        <v>939</v>
      </c>
      <c r="O637" s="154" t="s">
        <v>5639</v>
      </c>
      <c r="P637" s="154" t="s">
        <v>5640</v>
      </c>
      <c r="Q637" s="155" t="s">
        <v>5641</v>
      </c>
      <c r="R637" s="154"/>
      <c r="S637" s="155">
        <v>91001</v>
      </c>
      <c r="T637" s="155" t="s">
        <v>4176</v>
      </c>
      <c r="U637" s="155" t="s">
        <v>898</v>
      </c>
      <c r="V637" s="156">
        <v>38736</v>
      </c>
      <c r="W637" s="154">
        <v>7272</v>
      </c>
      <c r="X637" s="213"/>
      <c r="Y637" s="214"/>
      <c r="Z637" s="213"/>
      <c r="AA637" s="213"/>
      <c r="AB637" s="213"/>
      <c r="AC637" s="215"/>
      <c r="AD637" s="40"/>
      <c r="AE637" s="40"/>
      <c r="AF637" s="40"/>
      <c r="AG637" s="40"/>
      <c r="AH637" s="40"/>
      <c r="AI637" s="218"/>
    </row>
    <row r="638" spans="1:35" ht="45" customHeight="1" x14ac:dyDescent="0.2">
      <c r="A638" s="159" t="s">
        <v>5642</v>
      </c>
      <c r="B638" s="150">
        <v>691908003</v>
      </c>
      <c r="C638" s="150" t="s">
        <v>4157</v>
      </c>
      <c r="D638" s="151" t="s">
        <v>4025</v>
      </c>
      <c r="E638" s="150" t="s">
        <v>4171</v>
      </c>
      <c r="F638" s="152" t="s">
        <v>278</v>
      </c>
      <c r="G638" s="152"/>
      <c r="H638" s="152" t="s">
        <v>4172</v>
      </c>
      <c r="I638" s="152" t="s">
        <v>115</v>
      </c>
      <c r="J638" s="150"/>
      <c r="K638" s="150"/>
      <c r="L638" s="150" t="s">
        <v>5643</v>
      </c>
      <c r="M638" s="150" t="s">
        <v>5644</v>
      </c>
      <c r="N638" s="153" t="s">
        <v>149</v>
      </c>
      <c r="O638" s="154" t="s">
        <v>5645</v>
      </c>
      <c r="P638" s="154" t="s">
        <v>5646</v>
      </c>
      <c r="Q638" s="155" t="s">
        <v>5647</v>
      </c>
      <c r="R638" s="154"/>
      <c r="S638" s="155">
        <v>91001</v>
      </c>
      <c r="T638" s="155" t="s">
        <v>4176</v>
      </c>
      <c r="U638" s="155" t="s">
        <v>898</v>
      </c>
      <c r="V638" s="156">
        <v>38736</v>
      </c>
      <c r="W638" s="154">
        <v>7269</v>
      </c>
      <c r="X638" s="213"/>
      <c r="Y638" s="214"/>
      <c r="Z638" s="213"/>
      <c r="AA638" s="213"/>
      <c r="AB638" s="213"/>
      <c r="AC638" s="215"/>
      <c r="AD638" s="40"/>
      <c r="AE638" s="40"/>
      <c r="AF638" s="40"/>
      <c r="AG638" s="40"/>
      <c r="AH638" s="40"/>
      <c r="AI638" s="218"/>
    </row>
    <row r="639" spans="1:35" ht="45" customHeight="1" x14ac:dyDescent="0.2">
      <c r="A639" s="159" t="s">
        <v>5648</v>
      </c>
      <c r="B639" s="150" t="s">
        <v>5649</v>
      </c>
      <c r="C639" s="150" t="s">
        <v>4157</v>
      </c>
      <c r="D639" s="151" t="s">
        <v>4025</v>
      </c>
      <c r="E639" s="150" t="s">
        <v>4184</v>
      </c>
      <c r="F639" s="152" t="s">
        <v>2439</v>
      </c>
      <c r="G639" s="152"/>
      <c r="H639" s="152" t="s">
        <v>4185</v>
      </c>
      <c r="I639" s="152" t="s">
        <v>115</v>
      </c>
      <c r="J639" s="150"/>
      <c r="K639" s="150"/>
      <c r="L639" s="150" t="s">
        <v>5650</v>
      </c>
      <c r="M639" s="150" t="s">
        <v>5651</v>
      </c>
      <c r="N639" s="153" t="s">
        <v>149</v>
      </c>
      <c r="O639" s="154" t="s">
        <v>758</v>
      </c>
      <c r="P639" s="154"/>
      <c r="Q639" s="155"/>
      <c r="R639" s="154"/>
      <c r="S639" s="155">
        <v>91001</v>
      </c>
      <c r="T639" s="155" t="s">
        <v>4366</v>
      </c>
      <c r="U639" s="155" t="s">
        <v>898</v>
      </c>
      <c r="V639" s="156">
        <v>38737</v>
      </c>
      <c r="W639" s="154">
        <v>7291</v>
      </c>
      <c r="X639" s="262"/>
      <c r="Y639" s="153"/>
      <c r="Z639" s="262"/>
      <c r="AA639" s="262"/>
      <c r="AB639" s="262"/>
      <c r="AC639" s="150"/>
      <c r="AD639" s="40"/>
      <c r="AE639" s="40"/>
      <c r="AF639" s="40"/>
      <c r="AG639" s="40"/>
      <c r="AH639" s="40"/>
      <c r="AI639" s="218"/>
    </row>
    <row r="640" spans="1:35" ht="45" customHeight="1" x14ac:dyDescent="0.2">
      <c r="A640" s="159" t="s">
        <v>5652</v>
      </c>
      <c r="B640" s="150">
        <v>690610000</v>
      </c>
      <c r="C640" s="150" t="s">
        <v>4157</v>
      </c>
      <c r="D640" s="151" t="s">
        <v>4025</v>
      </c>
      <c r="E640" s="150" t="s">
        <v>5653</v>
      </c>
      <c r="F640" s="152" t="s">
        <v>278</v>
      </c>
      <c r="G640" s="152"/>
      <c r="H640" s="152" t="s">
        <v>5654</v>
      </c>
      <c r="I640" s="152" t="s">
        <v>115</v>
      </c>
      <c r="J640" s="150"/>
      <c r="K640" s="150"/>
      <c r="L640" s="150" t="s">
        <v>5655</v>
      </c>
      <c r="M640" s="150" t="s">
        <v>5656</v>
      </c>
      <c r="N640" s="153" t="s">
        <v>246</v>
      </c>
      <c r="O640" s="154" t="s">
        <v>686</v>
      </c>
      <c r="P640" s="154" t="s">
        <v>5657</v>
      </c>
      <c r="Q640" s="155" t="s">
        <v>5658</v>
      </c>
      <c r="R640" s="154"/>
      <c r="S640" s="155">
        <v>91001</v>
      </c>
      <c r="T640" s="155" t="s">
        <v>4176</v>
      </c>
      <c r="U640" s="155" t="s">
        <v>898</v>
      </c>
      <c r="V640" s="156">
        <v>38786</v>
      </c>
      <c r="W640" s="154">
        <v>7313</v>
      </c>
      <c r="X640" s="262"/>
      <c r="Y640" s="153"/>
      <c r="Z640" s="262"/>
      <c r="AA640" s="262"/>
      <c r="AB640" s="262"/>
      <c r="AC640" s="150"/>
      <c r="AD640" s="40"/>
      <c r="AE640" s="40"/>
      <c r="AF640" s="40"/>
      <c r="AG640" s="40"/>
      <c r="AH640" s="40"/>
      <c r="AI640" s="218"/>
    </row>
    <row r="641" spans="1:35" ht="45" customHeight="1" x14ac:dyDescent="0.2">
      <c r="A641" s="159" t="s">
        <v>5659</v>
      </c>
      <c r="B641" s="150">
        <v>691415007</v>
      </c>
      <c r="C641" s="150" t="s">
        <v>4157</v>
      </c>
      <c r="D641" s="151" t="s">
        <v>4025</v>
      </c>
      <c r="E641" s="150" t="s">
        <v>4171</v>
      </c>
      <c r="F641" s="152" t="s">
        <v>278</v>
      </c>
      <c r="G641" s="152"/>
      <c r="H641" s="152" t="s">
        <v>4172</v>
      </c>
      <c r="I641" s="152" t="s">
        <v>115</v>
      </c>
      <c r="J641" s="150"/>
      <c r="K641" s="150"/>
      <c r="L641" s="150" t="s">
        <v>5660</v>
      </c>
      <c r="M641" s="150" t="s">
        <v>5661</v>
      </c>
      <c r="N641" s="153" t="s">
        <v>471</v>
      </c>
      <c r="O641" s="154" t="s">
        <v>5662</v>
      </c>
      <c r="P641" s="154" t="s">
        <v>5663</v>
      </c>
      <c r="Q641" s="194" t="s">
        <v>5664</v>
      </c>
      <c r="R641" s="154"/>
      <c r="S641" s="155">
        <v>91001</v>
      </c>
      <c r="T641" s="155" t="s">
        <v>4189</v>
      </c>
      <c r="U641" s="155" t="s">
        <v>898</v>
      </c>
      <c r="V641" s="156">
        <v>38736</v>
      </c>
      <c r="W641" s="154">
        <v>7268</v>
      </c>
      <c r="X641" s="213"/>
      <c r="Y641" s="214"/>
      <c r="Z641" s="213"/>
      <c r="AA641" s="213"/>
      <c r="AB641" s="213"/>
      <c r="AC641" s="215"/>
      <c r="AD641" s="40"/>
      <c r="AE641" s="40"/>
      <c r="AF641" s="40"/>
      <c r="AG641" s="40"/>
      <c r="AH641" s="40"/>
      <c r="AI641" s="218"/>
    </row>
    <row r="642" spans="1:35" ht="45" customHeight="1" x14ac:dyDescent="0.2">
      <c r="A642" s="159" t="s">
        <v>5665</v>
      </c>
      <c r="B642" s="150">
        <v>690504006</v>
      </c>
      <c r="C642" s="150" t="s">
        <v>4157</v>
      </c>
      <c r="D642" s="151" t="s">
        <v>4025</v>
      </c>
      <c r="E642" s="150" t="s">
        <v>4171</v>
      </c>
      <c r="F642" s="152" t="s">
        <v>278</v>
      </c>
      <c r="G642" s="152"/>
      <c r="H642" s="152" t="s">
        <v>4172</v>
      </c>
      <c r="I642" s="152" t="s">
        <v>115</v>
      </c>
      <c r="J642" s="150"/>
      <c r="K642" s="150"/>
      <c r="L642" s="150" t="s">
        <v>5666</v>
      </c>
      <c r="M642" s="150" t="s">
        <v>5667</v>
      </c>
      <c r="N642" s="153" t="s">
        <v>246</v>
      </c>
      <c r="O642" s="154" t="s">
        <v>5668</v>
      </c>
      <c r="P642" s="154" t="s">
        <v>5669</v>
      </c>
      <c r="Q642" s="155" t="s">
        <v>5670</v>
      </c>
      <c r="R642" s="154"/>
      <c r="S642" s="155">
        <v>91001</v>
      </c>
      <c r="T642" s="155" t="s">
        <v>4176</v>
      </c>
      <c r="U642" s="155" t="s">
        <v>898</v>
      </c>
      <c r="V642" s="156">
        <v>40884</v>
      </c>
      <c r="W642" s="154">
        <v>7460</v>
      </c>
      <c r="X642" s="262"/>
      <c r="Y642" s="153"/>
      <c r="Z642" s="262"/>
      <c r="AA642" s="262"/>
      <c r="AB642" s="262"/>
      <c r="AC642" s="150"/>
      <c r="AD642" s="40"/>
      <c r="AE642" s="40"/>
      <c r="AF642" s="40"/>
      <c r="AG642" s="40"/>
      <c r="AH642" s="40"/>
      <c r="AI642" s="218"/>
    </row>
    <row r="643" spans="1:35" ht="45" customHeight="1" x14ac:dyDescent="0.2">
      <c r="A643" s="159" t="s">
        <v>5671</v>
      </c>
      <c r="B643" s="150">
        <v>605110207</v>
      </c>
      <c r="C643" s="150"/>
      <c r="D643" s="151" t="s">
        <v>4025</v>
      </c>
      <c r="E643" s="150" t="s">
        <v>5672</v>
      </c>
      <c r="F643" s="152" t="s">
        <v>2439</v>
      </c>
      <c r="G643" s="152"/>
      <c r="H643" s="152" t="s">
        <v>5673</v>
      </c>
      <c r="I643" s="152" t="s">
        <v>115</v>
      </c>
      <c r="J643" s="150" t="s">
        <v>115</v>
      </c>
      <c r="K643" s="150" t="s">
        <v>115</v>
      </c>
      <c r="L643" s="150" t="s">
        <v>5674</v>
      </c>
      <c r="M643" s="150" t="s">
        <v>5675</v>
      </c>
      <c r="N643" s="153" t="s">
        <v>259</v>
      </c>
      <c r="O643" s="154" t="s">
        <v>260</v>
      </c>
      <c r="P643" s="154" t="s">
        <v>5676</v>
      </c>
      <c r="Q643" s="155" t="s">
        <v>5677</v>
      </c>
      <c r="R643" s="154"/>
      <c r="S643" s="155">
        <v>91001</v>
      </c>
      <c r="T643" s="155" t="s">
        <v>908</v>
      </c>
      <c r="U643" s="155" t="s">
        <v>898</v>
      </c>
      <c r="V643" s="156">
        <v>44294</v>
      </c>
      <c r="W643" s="154">
        <v>7729</v>
      </c>
      <c r="X643" s="262"/>
      <c r="Y643" s="153"/>
      <c r="Z643" s="262"/>
      <c r="AA643" s="262"/>
      <c r="AB643" s="262"/>
      <c r="AC643" s="150"/>
      <c r="AD643" s="40"/>
      <c r="AE643" s="40"/>
      <c r="AF643" s="40"/>
      <c r="AG643" s="40"/>
      <c r="AH643" s="40"/>
      <c r="AI643" s="218"/>
    </row>
    <row r="644" spans="1:35" ht="45" customHeight="1" x14ac:dyDescent="0.2">
      <c r="A644" s="159" t="s">
        <v>5678</v>
      </c>
      <c r="B644" s="150">
        <v>700175006</v>
      </c>
      <c r="C644" s="150" t="s">
        <v>156</v>
      </c>
      <c r="D644" s="151" t="s">
        <v>124</v>
      </c>
      <c r="E644" s="150" t="s">
        <v>5679</v>
      </c>
      <c r="F644" s="152" t="s">
        <v>5680</v>
      </c>
      <c r="G644" s="152"/>
      <c r="H644" s="152" t="s">
        <v>5681</v>
      </c>
      <c r="I644" s="152" t="s">
        <v>5682</v>
      </c>
      <c r="J644" s="150" t="s">
        <v>1438</v>
      </c>
      <c r="K644" s="150" t="s">
        <v>5683</v>
      </c>
      <c r="L644" s="150" t="s">
        <v>5684</v>
      </c>
      <c r="M644" s="150" t="s">
        <v>5685</v>
      </c>
      <c r="N644" s="153" t="s">
        <v>118</v>
      </c>
      <c r="O644" s="154" t="s">
        <v>345</v>
      </c>
      <c r="P644" s="154" t="s">
        <v>5686</v>
      </c>
      <c r="Q644" s="155" t="s">
        <v>5687</v>
      </c>
      <c r="R644" s="154"/>
      <c r="S644" s="155" t="s">
        <v>209</v>
      </c>
      <c r="T644" s="155" t="s">
        <v>5688</v>
      </c>
      <c r="U644" s="155">
        <v>2021</v>
      </c>
      <c r="V644" s="156">
        <v>37970</v>
      </c>
      <c r="W644" s="154">
        <v>1950</v>
      </c>
      <c r="X644" s="262"/>
      <c r="Y644" s="153"/>
      <c r="Z644" s="262"/>
      <c r="AA644" s="262"/>
      <c r="AB644" s="262"/>
      <c r="AC644" s="150"/>
      <c r="AD644" s="40"/>
      <c r="AE644" s="40"/>
      <c r="AF644" s="40"/>
      <c r="AG644" s="40"/>
      <c r="AH644" s="40"/>
      <c r="AI644" s="218"/>
    </row>
    <row r="645" spans="1:35" ht="45" customHeight="1" x14ac:dyDescent="0.2">
      <c r="A645" s="159" t="s">
        <v>5689</v>
      </c>
      <c r="B645" s="150">
        <v>700659003</v>
      </c>
      <c r="C645" s="150" t="s">
        <v>5690</v>
      </c>
      <c r="D645" s="151" t="s">
        <v>276</v>
      </c>
      <c r="E645" s="150" t="s">
        <v>5691</v>
      </c>
      <c r="F645" s="152" t="s">
        <v>5692</v>
      </c>
      <c r="G645" s="152"/>
      <c r="H645" s="152" t="s">
        <v>5693</v>
      </c>
      <c r="I645" s="152" t="s">
        <v>5694</v>
      </c>
      <c r="J645" s="150" t="s">
        <v>2373</v>
      </c>
      <c r="K645" s="150" t="s">
        <v>5695</v>
      </c>
      <c r="L645" s="150" t="s">
        <v>5696</v>
      </c>
      <c r="M645" s="150" t="s">
        <v>5697</v>
      </c>
      <c r="N645" s="153" t="s">
        <v>118</v>
      </c>
      <c r="O645" s="154" t="s">
        <v>1641</v>
      </c>
      <c r="P645" s="154"/>
      <c r="Q645" s="155"/>
      <c r="R645" s="154"/>
      <c r="S645" s="155">
        <v>93401</v>
      </c>
      <c r="T645" s="155" t="s">
        <v>5698</v>
      </c>
      <c r="U645" s="155">
        <v>2005</v>
      </c>
      <c r="V645" s="156">
        <v>38659</v>
      </c>
      <c r="W645" s="154">
        <v>7213</v>
      </c>
      <c r="X645" s="262"/>
      <c r="Y645" s="153"/>
      <c r="Z645" s="262"/>
      <c r="AA645" s="262"/>
      <c r="AB645" s="262"/>
      <c r="AC645" s="150"/>
      <c r="AD645" s="40"/>
      <c r="AE645" s="40"/>
      <c r="AF645" s="40"/>
      <c r="AG645" s="40"/>
      <c r="AH645" s="40"/>
      <c r="AI645" s="218"/>
    </row>
    <row r="646" spans="1:35" ht="45" customHeight="1" x14ac:dyDescent="0.2">
      <c r="A646" s="149" t="s">
        <v>5699</v>
      </c>
      <c r="B646" s="150">
        <v>700700003</v>
      </c>
      <c r="C646" s="150" t="s">
        <v>156</v>
      </c>
      <c r="D646" s="151" t="s">
        <v>124</v>
      </c>
      <c r="E646" s="150" t="s">
        <v>5700</v>
      </c>
      <c r="F646" s="152" t="s">
        <v>5701</v>
      </c>
      <c r="G646" s="152"/>
      <c r="H646" s="152" t="s">
        <v>5702</v>
      </c>
      <c r="I646" s="152" t="s">
        <v>5703</v>
      </c>
      <c r="J646" s="150" t="s">
        <v>216</v>
      </c>
      <c r="K646" s="150" t="s">
        <v>5704</v>
      </c>
      <c r="L646" s="150" t="s">
        <v>5705</v>
      </c>
      <c r="M646" s="150" t="s">
        <v>5706</v>
      </c>
      <c r="N646" s="153" t="s">
        <v>232</v>
      </c>
      <c r="O646" s="154" t="s">
        <v>4134</v>
      </c>
      <c r="P646" s="154" t="s">
        <v>5707</v>
      </c>
      <c r="Q646" s="155" t="s">
        <v>5708</v>
      </c>
      <c r="R646" s="154"/>
      <c r="S646" s="155" t="s">
        <v>5709</v>
      </c>
      <c r="T646" s="155" t="s">
        <v>5710</v>
      </c>
      <c r="U646" s="155">
        <v>2020</v>
      </c>
      <c r="V646" s="156">
        <v>37970</v>
      </c>
      <c r="W646" s="154">
        <v>150</v>
      </c>
      <c r="X646" s="213"/>
      <c r="Y646" s="214"/>
      <c r="Z646" s="213"/>
      <c r="AA646" s="213"/>
      <c r="AB646" s="213"/>
      <c r="AC646" s="215"/>
      <c r="AD646" s="40"/>
      <c r="AE646" s="40"/>
      <c r="AF646" s="40"/>
      <c r="AG646" s="40"/>
      <c r="AH646" s="40"/>
      <c r="AI646" s="218"/>
    </row>
    <row r="647" spans="1:35" ht="45" customHeight="1" x14ac:dyDescent="0.2">
      <c r="A647" s="159" t="s">
        <v>5711</v>
      </c>
      <c r="B647" s="150">
        <v>702753007</v>
      </c>
      <c r="C647" s="150" t="s">
        <v>198</v>
      </c>
      <c r="D647" s="151" t="s">
        <v>124</v>
      </c>
      <c r="E647" s="150" t="s">
        <v>5712</v>
      </c>
      <c r="F647" s="152" t="s">
        <v>5713</v>
      </c>
      <c r="G647" s="152"/>
      <c r="H647" s="152" t="s">
        <v>5714</v>
      </c>
      <c r="I647" s="152" t="s">
        <v>5715</v>
      </c>
      <c r="J647" s="150" t="s">
        <v>5716</v>
      </c>
      <c r="K647" s="150" t="s">
        <v>5717</v>
      </c>
      <c r="L647" s="150" t="s">
        <v>5718</v>
      </c>
      <c r="M647" s="150" t="s">
        <v>5719</v>
      </c>
      <c r="N647" s="153" t="s">
        <v>232</v>
      </c>
      <c r="O647" s="154" t="s">
        <v>2477</v>
      </c>
      <c r="P647" s="154"/>
      <c r="Q647" s="155"/>
      <c r="R647" s="154"/>
      <c r="S647" s="155" t="s">
        <v>627</v>
      </c>
      <c r="T647" s="155" t="s">
        <v>5720</v>
      </c>
      <c r="U647" s="155">
        <v>2009</v>
      </c>
      <c r="V647" s="156">
        <v>37970</v>
      </c>
      <c r="W647" s="154">
        <v>5000</v>
      </c>
      <c r="X647" s="262"/>
      <c r="Y647" s="153"/>
      <c r="Z647" s="262"/>
      <c r="AA647" s="262"/>
      <c r="AB647" s="262"/>
      <c r="AC647" s="150"/>
      <c r="AD647" s="40"/>
      <c r="AE647" s="40"/>
      <c r="AF647" s="40"/>
      <c r="AG647" s="40"/>
      <c r="AH647" s="40"/>
      <c r="AI647" s="218"/>
    </row>
    <row r="648" spans="1:35" ht="45" customHeight="1" x14ac:dyDescent="0.2">
      <c r="A648" s="159" t="s">
        <v>5721</v>
      </c>
      <c r="B648" s="150" t="s">
        <v>5722</v>
      </c>
      <c r="C648" s="150" t="s">
        <v>5723</v>
      </c>
      <c r="D648" s="151" t="s">
        <v>887</v>
      </c>
      <c r="E648" s="150" t="s">
        <v>5724</v>
      </c>
      <c r="F648" s="152" t="s">
        <v>5725</v>
      </c>
      <c r="G648" s="152"/>
      <c r="H648" s="152" t="s">
        <v>5726</v>
      </c>
      <c r="I648" s="152" t="s">
        <v>5727</v>
      </c>
      <c r="J648" s="150" t="s">
        <v>2373</v>
      </c>
      <c r="K648" s="150" t="s">
        <v>5728</v>
      </c>
      <c r="L648" s="150" t="s">
        <v>5729</v>
      </c>
      <c r="M648" s="150" t="s">
        <v>5730</v>
      </c>
      <c r="N648" s="153" t="s">
        <v>118</v>
      </c>
      <c r="O648" s="154" t="s">
        <v>439</v>
      </c>
      <c r="P648" s="154" t="s">
        <v>5731</v>
      </c>
      <c r="Q648" s="155"/>
      <c r="R648" s="154"/>
      <c r="S648" s="155">
        <v>93401</v>
      </c>
      <c r="T648" s="155" t="s">
        <v>5732</v>
      </c>
      <c r="U648" s="155">
        <v>2011</v>
      </c>
      <c r="V648" s="156">
        <v>38384</v>
      </c>
      <c r="W648" s="154">
        <v>7153</v>
      </c>
      <c r="X648" s="262"/>
      <c r="Y648" s="153"/>
      <c r="Z648" s="262"/>
      <c r="AA648" s="262"/>
      <c r="AB648" s="262"/>
      <c r="AC648" s="150"/>
      <c r="AD648" s="40"/>
      <c r="AE648" s="40"/>
      <c r="AF648" s="40"/>
      <c r="AG648" s="40"/>
      <c r="AH648" s="40"/>
      <c r="AI648" s="218"/>
    </row>
    <row r="649" spans="1:35" ht="45" customHeight="1" x14ac:dyDescent="0.2">
      <c r="A649" s="159" t="s">
        <v>5733</v>
      </c>
      <c r="B649" s="150" t="s">
        <v>5734</v>
      </c>
      <c r="C649" s="150" t="s">
        <v>5735</v>
      </c>
      <c r="D649" s="151" t="s">
        <v>887</v>
      </c>
      <c r="E649" s="150" t="s">
        <v>5736</v>
      </c>
      <c r="F649" s="152" t="s">
        <v>5737</v>
      </c>
      <c r="G649" s="152"/>
      <c r="H649" s="152" t="s">
        <v>5738</v>
      </c>
      <c r="I649" s="152" t="s">
        <v>5739</v>
      </c>
      <c r="J649" s="150" t="s">
        <v>1049</v>
      </c>
      <c r="K649" s="150" t="s">
        <v>5740</v>
      </c>
      <c r="L649" s="150" t="s">
        <v>5741</v>
      </c>
      <c r="M649" s="150" t="s">
        <v>5742</v>
      </c>
      <c r="N649" s="153" t="s">
        <v>118</v>
      </c>
      <c r="O649" s="154" t="s">
        <v>594</v>
      </c>
      <c r="P649" s="154"/>
      <c r="Q649" s="155"/>
      <c r="R649" s="154"/>
      <c r="S649" s="155">
        <v>93401</v>
      </c>
      <c r="T649" s="155" t="s">
        <v>5743</v>
      </c>
      <c r="U649" s="155">
        <v>2006</v>
      </c>
      <c r="V649" s="156">
        <v>39240</v>
      </c>
      <c r="W649" s="154">
        <v>7358</v>
      </c>
      <c r="X649" s="262"/>
      <c r="Y649" s="153"/>
      <c r="Z649" s="262"/>
      <c r="AA649" s="262"/>
      <c r="AB649" s="262"/>
      <c r="AC649" s="150"/>
      <c r="AD649" s="40"/>
      <c r="AE649" s="40"/>
      <c r="AF649" s="40"/>
      <c r="AG649" s="40"/>
      <c r="AH649" s="40"/>
      <c r="AI649" s="218"/>
    </row>
    <row r="650" spans="1:35" ht="45" customHeight="1" x14ac:dyDescent="0.2">
      <c r="A650" s="159" t="s">
        <v>5744</v>
      </c>
      <c r="B650" s="150" t="s">
        <v>5745</v>
      </c>
      <c r="C650" s="150" t="s">
        <v>198</v>
      </c>
      <c r="D650" s="151" t="s">
        <v>124</v>
      </c>
      <c r="E650" s="150" t="s">
        <v>5746</v>
      </c>
      <c r="F650" s="152" t="s">
        <v>5747</v>
      </c>
      <c r="G650" s="152"/>
      <c r="H650" s="152" t="s">
        <v>5748</v>
      </c>
      <c r="I650" s="152" t="s">
        <v>5749</v>
      </c>
      <c r="J650" s="150" t="s">
        <v>5750</v>
      </c>
      <c r="K650" s="150" t="s">
        <v>5751</v>
      </c>
      <c r="L650" s="150" t="s">
        <v>5752</v>
      </c>
      <c r="M650" s="150" t="s">
        <v>5753</v>
      </c>
      <c r="N650" s="153" t="s">
        <v>118</v>
      </c>
      <c r="O650" s="154" t="s">
        <v>3069</v>
      </c>
      <c r="P650" s="154" t="s">
        <v>5754</v>
      </c>
      <c r="Q650" s="155"/>
      <c r="R650" s="154"/>
      <c r="S650" s="155" t="s">
        <v>777</v>
      </c>
      <c r="T650" s="155" t="s">
        <v>5755</v>
      </c>
      <c r="U650" s="161">
        <v>2018</v>
      </c>
      <c r="V650" s="156">
        <v>39275</v>
      </c>
      <c r="W650" s="154">
        <v>7363</v>
      </c>
      <c r="X650" s="262"/>
      <c r="Y650" s="153"/>
      <c r="Z650" s="262"/>
      <c r="AA650" s="262"/>
      <c r="AB650" s="262"/>
      <c r="AC650" s="150"/>
      <c r="AD650" s="40"/>
      <c r="AE650" s="40"/>
      <c r="AF650" s="40"/>
      <c r="AG650" s="40"/>
      <c r="AH650" s="40"/>
      <c r="AI650" s="218"/>
    </row>
    <row r="651" spans="1:35" ht="45" customHeight="1" x14ac:dyDescent="0.2">
      <c r="A651" s="159" t="s">
        <v>5756</v>
      </c>
      <c r="B651" s="150">
        <v>825652000</v>
      </c>
      <c r="C651" s="150" t="s">
        <v>1761</v>
      </c>
      <c r="D651" s="151" t="s">
        <v>124</v>
      </c>
      <c r="E651" s="150" t="s">
        <v>5757</v>
      </c>
      <c r="F651" s="152" t="s">
        <v>5758</v>
      </c>
      <c r="G651" s="152"/>
      <c r="H651" s="152" t="s">
        <v>5759</v>
      </c>
      <c r="I651" s="152" t="s">
        <v>5760</v>
      </c>
      <c r="J651" s="150" t="s">
        <v>5761</v>
      </c>
      <c r="K651" s="150" t="s">
        <v>5762</v>
      </c>
      <c r="L651" s="150" t="s">
        <v>5763</v>
      </c>
      <c r="M651" s="150" t="s">
        <v>5764</v>
      </c>
      <c r="N651" s="153" t="s">
        <v>118</v>
      </c>
      <c r="O651" s="154" t="s">
        <v>3357</v>
      </c>
      <c r="P651" s="154" t="s">
        <v>5765</v>
      </c>
      <c r="Q651" s="155" t="s">
        <v>5766</v>
      </c>
      <c r="R651" s="154"/>
      <c r="S651" s="155" t="s">
        <v>1773</v>
      </c>
      <c r="T651" s="155" t="s">
        <v>5767</v>
      </c>
      <c r="U651" s="155">
        <v>2020</v>
      </c>
      <c r="V651" s="156">
        <v>37970</v>
      </c>
      <c r="W651" s="154">
        <v>7067</v>
      </c>
      <c r="X651" s="213"/>
      <c r="Y651" s="214"/>
      <c r="Z651" s="213"/>
      <c r="AA651" s="213"/>
      <c r="AB651" s="213"/>
      <c r="AC651" s="215"/>
      <c r="AD651" s="40"/>
      <c r="AE651" s="40"/>
      <c r="AF651" s="40"/>
      <c r="AG651" s="40"/>
      <c r="AH651" s="40"/>
      <c r="AI651" s="218"/>
    </row>
    <row r="652" spans="1:35" ht="45" customHeight="1" x14ac:dyDescent="0.2">
      <c r="A652" s="159" t="s">
        <v>5768</v>
      </c>
      <c r="B652" s="150">
        <v>700160718</v>
      </c>
      <c r="C652" s="150" t="s">
        <v>275</v>
      </c>
      <c r="D652" s="151" t="s">
        <v>276</v>
      </c>
      <c r="E652" s="150" t="s">
        <v>5769</v>
      </c>
      <c r="F652" s="152" t="s">
        <v>278</v>
      </c>
      <c r="G652" s="152"/>
      <c r="H652" s="152" t="s">
        <v>5770</v>
      </c>
      <c r="I652" s="152" t="s">
        <v>115</v>
      </c>
      <c r="J652" s="150"/>
      <c r="K652" s="150"/>
      <c r="L652" s="150" t="s">
        <v>5771</v>
      </c>
      <c r="M652" s="150" t="s">
        <v>5772</v>
      </c>
      <c r="N652" s="153" t="s">
        <v>118</v>
      </c>
      <c r="O652" s="154" t="s">
        <v>1641</v>
      </c>
      <c r="P652" s="154"/>
      <c r="Q652" s="155"/>
      <c r="R652" s="154"/>
      <c r="S652" s="155">
        <v>93910</v>
      </c>
      <c r="T652" s="155" t="s">
        <v>5773</v>
      </c>
      <c r="U652" s="155">
        <v>2011</v>
      </c>
      <c r="V652" s="156">
        <v>37970</v>
      </c>
      <c r="W652" s="154">
        <v>5450</v>
      </c>
      <c r="X652" s="262"/>
      <c r="Y652" s="153"/>
      <c r="Z652" s="262"/>
      <c r="AA652" s="262"/>
      <c r="AB652" s="262"/>
      <c r="AC652" s="150"/>
      <c r="AD652" s="40"/>
      <c r="AE652" s="40"/>
      <c r="AF652" s="40"/>
      <c r="AG652" s="40"/>
      <c r="AH652" s="40"/>
      <c r="AI652" s="218"/>
    </row>
    <row r="653" spans="1:35" ht="45" customHeight="1" x14ac:dyDescent="0.2">
      <c r="A653" s="159" t="s">
        <v>5774</v>
      </c>
      <c r="B653" s="150">
        <v>823898002</v>
      </c>
      <c r="C653" s="150" t="s">
        <v>198</v>
      </c>
      <c r="D653" s="151" t="s">
        <v>124</v>
      </c>
      <c r="E653" s="150" t="s">
        <v>5775</v>
      </c>
      <c r="F653" s="152" t="s">
        <v>5776</v>
      </c>
      <c r="G653" s="152"/>
      <c r="H653" s="152" t="s">
        <v>5777</v>
      </c>
      <c r="I653" s="152" t="s">
        <v>5778</v>
      </c>
      <c r="J653" s="150" t="s">
        <v>327</v>
      </c>
      <c r="K653" s="150" t="s">
        <v>5779</v>
      </c>
      <c r="L653" s="150" t="s">
        <v>5780</v>
      </c>
      <c r="M653" s="150" t="s">
        <v>5781</v>
      </c>
      <c r="N653" s="153" t="s">
        <v>246</v>
      </c>
      <c r="O653" s="154" t="s">
        <v>686</v>
      </c>
      <c r="P653" s="154"/>
      <c r="Q653" s="155"/>
      <c r="R653" s="154"/>
      <c r="S653" s="155" t="s">
        <v>627</v>
      </c>
      <c r="T653" s="155" t="s">
        <v>5782</v>
      </c>
      <c r="U653" s="155">
        <v>2010</v>
      </c>
      <c r="V653" s="156">
        <v>37970</v>
      </c>
      <c r="W653" s="154">
        <v>5500</v>
      </c>
      <c r="X653" s="262"/>
      <c r="Y653" s="153"/>
      <c r="Z653" s="262"/>
      <c r="AA653" s="262"/>
      <c r="AB653" s="262"/>
      <c r="AC653" s="150"/>
      <c r="AD653" s="40"/>
      <c r="AE653" s="40"/>
      <c r="AF653" s="40"/>
      <c r="AG653" s="40"/>
      <c r="AH653" s="40"/>
      <c r="AI653" s="218"/>
    </row>
    <row r="654" spans="1:35" ht="45" customHeight="1" x14ac:dyDescent="0.2">
      <c r="A654" s="159" t="s">
        <v>5783</v>
      </c>
      <c r="B654" s="150" t="s">
        <v>5784</v>
      </c>
      <c r="C654" s="150" t="s">
        <v>198</v>
      </c>
      <c r="D654" s="151" t="s">
        <v>124</v>
      </c>
      <c r="E654" s="150" t="s">
        <v>5785</v>
      </c>
      <c r="F654" s="152" t="s">
        <v>5786</v>
      </c>
      <c r="G654" s="152"/>
      <c r="H654" s="152" t="s">
        <v>5787</v>
      </c>
      <c r="I654" s="152" t="s">
        <v>5788</v>
      </c>
      <c r="J654" s="150" t="s">
        <v>5789</v>
      </c>
      <c r="K654" s="150" t="s">
        <v>5790</v>
      </c>
      <c r="L654" s="150" t="s">
        <v>5791</v>
      </c>
      <c r="M654" s="150" t="s">
        <v>5792</v>
      </c>
      <c r="N654" s="153" t="s">
        <v>118</v>
      </c>
      <c r="O654" s="154" t="s">
        <v>525</v>
      </c>
      <c r="P654" s="154" t="s">
        <v>5793</v>
      </c>
      <c r="Q654" s="166" t="s">
        <v>5794</v>
      </c>
      <c r="R654" s="154"/>
      <c r="S654" s="155" t="s">
        <v>627</v>
      </c>
      <c r="T654" s="155" t="s">
        <v>5795</v>
      </c>
      <c r="U654" s="155">
        <v>2020</v>
      </c>
      <c r="V654" s="156">
        <v>37970</v>
      </c>
      <c r="W654" s="154">
        <v>6897</v>
      </c>
      <c r="X654" s="213"/>
      <c r="Y654" s="214"/>
      <c r="Z654" s="213"/>
      <c r="AA654" s="213"/>
      <c r="AB654" s="213"/>
      <c r="AC654" s="215"/>
      <c r="AD654" s="40"/>
      <c r="AE654" s="40"/>
      <c r="AF654" s="40"/>
      <c r="AG654" s="40"/>
      <c r="AH654" s="40"/>
      <c r="AI654" s="218"/>
    </row>
    <row r="655" spans="1:35" ht="45" customHeight="1" x14ac:dyDescent="0.2">
      <c r="A655" s="159" t="s">
        <v>5796</v>
      </c>
      <c r="B655" s="150">
        <v>821382009</v>
      </c>
      <c r="C655" s="150" t="s">
        <v>198</v>
      </c>
      <c r="D655" s="151" t="s">
        <v>124</v>
      </c>
      <c r="E655" s="150" t="s">
        <v>5797</v>
      </c>
      <c r="F655" s="152" t="s">
        <v>5798</v>
      </c>
      <c r="G655" s="152"/>
      <c r="H655" s="152" t="s">
        <v>5799</v>
      </c>
      <c r="I655" s="152" t="s">
        <v>5800</v>
      </c>
      <c r="J655" s="150" t="s">
        <v>327</v>
      </c>
      <c r="K655" s="150" t="s">
        <v>5801</v>
      </c>
      <c r="L655" s="150" t="s">
        <v>5802</v>
      </c>
      <c r="M655" s="150" t="s">
        <v>5803</v>
      </c>
      <c r="N655" s="153" t="s">
        <v>133</v>
      </c>
      <c r="O655" s="155" t="s">
        <v>134</v>
      </c>
      <c r="P655" s="154"/>
      <c r="Q655" s="155"/>
      <c r="R655" s="154"/>
      <c r="S655" s="155" t="s">
        <v>209</v>
      </c>
      <c r="T655" s="155" t="s">
        <v>5804</v>
      </c>
      <c r="U655" s="155">
        <v>2004</v>
      </c>
      <c r="V655" s="156">
        <v>37970</v>
      </c>
      <c r="W655" s="154">
        <v>6936</v>
      </c>
      <c r="X655" s="262"/>
      <c r="Y655" s="153"/>
      <c r="Z655" s="262"/>
      <c r="AA655" s="262"/>
      <c r="AB655" s="262"/>
      <c r="AC655" s="150"/>
      <c r="AD655" s="40"/>
      <c r="AE655" s="40"/>
      <c r="AF655" s="40"/>
      <c r="AG655" s="40"/>
      <c r="AH655" s="40"/>
      <c r="AI655" s="218"/>
    </row>
    <row r="656" spans="1:35" ht="45" customHeight="1" x14ac:dyDescent="0.2">
      <c r="A656" s="149" t="s">
        <v>5805</v>
      </c>
      <c r="B656" s="150">
        <v>700229106</v>
      </c>
      <c r="C656" s="150" t="s">
        <v>198</v>
      </c>
      <c r="D656" s="151" t="s">
        <v>124</v>
      </c>
      <c r="E656" s="150" t="s">
        <v>5806</v>
      </c>
      <c r="F656" s="152" t="s">
        <v>5807</v>
      </c>
      <c r="G656" s="152"/>
      <c r="H656" s="152" t="s">
        <v>5808</v>
      </c>
      <c r="I656" s="152" t="s">
        <v>5809</v>
      </c>
      <c r="J656" s="150" t="s">
        <v>5810</v>
      </c>
      <c r="K656" s="150" t="s">
        <v>5811</v>
      </c>
      <c r="L656" s="150" t="s">
        <v>5812</v>
      </c>
      <c r="M656" s="150" t="s">
        <v>5813</v>
      </c>
      <c r="N656" s="153" t="s">
        <v>118</v>
      </c>
      <c r="O656" s="154" t="s">
        <v>119</v>
      </c>
      <c r="P656" s="154"/>
      <c r="Q656" s="155"/>
      <c r="R656" s="154"/>
      <c r="S656" s="155" t="s">
        <v>627</v>
      </c>
      <c r="T656" s="155" t="s">
        <v>5814</v>
      </c>
      <c r="U656" s="155">
        <v>2008</v>
      </c>
      <c r="V656" s="156">
        <v>37970</v>
      </c>
      <c r="W656" s="154">
        <v>7046</v>
      </c>
      <c r="X656" s="262"/>
      <c r="Y656" s="153"/>
      <c r="Z656" s="262"/>
      <c r="AA656" s="262"/>
      <c r="AB656" s="262"/>
      <c r="AC656" s="150"/>
      <c r="AD656" s="40"/>
      <c r="AE656" s="40"/>
      <c r="AF656" s="40"/>
      <c r="AG656" s="40"/>
      <c r="AH656" s="40"/>
      <c r="AI656" s="218"/>
    </row>
    <row r="657" spans="1:35" ht="45" customHeight="1" x14ac:dyDescent="0.2">
      <c r="A657" s="159" t="s">
        <v>5815</v>
      </c>
      <c r="B657" s="150">
        <v>609010002</v>
      </c>
      <c r="C657" s="150" t="s">
        <v>5816</v>
      </c>
      <c r="D657" s="151" t="s">
        <v>4025</v>
      </c>
      <c r="E657" s="150" t="s">
        <v>5817</v>
      </c>
      <c r="F657" s="152" t="s">
        <v>278</v>
      </c>
      <c r="G657" s="152"/>
      <c r="H657" s="152" t="s">
        <v>5818</v>
      </c>
      <c r="I657" s="152" t="s">
        <v>115</v>
      </c>
      <c r="J657" s="150"/>
      <c r="K657" s="150"/>
      <c r="L657" s="150" t="s">
        <v>5819</v>
      </c>
      <c r="M657" s="150" t="s">
        <v>5820</v>
      </c>
      <c r="N657" s="153" t="s">
        <v>118</v>
      </c>
      <c r="O657" s="154" t="s">
        <v>119</v>
      </c>
      <c r="P657" s="154" t="s">
        <v>5821</v>
      </c>
      <c r="Q657" s="155"/>
      <c r="R657" s="154"/>
      <c r="S657" s="155">
        <v>91001</v>
      </c>
      <c r="T657" s="155" t="s">
        <v>5822</v>
      </c>
      <c r="U657" s="155">
        <v>2008</v>
      </c>
      <c r="V657" s="156">
        <v>38450</v>
      </c>
      <c r="W657" s="154">
        <v>7164</v>
      </c>
      <c r="X657" s="262"/>
      <c r="Y657" s="153"/>
      <c r="Z657" s="262"/>
      <c r="AA657" s="262"/>
      <c r="AB657" s="262"/>
      <c r="AC657" s="150"/>
      <c r="AD657" s="40"/>
      <c r="AE657" s="40"/>
      <c r="AF657" s="40"/>
      <c r="AG657" s="40"/>
      <c r="AH657" s="40"/>
      <c r="AI657" s="218"/>
    </row>
    <row r="658" spans="1:35" ht="45" customHeight="1" x14ac:dyDescent="0.2">
      <c r="A658" s="159" t="s">
        <v>5823</v>
      </c>
      <c r="B658" s="150">
        <v>713189006</v>
      </c>
      <c r="C658" s="150" t="s">
        <v>5824</v>
      </c>
      <c r="D658" s="151" t="s">
        <v>887</v>
      </c>
      <c r="E658" s="150" t="s">
        <v>5825</v>
      </c>
      <c r="F658" s="152" t="s">
        <v>5826</v>
      </c>
      <c r="G658" s="152" t="s">
        <v>5827</v>
      </c>
      <c r="H658" s="164" t="s">
        <v>5828</v>
      </c>
      <c r="I658" s="152" t="s">
        <v>5829</v>
      </c>
      <c r="J658" s="150" t="s">
        <v>5830</v>
      </c>
      <c r="K658" s="150" t="s">
        <v>5831</v>
      </c>
      <c r="L658" s="150" t="s">
        <v>5832</v>
      </c>
      <c r="M658" s="150" t="s">
        <v>5833</v>
      </c>
      <c r="N658" s="153" t="s">
        <v>133</v>
      </c>
      <c r="O658" s="154" t="s">
        <v>2502</v>
      </c>
      <c r="P658" s="154" t="s">
        <v>5834</v>
      </c>
      <c r="Q658" s="166" t="s">
        <v>5835</v>
      </c>
      <c r="R658" s="154"/>
      <c r="S658" s="155">
        <v>93910</v>
      </c>
      <c r="T658" s="155" t="s">
        <v>5836</v>
      </c>
      <c r="U658" s="155">
        <v>2023</v>
      </c>
      <c r="V658" s="156">
        <v>37970</v>
      </c>
      <c r="W658" s="196">
        <v>6911</v>
      </c>
      <c r="X658" s="262"/>
      <c r="Y658" s="153"/>
      <c r="Z658" s="262"/>
      <c r="AA658" s="262"/>
      <c r="AB658" s="262"/>
      <c r="AC658" s="150"/>
      <c r="AD658" s="40"/>
      <c r="AE658" s="40"/>
      <c r="AF658" s="40"/>
      <c r="AG658" s="40"/>
      <c r="AH658" s="40"/>
      <c r="AI658" s="218"/>
    </row>
    <row r="659" spans="1:35" ht="45" customHeight="1" x14ac:dyDescent="0.2">
      <c r="A659" s="159" t="s">
        <v>5837</v>
      </c>
      <c r="B659" s="150">
        <v>650263170</v>
      </c>
      <c r="C659" s="150" t="s">
        <v>5838</v>
      </c>
      <c r="D659" s="151" t="s">
        <v>111</v>
      </c>
      <c r="E659" s="150" t="s">
        <v>5839</v>
      </c>
      <c r="F659" s="152" t="s">
        <v>5840</v>
      </c>
      <c r="G659" s="152"/>
      <c r="H659" s="152" t="s">
        <v>5841</v>
      </c>
      <c r="I659" s="152" t="s">
        <v>5842</v>
      </c>
      <c r="J659" s="150" t="s">
        <v>5843</v>
      </c>
      <c r="K659" s="150" t="s">
        <v>5844</v>
      </c>
      <c r="L659" s="150" t="s">
        <v>5845</v>
      </c>
      <c r="M659" s="150" t="s">
        <v>5846</v>
      </c>
      <c r="N659" s="153" t="s">
        <v>232</v>
      </c>
      <c r="O659" s="154" t="s">
        <v>294</v>
      </c>
      <c r="P659" s="154"/>
      <c r="Q659" s="155"/>
      <c r="R659" s="154"/>
      <c r="S659" s="155" t="s">
        <v>627</v>
      </c>
      <c r="T659" s="155" t="s">
        <v>5847</v>
      </c>
      <c r="U659" s="155">
        <v>2010</v>
      </c>
      <c r="V659" s="156">
        <v>40463</v>
      </c>
      <c r="W659" s="154">
        <v>7433</v>
      </c>
      <c r="X659" s="262"/>
      <c r="Y659" s="153"/>
      <c r="Z659" s="262"/>
      <c r="AA659" s="262"/>
      <c r="AB659" s="262"/>
      <c r="AC659" s="150"/>
      <c r="AD659" s="40"/>
      <c r="AE659" s="40"/>
      <c r="AF659" s="40"/>
      <c r="AG659" s="40"/>
      <c r="AH659" s="40"/>
      <c r="AI659" s="218"/>
    </row>
    <row r="660" spans="1:35" ht="45" customHeight="1" x14ac:dyDescent="0.2">
      <c r="A660" s="159" t="s">
        <v>5848</v>
      </c>
      <c r="B660" s="150">
        <v>754811005</v>
      </c>
      <c r="C660" s="150" t="s">
        <v>5849</v>
      </c>
      <c r="D660" s="151" t="s">
        <v>111</v>
      </c>
      <c r="E660" s="150" t="s">
        <v>5850</v>
      </c>
      <c r="F660" s="152" t="s">
        <v>5851</v>
      </c>
      <c r="G660" s="152"/>
      <c r="H660" s="152" t="s">
        <v>5852</v>
      </c>
      <c r="I660" s="152" t="s">
        <v>5853</v>
      </c>
      <c r="J660" s="150" t="s">
        <v>5854</v>
      </c>
      <c r="K660" s="150" t="s">
        <v>5855</v>
      </c>
      <c r="L660" s="150" t="s">
        <v>5856</v>
      </c>
      <c r="M660" s="150" t="s">
        <v>5857</v>
      </c>
      <c r="N660" s="153" t="s">
        <v>1617</v>
      </c>
      <c r="O660" s="154" t="s">
        <v>5858</v>
      </c>
      <c r="P660" s="154" t="s">
        <v>5859</v>
      </c>
      <c r="Q660" s="155" t="s">
        <v>5860</v>
      </c>
      <c r="R660" s="154"/>
      <c r="S660" s="155" t="s">
        <v>153</v>
      </c>
      <c r="T660" s="155" t="s">
        <v>5861</v>
      </c>
      <c r="U660" s="155">
        <v>2017</v>
      </c>
      <c r="V660" s="156">
        <v>41540</v>
      </c>
      <c r="W660" s="154">
        <v>7486</v>
      </c>
      <c r="X660" s="262"/>
      <c r="Y660" s="153"/>
      <c r="Z660" s="262"/>
      <c r="AA660" s="262"/>
      <c r="AB660" s="262"/>
      <c r="AC660" s="150"/>
      <c r="AD660" s="40"/>
      <c r="AE660" s="40"/>
      <c r="AF660" s="40"/>
      <c r="AG660" s="40"/>
      <c r="AH660" s="40"/>
      <c r="AI660" s="218"/>
    </row>
    <row r="661" spans="1:35" ht="45" customHeight="1" x14ac:dyDescent="0.2">
      <c r="A661" s="159" t="s">
        <v>5862</v>
      </c>
      <c r="B661" s="150">
        <v>650251105</v>
      </c>
      <c r="C661" s="150" t="s">
        <v>5838</v>
      </c>
      <c r="D661" s="151" t="s">
        <v>111</v>
      </c>
      <c r="E661" s="150" t="s">
        <v>5863</v>
      </c>
      <c r="F661" s="152" t="s">
        <v>5864</v>
      </c>
      <c r="G661" s="152"/>
      <c r="H661" s="152" t="s">
        <v>5865</v>
      </c>
      <c r="I661" s="152" t="s">
        <v>5866</v>
      </c>
      <c r="J661" s="150" t="s">
        <v>5867</v>
      </c>
      <c r="K661" s="150" t="s">
        <v>5868</v>
      </c>
      <c r="L661" s="150" t="s">
        <v>5869</v>
      </c>
      <c r="M661" s="150" t="s">
        <v>5870</v>
      </c>
      <c r="N661" s="153" t="s">
        <v>118</v>
      </c>
      <c r="O661" s="154" t="s">
        <v>502</v>
      </c>
      <c r="P661" s="154" t="s">
        <v>5871</v>
      </c>
      <c r="Q661" s="155" t="s">
        <v>5872</v>
      </c>
      <c r="R661" s="154"/>
      <c r="S661" s="155" t="s">
        <v>627</v>
      </c>
      <c r="T661" s="158" t="s">
        <v>5873</v>
      </c>
      <c r="U661" s="155">
        <v>2007</v>
      </c>
      <c r="V661" s="156">
        <v>39897</v>
      </c>
      <c r="W661" s="154">
        <v>7410</v>
      </c>
      <c r="X661" s="262"/>
      <c r="Y661" s="153"/>
      <c r="Z661" s="262"/>
      <c r="AA661" s="262"/>
      <c r="AB661" s="262"/>
      <c r="AC661" s="150"/>
      <c r="AD661" s="40"/>
      <c r="AE661" s="40"/>
      <c r="AF661" s="40"/>
      <c r="AG661" s="40"/>
      <c r="AH661" s="40"/>
      <c r="AI661" s="218"/>
    </row>
    <row r="662" spans="1:35" ht="45" customHeight="1" x14ac:dyDescent="0.2">
      <c r="A662" s="159" t="s">
        <v>5874</v>
      </c>
      <c r="B662" s="150">
        <v>657662402</v>
      </c>
      <c r="C662" s="150" t="s">
        <v>5875</v>
      </c>
      <c r="D662" s="151" t="s">
        <v>111</v>
      </c>
      <c r="E662" s="150" t="s">
        <v>5876</v>
      </c>
      <c r="F662" s="152" t="s">
        <v>5877</v>
      </c>
      <c r="G662" s="152"/>
      <c r="H662" s="152" t="s">
        <v>5878</v>
      </c>
      <c r="I662" s="152" t="s">
        <v>5879</v>
      </c>
      <c r="J662" s="150" t="s">
        <v>2824</v>
      </c>
      <c r="K662" s="150" t="s">
        <v>5880</v>
      </c>
      <c r="L662" s="150" t="s">
        <v>5881</v>
      </c>
      <c r="M662" s="150" t="s">
        <v>5882</v>
      </c>
      <c r="N662" s="153" t="s">
        <v>246</v>
      </c>
      <c r="O662" s="154" t="s">
        <v>1138</v>
      </c>
      <c r="P662" s="154" t="s">
        <v>5883</v>
      </c>
      <c r="Q662" s="155"/>
      <c r="R662" s="154"/>
      <c r="S662" s="155">
        <v>93401</v>
      </c>
      <c r="T662" s="155" t="s">
        <v>5884</v>
      </c>
      <c r="U662" s="155">
        <v>2007</v>
      </c>
      <c r="V662" s="156">
        <v>39328</v>
      </c>
      <c r="W662" s="154">
        <v>7372</v>
      </c>
      <c r="X662" s="262"/>
      <c r="Y662" s="153"/>
      <c r="Z662" s="262"/>
      <c r="AA662" s="262"/>
      <c r="AB662" s="262"/>
      <c r="AC662" s="150"/>
      <c r="AD662" s="40"/>
      <c r="AE662" s="40"/>
      <c r="AF662" s="40"/>
      <c r="AG662" s="40"/>
      <c r="AH662" s="40"/>
      <c r="AI662" s="218"/>
    </row>
    <row r="663" spans="1:35" ht="45" customHeight="1" x14ac:dyDescent="0.2">
      <c r="A663" s="159" t="s">
        <v>5885</v>
      </c>
      <c r="B663" s="150">
        <v>657478903</v>
      </c>
      <c r="C663" s="150" t="s">
        <v>5886</v>
      </c>
      <c r="D663" s="151" t="s">
        <v>111</v>
      </c>
      <c r="E663" s="150" t="s">
        <v>5887</v>
      </c>
      <c r="F663" s="152" t="s">
        <v>5888</v>
      </c>
      <c r="G663" s="152"/>
      <c r="H663" s="152" t="s">
        <v>5889</v>
      </c>
      <c r="I663" s="152" t="s">
        <v>5890</v>
      </c>
      <c r="J663" s="150" t="s">
        <v>5891</v>
      </c>
      <c r="K663" s="150" t="s">
        <v>5892</v>
      </c>
      <c r="L663" s="150" t="s">
        <v>5893</v>
      </c>
      <c r="M663" s="150" t="s">
        <v>5894</v>
      </c>
      <c r="N663" s="153" t="s">
        <v>232</v>
      </c>
      <c r="O663" s="154" t="s">
        <v>5895</v>
      </c>
      <c r="P663" s="154" t="s">
        <v>5896</v>
      </c>
      <c r="Q663" s="155"/>
      <c r="R663" s="154"/>
      <c r="S663" s="155" t="s">
        <v>627</v>
      </c>
      <c r="T663" s="155" t="s">
        <v>5897</v>
      </c>
      <c r="U663" s="155">
        <v>2012</v>
      </c>
      <c r="V663" s="156">
        <v>39636</v>
      </c>
      <c r="W663" s="154">
        <v>7400</v>
      </c>
      <c r="X663" s="262"/>
      <c r="Y663" s="153"/>
      <c r="Z663" s="262"/>
      <c r="AA663" s="262"/>
      <c r="AB663" s="262"/>
      <c r="AC663" s="150"/>
      <c r="AD663" s="40"/>
      <c r="AE663" s="40"/>
      <c r="AF663" s="40"/>
      <c r="AG663" s="40"/>
      <c r="AH663" s="40"/>
      <c r="AI663" s="218"/>
    </row>
    <row r="664" spans="1:35" ht="45" customHeight="1" x14ac:dyDescent="0.2">
      <c r="A664" s="159" t="s">
        <v>5898</v>
      </c>
      <c r="B664" s="150">
        <v>659759004</v>
      </c>
      <c r="C664" s="150" t="s">
        <v>5838</v>
      </c>
      <c r="D664" s="151" t="s">
        <v>111</v>
      </c>
      <c r="E664" s="150" t="s">
        <v>5899</v>
      </c>
      <c r="F664" s="152" t="s">
        <v>5900</v>
      </c>
      <c r="G664" s="152"/>
      <c r="H664" s="152" t="s">
        <v>5901</v>
      </c>
      <c r="I664" s="152" t="s">
        <v>5902</v>
      </c>
      <c r="J664" s="150" t="s">
        <v>2302</v>
      </c>
      <c r="K664" s="150" t="s">
        <v>5903</v>
      </c>
      <c r="L664" s="150" t="s">
        <v>5904</v>
      </c>
      <c r="M664" s="150" t="s">
        <v>5905</v>
      </c>
      <c r="N664" s="150" t="s">
        <v>165</v>
      </c>
      <c r="O664" s="154" t="s">
        <v>318</v>
      </c>
      <c r="P664" s="154"/>
      <c r="Q664" s="155"/>
      <c r="R664" s="154"/>
      <c r="S664" s="155" t="s">
        <v>627</v>
      </c>
      <c r="T664" s="155" t="s">
        <v>5906</v>
      </c>
      <c r="U664" s="155">
        <v>2013</v>
      </c>
      <c r="V664" s="156">
        <v>39695</v>
      </c>
      <c r="W664" s="154">
        <v>7402</v>
      </c>
      <c r="X664" s="262"/>
      <c r="Y664" s="153"/>
      <c r="Z664" s="262"/>
      <c r="AA664" s="262"/>
      <c r="AB664" s="262"/>
      <c r="AC664" s="150"/>
      <c r="AD664" s="40"/>
      <c r="AE664" s="40"/>
      <c r="AF664" s="40"/>
      <c r="AG664" s="40"/>
      <c r="AH664" s="40"/>
      <c r="AI664" s="218"/>
    </row>
    <row r="665" spans="1:35" ht="45" customHeight="1" x14ac:dyDescent="0.2">
      <c r="A665" s="159" t="s">
        <v>5907</v>
      </c>
      <c r="B665" s="150">
        <v>650363817</v>
      </c>
      <c r="C665" s="150" t="s">
        <v>5849</v>
      </c>
      <c r="D665" s="151" t="s">
        <v>111</v>
      </c>
      <c r="E665" s="150" t="s">
        <v>5908</v>
      </c>
      <c r="F665" s="152" t="s">
        <v>5909</v>
      </c>
      <c r="G665" s="152"/>
      <c r="H665" s="152" t="s">
        <v>5910</v>
      </c>
      <c r="I665" s="152" t="s">
        <v>5911</v>
      </c>
      <c r="J665" s="150" t="s">
        <v>5912</v>
      </c>
      <c r="K665" s="150" t="s">
        <v>623</v>
      </c>
      <c r="L665" s="150" t="s">
        <v>5913</v>
      </c>
      <c r="M665" s="150" t="s">
        <v>5914</v>
      </c>
      <c r="N665" s="153" t="s">
        <v>471</v>
      </c>
      <c r="O665" s="154" t="s">
        <v>3380</v>
      </c>
      <c r="P665" s="154"/>
      <c r="Q665" s="155"/>
      <c r="R665" s="154"/>
      <c r="S665" s="155" t="s">
        <v>153</v>
      </c>
      <c r="T665" s="155" t="s">
        <v>5915</v>
      </c>
      <c r="U665" s="155">
        <v>2010</v>
      </c>
      <c r="V665" s="156">
        <v>40809</v>
      </c>
      <c r="W665" s="154">
        <v>7453</v>
      </c>
      <c r="X665" s="262"/>
      <c r="Y665" s="153"/>
      <c r="Z665" s="262"/>
      <c r="AA665" s="262"/>
      <c r="AB665" s="262"/>
      <c r="AC665" s="150"/>
      <c r="AD665" s="40"/>
      <c r="AE665" s="40"/>
      <c r="AF665" s="40"/>
      <c r="AG665" s="40"/>
      <c r="AH665" s="40"/>
      <c r="AI665" s="218"/>
    </row>
    <row r="666" spans="1:35" ht="45" customHeight="1" x14ac:dyDescent="0.2">
      <c r="A666" s="159" t="s">
        <v>5916</v>
      </c>
      <c r="B666" s="150">
        <v>657208701</v>
      </c>
      <c r="C666" s="150" t="s">
        <v>5886</v>
      </c>
      <c r="D666" s="151" t="s">
        <v>111</v>
      </c>
      <c r="E666" s="150" t="s">
        <v>5917</v>
      </c>
      <c r="F666" s="152" t="s">
        <v>5918</v>
      </c>
      <c r="G666" s="152"/>
      <c r="H666" s="152" t="s">
        <v>5919</v>
      </c>
      <c r="I666" s="152" t="s">
        <v>5920</v>
      </c>
      <c r="J666" s="152" t="s">
        <v>1084</v>
      </c>
      <c r="K666" s="150" t="s">
        <v>5921</v>
      </c>
      <c r="L666" s="150" t="s">
        <v>5922</v>
      </c>
      <c r="M666" s="150" t="s">
        <v>5923</v>
      </c>
      <c r="N666" s="153" t="s">
        <v>149</v>
      </c>
      <c r="O666" s="154" t="s">
        <v>345</v>
      </c>
      <c r="P666" s="154" t="s">
        <v>5924</v>
      </c>
      <c r="Q666" s="155" t="s">
        <v>5925</v>
      </c>
      <c r="R666" s="154"/>
      <c r="S666" s="155" t="s">
        <v>627</v>
      </c>
      <c r="T666" s="155" t="s">
        <v>5926</v>
      </c>
      <c r="U666" s="155">
        <v>2006</v>
      </c>
      <c r="V666" s="156">
        <v>39303</v>
      </c>
      <c r="W666" s="154">
        <v>7366</v>
      </c>
      <c r="X666" s="262"/>
      <c r="Y666" s="153"/>
      <c r="Z666" s="262"/>
      <c r="AA666" s="262"/>
      <c r="AB666" s="262"/>
      <c r="AC666" s="150"/>
      <c r="AD666" s="40"/>
      <c r="AE666" s="40"/>
      <c r="AF666" s="40"/>
      <c r="AG666" s="40"/>
      <c r="AH666" s="40"/>
      <c r="AI666" s="218"/>
    </row>
    <row r="667" spans="1:35" ht="45" customHeight="1" x14ac:dyDescent="0.2">
      <c r="A667" s="159" t="s">
        <v>5927</v>
      </c>
      <c r="B667" s="150">
        <v>657351903</v>
      </c>
      <c r="C667" s="150" t="s">
        <v>5875</v>
      </c>
      <c r="D667" s="151" t="s">
        <v>111</v>
      </c>
      <c r="E667" s="150" t="s">
        <v>5928</v>
      </c>
      <c r="F667" s="152" t="s">
        <v>5929</v>
      </c>
      <c r="G667" s="152"/>
      <c r="H667" s="152" t="s">
        <v>5930</v>
      </c>
      <c r="I667" s="183" t="s">
        <v>5931</v>
      </c>
      <c r="J667" s="183" t="s">
        <v>2824</v>
      </c>
      <c r="K667" s="150" t="s">
        <v>5932</v>
      </c>
      <c r="L667" s="150" t="s">
        <v>5933</v>
      </c>
      <c r="M667" s="150" t="s">
        <v>5934</v>
      </c>
      <c r="N667" s="153" t="s">
        <v>118</v>
      </c>
      <c r="O667" s="154" t="s">
        <v>119</v>
      </c>
      <c r="P667" s="154" t="s">
        <v>5935</v>
      </c>
      <c r="Q667" s="155" t="s">
        <v>5936</v>
      </c>
      <c r="R667" s="154"/>
      <c r="S667" s="155">
        <v>93401</v>
      </c>
      <c r="T667" s="155" t="s">
        <v>5937</v>
      </c>
      <c r="U667" s="155">
        <v>2007</v>
      </c>
      <c r="V667" s="156">
        <v>39289</v>
      </c>
      <c r="W667" s="154">
        <v>7364</v>
      </c>
      <c r="X667" s="262"/>
      <c r="Y667" s="153"/>
      <c r="Z667" s="262"/>
      <c r="AA667" s="262"/>
      <c r="AB667" s="262"/>
      <c r="AC667" s="150"/>
      <c r="AD667" s="40"/>
      <c r="AE667" s="40"/>
      <c r="AF667" s="40"/>
      <c r="AG667" s="40"/>
      <c r="AH667" s="40"/>
      <c r="AI667" s="218"/>
    </row>
    <row r="668" spans="1:35" ht="45" customHeight="1" x14ac:dyDescent="0.2">
      <c r="A668" s="159" t="s">
        <v>5938</v>
      </c>
      <c r="B668" s="150">
        <v>651989108</v>
      </c>
      <c r="C668" s="150" t="s">
        <v>5886</v>
      </c>
      <c r="D668" s="151" t="s">
        <v>111</v>
      </c>
      <c r="E668" s="150" t="s">
        <v>5939</v>
      </c>
      <c r="F668" s="152" t="s">
        <v>5940</v>
      </c>
      <c r="G668" s="152"/>
      <c r="H668" s="152" t="s">
        <v>5941</v>
      </c>
      <c r="I668" s="152" t="s">
        <v>5942</v>
      </c>
      <c r="J668" s="150" t="s">
        <v>327</v>
      </c>
      <c r="K668" s="150" t="s">
        <v>5943</v>
      </c>
      <c r="L668" s="150" t="s">
        <v>5944</v>
      </c>
      <c r="M668" s="150" t="s">
        <v>5945</v>
      </c>
      <c r="N668" s="153" t="s">
        <v>1770</v>
      </c>
      <c r="O668" s="154" t="s">
        <v>2616</v>
      </c>
      <c r="P668" s="154"/>
      <c r="Q668" s="155"/>
      <c r="R668" s="154"/>
      <c r="S668" s="155" t="s">
        <v>627</v>
      </c>
      <c r="T668" s="155" t="s">
        <v>5946</v>
      </c>
      <c r="U668" s="155">
        <v>2005</v>
      </c>
      <c r="V668" s="156">
        <v>37970</v>
      </c>
      <c r="W668" s="154">
        <v>7113</v>
      </c>
      <c r="X668" s="262"/>
      <c r="Y668" s="153"/>
      <c r="Z668" s="262"/>
      <c r="AA668" s="262"/>
      <c r="AB668" s="262"/>
      <c r="AC668" s="150"/>
      <c r="AD668" s="40"/>
      <c r="AE668" s="40"/>
      <c r="AF668" s="40"/>
      <c r="AG668" s="40"/>
      <c r="AH668" s="40"/>
      <c r="AI668" s="218"/>
    </row>
    <row r="669" spans="1:35" ht="45" customHeight="1" x14ac:dyDescent="0.2">
      <c r="A669" s="159" t="s">
        <v>5947</v>
      </c>
      <c r="B669" s="150">
        <v>742049000</v>
      </c>
      <c r="C669" s="150" t="s">
        <v>5886</v>
      </c>
      <c r="D669" s="151" t="s">
        <v>111</v>
      </c>
      <c r="E669" s="150" t="s">
        <v>5948</v>
      </c>
      <c r="F669" s="152" t="s">
        <v>5949</v>
      </c>
      <c r="G669" s="152"/>
      <c r="H669" s="152" t="s">
        <v>5950</v>
      </c>
      <c r="I669" s="152" t="s">
        <v>5951</v>
      </c>
      <c r="J669" s="150" t="s">
        <v>1049</v>
      </c>
      <c r="K669" s="150" t="s">
        <v>5952</v>
      </c>
      <c r="L669" s="150" t="s">
        <v>5953</v>
      </c>
      <c r="M669" s="150" t="s">
        <v>5954</v>
      </c>
      <c r="N669" s="153" t="s">
        <v>246</v>
      </c>
      <c r="O669" s="154" t="s">
        <v>5955</v>
      </c>
      <c r="P669" s="154"/>
      <c r="Q669" s="155"/>
      <c r="R669" s="154"/>
      <c r="S669" s="155" t="s">
        <v>627</v>
      </c>
      <c r="T669" s="155" t="s">
        <v>5956</v>
      </c>
      <c r="U669" s="155">
        <v>2005</v>
      </c>
      <c r="V669" s="156">
        <v>37970</v>
      </c>
      <c r="W669" s="154">
        <v>6991</v>
      </c>
      <c r="X669" s="262"/>
      <c r="Y669" s="153"/>
      <c r="Z669" s="262"/>
      <c r="AA669" s="262"/>
      <c r="AB669" s="262"/>
      <c r="AC669" s="150"/>
      <c r="AD669" s="40"/>
      <c r="AE669" s="40"/>
      <c r="AF669" s="40"/>
      <c r="AG669" s="40"/>
      <c r="AH669" s="40"/>
      <c r="AI669" s="218"/>
    </row>
    <row r="670" spans="1:35" ht="45" customHeight="1" x14ac:dyDescent="0.2">
      <c r="A670" s="159" t="s">
        <v>5957</v>
      </c>
      <c r="B670" s="150">
        <v>650882008</v>
      </c>
      <c r="C670" s="150" t="s">
        <v>5886</v>
      </c>
      <c r="D670" s="151" t="s">
        <v>111</v>
      </c>
      <c r="E670" s="150" t="s">
        <v>5958</v>
      </c>
      <c r="F670" s="152" t="s">
        <v>5959</v>
      </c>
      <c r="G670" s="152"/>
      <c r="H670" s="152" t="s">
        <v>5960</v>
      </c>
      <c r="I670" s="152" t="s">
        <v>5961</v>
      </c>
      <c r="J670" s="150" t="s">
        <v>2302</v>
      </c>
      <c r="K670" s="150" t="s">
        <v>5962</v>
      </c>
      <c r="L670" s="150" t="s">
        <v>5963</v>
      </c>
      <c r="M670" s="150" t="s">
        <v>5964</v>
      </c>
      <c r="N670" s="153" t="s">
        <v>246</v>
      </c>
      <c r="O670" s="154" t="s">
        <v>2724</v>
      </c>
      <c r="P670" s="154"/>
      <c r="Q670" s="155"/>
      <c r="R670" s="154"/>
      <c r="S670" s="155" t="s">
        <v>627</v>
      </c>
      <c r="T670" s="155" t="s">
        <v>5965</v>
      </c>
      <c r="U670" s="155">
        <v>2016</v>
      </c>
      <c r="V670" s="156">
        <v>38159</v>
      </c>
      <c r="W670" s="154">
        <v>7126</v>
      </c>
      <c r="X670" s="262"/>
      <c r="Y670" s="153"/>
      <c r="Z670" s="262"/>
      <c r="AA670" s="262"/>
      <c r="AB670" s="262"/>
      <c r="AC670" s="150"/>
      <c r="AD670" s="40"/>
      <c r="AE670" s="40"/>
      <c r="AF670" s="40"/>
      <c r="AG670" s="40"/>
      <c r="AH670" s="40"/>
      <c r="AI670" s="218"/>
    </row>
    <row r="671" spans="1:35" ht="45" customHeight="1" x14ac:dyDescent="0.2">
      <c r="A671" s="159" t="s">
        <v>5966</v>
      </c>
      <c r="B671" s="150">
        <v>740263005</v>
      </c>
      <c r="C671" s="150" t="s">
        <v>5886</v>
      </c>
      <c r="D671" s="151" t="s">
        <v>111</v>
      </c>
      <c r="E671" s="150" t="s">
        <v>5967</v>
      </c>
      <c r="F671" s="152" t="s">
        <v>5968</v>
      </c>
      <c r="G671" s="152"/>
      <c r="H671" s="152" t="s">
        <v>5969</v>
      </c>
      <c r="I671" s="152" t="s">
        <v>5970</v>
      </c>
      <c r="J671" s="150" t="s">
        <v>242</v>
      </c>
      <c r="K671" s="150" t="s">
        <v>5971</v>
      </c>
      <c r="L671" s="150" t="s">
        <v>5972</v>
      </c>
      <c r="M671" s="153" t="s">
        <v>5973</v>
      </c>
      <c r="N671" s="153" t="s">
        <v>246</v>
      </c>
      <c r="O671" s="154" t="s">
        <v>686</v>
      </c>
      <c r="P671" s="154"/>
      <c r="Q671" s="155"/>
      <c r="R671" s="154"/>
      <c r="S671" s="154" t="s">
        <v>627</v>
      </c>
      <c r="T671" s="155" t="s">
        <v>5974</v>
      </c>
      <c r="U671" s="155">
        <v>2011</v>
      </c>
      <c r="V671" s="156">
        <v>37970</v>
      </c>
      <c r="W671" s="150">
        <v>6977</v>
      </c>
      <c r="X671" s="262"/>
      <c r="Y671" s="153"/>
      <c r="Z671" s="262"/>
      <c r="AA671" s="262"/>
      <c r="AB671" s="262"/>
      <c r="AC671" s="150"/>
      <c r="AD671" s="40"/>
      <c r="AE671" s="40"/>
      <c r="AF671" s="40"/>
      <c r="AG671" s="40"/>
      <c r="AH671" s="40"/>
      <c r="AI671" s="218"/>
    </row>
    <row r="672" spans="1:35" ht="45" customHeight="1" x14ac:dyDescent="0.2">
      <c r="A672" s="159" t="s">
        <v>5975</v>
      </c>
      <c r="B672" s="150">
        <v>728623004</v>
      </c>
      <c r="C672" s="150" t="s">
        <v>5886</v>
      </c>
      <c r="D672" s="151" t="s">
        <v>111</v>
      </c>
      <c r="E672" s="150" t="s">
        <v>5976</v>
      </c>
      <c r="F672" s="233" t="s">
        <v>8336</v>
      </c>
      <c r="G672" s="257">
        <v>2025</v>
      </c>
      <c r="H672" s="152" t="s">
        <v>5977</v>
      </c>
      <c r="I672" s="152" t="s">
        <v>8337</v>
      </c>
      <c r="J672" s="150" t="s">
        <v>2373</v>
      </c>
      <c r="K672" s="150" t="s">
        <v>5978</v>
      </c>
      <c r="L672" s="150" t="s">
        <v>5979</v>
      </c>
      <c r="M672" s="150" t="s">
        <v>5980</v>
      </c>
      <c r="N672" s="154" t="s">
        <v>246</v>
      </c>
      <c r="O672" s="154" t="s">
        <v>626</v>
      </c>
      <c r="P672" s="154" t="s">
        <v>5981</v>
      </c>
      <c r="Q672" s="166" t="s">
        <v>5982</v>
      </c>
      <c r="R672" s="154"/>
      <c r="S672" s="155" t="s">
        <v>627</v>
      </c>
      <c r="T672" s="257" t="s">
        <v>8338</v>
      </c>
      <c r="U672" s="257">
        <v>2024</v>
      </c>
      <c r="V672" s="156">
        <v>37970</v>
      </c>
      <c r="W672" s="154">
        <v>6931</v>
      </c>
      <c r="X672" s="262"/>
      <c r="Y672" s="153"/>
      <c r="Z672" s="262"/>
      <c r="AA672" s="262"/>
      <c r="AB672" s="262"/>
      <c r="AC672" s="150"/>
      <c r="AD672" s="40"/>
      <c r="AE672" s="40"/>
      <c r="AF672" s="40"/>
      <c r="AG672" s="40"/>
      <c r="AH672" s="40"/>
      <c r="AI672" s="218"/>
    </row>
    <row r="673" spans="1:35" ht="45" customHeight="1" x14ac:dyDescent="0.2">
      <c r="A673" s="159" t="s">
        <v>5983</v>
      </c>
      <c r="B673" s="150">
        <v>656176903</v>
      </c>
      <c r="C673" s="150" t="s">
        <v>5875</v>
      </c>
      <c r="D673" s="151" t="s">
        <v>111</v>
      </c>
      <c r="E673" s="150" t="s">
        <v>5984</v>
      </c>
      <c r="F673" s="152" t="s">
        <v>5985</v>
      </c>
      <c r="G673" s="152"/>
      <c r="H673" s="152" t="s">
        <v>5986</v>
      </c>
      <c r="I673" s="152" t="s">
        <v>5987</v>
      </c>
      <c r="J673" s="150" t="s">
        <v>5988</v>
      </c>
      <c r="K673" s="150" t="s">
        <v>5989</v>
      </c>
      <c r="L673" s="150" t="s">
        <v>5990</v>
      </c>
      <c r="M673" s="150" t="s">
        <v>5991</v>
      </c>
      <c r="N673" s="153" t="s">
        <v>246</v>
      </c>
      <c r="O673" s="154" t="s">
        <v>626</v>
      </c>
      <c r="P673" s="154" t="s">
        <v>5992</v>
      </c>
      <c r="Q673" s="155" t="s">
        <v>5993</v>
      </c>
      <c r="R673" s="154"/>
      <c r="S673" s="155">
        <v>93401</v>
      </c>
      <c r="T673" s="155" t="s">
        <v>5994</v>
      </c>
      <c r="U673" s="155">
        <v>2021</v>
      </c>
      <c r="V673" s="156">
        <v>38936</v>
      </c>
      <c r="W673" s="154">
        <v>7331</v>
      </c>
      <c r="X673" s="262"/>
      <c r="Y673" s="153"/>
      <c r="Z673" s="262"/>
      <c r="AA673" s="262"/>
      <c r="AB673" s="262"/>
      <c r="AC673" s="150"/>
      <c r="AD673" s="40"/>
      <c r="AE673" s="40"/>
      <c r="AF673" s="40"/>
      <c r="AG673" s="40"/>
      <c r="AH673" s="40"/>
      <c r="AI673" s="218"/>
    </row>
    <row r="674" spans="1:35" ht="45" customHeight="1" x14ac:dyDescent="0.2">
      <c r="A674" s="159" t="s">
        <v>5995</v>
      </c>
      <c r="B674" s="150">
        <v>659940302</v>
      </c>
      <c r="C674" s="150" t="s">
        <v>5849</v>
      </c>
      <c r="D674" s="151" t="s">
        <v>111</v>
      </c>
      <c r="E674" s="150" t="s">
        <v>5996</v>
      </c>
      <c r="F674" s="152" t="s">
        <v>5997</v>
      </c>
      <c r="G674" s="152"/>
      <c r="H674" s="152" t="s">
        <v>5998</v>
      </c>
      <c r="I674" s="152" t="s">
        <v>5999</v>
      </c>
      <c r="J674" s="150" t="s">
        <v>2625</v>
      </c>
      <c r="K674" s="150" t="s">
        <v>6000</v>
      </c>
      <c r="L674" s="150" t="s">
        <v>6001</v>
      </c>
      <c r="M674" s="150" t="s">
        <v>6002</v>
      </c>
      <c r="N674" s="153" t="s">
        <v>246</v>
      </c>
      <c r="O674" s="154" t="s">
        <v>4782</v>
      </c>
      <c r="P674" s="154"/>
      <c r="Q674" s="155"/>
      <c r="R674" s="154"/>
      <c r="S674" s="155" t="s">
        <v>153</v>
      </c>
      <c r="T674" s="155" t="s">
        <v>5915</v>
      </c>
      <c r="U674" s="155">
        <v>2010</v>
      </c>
      <c r="V674" s="156">
        <v>40728</v>
      </c>
      <c r="W674" s="154">
        <v>7443</v>
      </c>
      <c r="X674" s="262"/>
      <c r="Y674" s="153"/>
      <c r="Z674" s="262"/>
      <c r="AA674" s="262"/>
      <c r="AB674" s="262"/>
      <c r="AC674" s="150"/>
      <c r="AD674" s="40"/>
      <c r="AE674" s="40"/>
      <c r="AF674" s="40"/>
      <c r="AG674" s="40"/>
      <c r="AH674" s="40"/>
      <c r="AI674" s="218"/>
    </row>
    <row r="675" spans="1:35" ht="45" customHeight="1" x14ac:dyDescent="0.2">
      <c r="A675" s="159" t="s">
        <v>6003</v>
      </c>
      <c r="B675" s="150">
        <v>652115705</v>
      </c>
      <c r="C675" s="150" t="s">
        <v>5886</v>
      </c>
      <c r="D675" s="151" t="s">
        <v>111</v>
      </c>
      <c r="E675" s="150" t="s">
        <v>6004</v>
      </c>
      <c r="F675" s="152" t="s">
        <v>6005</v>
      </c>
      <c r="G675" s="152"/>
      <c r="H675" s="152" t="s">
        <v>6006</v>
      </c>
      <c r="I675" s="152" t="s">
        <v>6007</v>
      </c>
      <c r="J675" s="150" t="s">
        <v>327</v>
      </c>
      <c r="K675" s="150" t="s">
        <v>6008</v>
      </c>
      <c r="L675" s="150" t="s">
        <v>6009</v>
      </c>
      <c r="M675" s="150" t="s">
        <v>6010</v>
      </c>
      <c r="N675" s="153" t="s">
        <v>133</v>
      </c>
      <c r="O675" s="154" t="s">
        <v>711</v>
      </c>
      <c r="P675" s="154" t="s">
        <v>6011</v>
      </c>
      <c r="Q675" s="155"/>
      <c r="R675" s="154"/>
      <c r="S675" s="155" t="s">
        <v>627</v>
      </c>
      <c r="T675" s="155" t="s">
        <v>6012</v>
      </c>
      <c r="U675" s="155">
        <v>2019</v>
      </c>
      <c r="V675" s="156">
        <v>38228</v>
      </c>
      <c r="W675" s="154">
        <v>7146</v>
      </c>
      <c r="X675" s="262"/>
      <c r="Y675" s="153"/>
      <c r="Z675" s="262"/>
      <c r="AA675" s="262"/>
      <c r="AB675" s="262"/>
      <c r="AC675" s="150"/>
      <c r="AD675" s="40"/>
      <c r="AE675" s="40"/>
      <c r="AF675" s="40"/>
      <c r="AG675" s="40"/>
      <c r="AH675" s="40"/>
      <c r="AI675" s="218"/>
    </row>
    <row r="676" spans="1:35" ht="45" customHeight="1" x14ac:dyDescent="0.2">
      <c r="A676" s="159" t="s">
        <v>6013</v>
      </c>
      <c r="B676" s="150">
        <v>759894200</v>
      </c>
      <c r="C676" s="150" t="s">
        <v>5838</v>
      </c>
      <c r="D676" s="151" t="s">
        <v>111</v>
      </c>
      <c r="E676" s="150" t="s">
        <v>6014</v>
      </c>
      <c r="F676" s="152" t="s">
        <v>6015</v>
      </c>
      <c r="G676" s="152"/>
      <c r="H676" s="152" t="s">
        <v>6016</v>
      </c>
      <c r="I676" s="152" t="s">
        <v>6017</v>
      </c>
      <c r="J676" s="150" t="s">
        <v>6018</v>
      </c>
      <c r="K676" s="150" t="s">
        <v>6019</v>
      </c>
      <c r="L676" s="150" t="s">
        <v>6020</v>
      </c>
      <c r="M676" s="150" t="s">
        <v>6021</v>
      </c>
      <c r="N676" s="153" t="s">
        <v>118</v>
      </c>
      <c r="O676" s="154" t="s">
        <v>119</v>
      </c>
      <c r="P676" s="154" t="s">
        <v>6022</v>
      </c>
      <c r="Q676" s="155" t="s">
        <v>6023</v>
      </c>
      <c r="R676" s="154"/>
      <c r="S676" s="155" t="s">
        <v>153</v>
      </c>
      <c r="T676" s="155" t="s">
        <v>6024</v>
      </c>
      <c r="U676" s="155">
        <v>2008</v>
      </c>
      <c r="V676" s="156">
        <v>38610</v>
      </c>
      <c r="W676" s="154">
        <v>7191</v>
      </c>
      <c r="X676" s="262"/>
      <c r="Y676" s="153"/>
      <c r="Z676" s="262"/>
      <c r="AA676" s="262"/>
      <c r="AB676" s="262"/>
      <c r="AC676" s="150"/>
      <c r="AD676" s="40"/>
      <c r="AE676" s="40"/>
      <c r="AF676" s="40"/>
      <c r="AG676" s="40"/>
      <c r="AH676" s="40"/>
      <c r="AI676" s="218"/>
    </row>
    <row r="677" spans="1:35" ht="45" customHeight="1" x14ac:dyDescent="0.2">
      <c r="A677" s="159" t="s">
        <v>6025</v>
      </c>
      <c r="B677" s="150">
        <v>656702605</v>
      </c>
      <c r="C677" s="150" t="s">
        <v>5875</v>
      </c>
      <c r="D677" s="151" t="s">
        <v>111</v>
      </c>
      <c r="E677" s="150" t="s">
        <v>6026</v>
      </c>
      <c r="F677" s="152" t="s">
        <v>6027</v>
      </c>
      <c r="G677" s="152"/>
      <c r="H677" s="152" t="s">
        <v>6028</v>
      </c>
      <c r="I677" s="152" t="s">
        <v>6029</v>
      </c>
      <c r="J677" s="150" t="s">
        <v>6030</v>
      </c>
      <c r="K677" s="150" t="s">
        <v>6031</v>
      </c>
      <c r="L677" s="150" t="s">
        <v>6032</v>
      </c>
      <c r="M677" s="150" t="s">
        <v>6033</v>
      </c>
      <c r="N677" s="153" t="s">
        <v>246</v>
      </c>
      <c r="O677" s="150" t="s">
        <v>4448</v>
      </c>
      <c r="P677" s="154" t="s">
        <v>6034</v>
      </c>
      <c r="Q677" s="154" t="s">
        <v>6035</v>
      </c>
      <c r="R677" s="154"/>
      <c r="S677" s="155">
        <v>93401</v>
      </c>
      <c r="T677" s="155" t="s">
        <v>6036</v>
      </c>
      <c r="U677" s="155">
        <v>2007</v>
      </c>
      <c r="V677" s="156">
        <v>39212</v>
      </c>
      <c r="W677" s="154">
        <v>7357</v>
      </c>
      <c r="X677" s="262"/>
      <c r="Y677" s="153"/>
      <c r="Z677" s="262"/>
      <c r="AA677" s="262"/>
      <c r="AB677" s="262"/>
      <c r="AC677" s="150"/>
      <c r="AD677" s="40"/>
      <c r="AE677" s="40"/>
      <c r="AF677" s="40"/>
      <c r="AG677" s="40"/>
      <c r="AH677" s="40"/>
      <c r="AI677" s="218"/>
    </row>
    <row r="678" spans="1:35" ht="45" customHeight="1" x14ac:dyDescent="0.2">
      <c r="A678" s="159" t="s">
        <v>6037</v>
      </c>
      <c r="B678" s="150">
        <v>733958006</v>
      </c>
      <c r="C678" s="150" t="s">
        <v>5838</v>
      </c>
      <c r="D678" s="151" t="s">
        <v>111</v>
      </c>
      <c r="E678" s="150" t="s">
        <v>6038</v>
      </c>
      <c r="F678" s="152" t="s">
        <v>6039</v>
      </c>
      <c r="G678" s="152"/>
      <c r="H678" s="152" t="s">
        <v>6040</v>
      </c>
      <c r="I678" s="152" t="s">
        <v>6041</v>
      </c>
      <c r="J678" s="150" t="s">
        <v>255</v>
      </c>
      <c r="K678" s="150" t="s">
        <v>6042</v>
      </c>
      <c r="L678" s="150" t="s">
        <v>6043</v>
      </c>
      <c r="M678" s="150" t="s">
        <v>6044</v>
      </c>
      <c r="N678" s="153" t="s">
        <v>246</v>
      </c>
      <c r="O678" s="154" t="s">
        <v>626</v>
      </c>
      <c r="P678" s="154"/>
      <c r="Q678" s="155"/>
      <c r="R678" s="154"/>
      <c r="S678" s="155" t="s">
        <v>627</v>
      </c>
      <c r="T678" s="155" t="s">
        <v>6045</v>
      </c>
      <c r="U678" s="155">
        <v>2005</v>
      </c>
      <c r="V678" s="156">
        <v>37970</v>
      </c>
      <c r="W678" s="154">
        <v>6956</v>
      </c>
      <c r="X678" s="262"/>
      <c r="Y678" s="153"/>
      <c r="Z678" s="262"/>
      <c r="AA678" s="262"/>
      <c r="AB678" s="262"/>
      <c r="AC678" s="150"/>
      <c r="AD678" s="40"/>
      <c r="AE678" s="40"/>
      <c r="AF678" s="40"/>
      <c r="AG678" s="40"/>
      <c r="AH678" s="40"/>
      <c r="AI678" s="218"/>
    </row>
    <row r="679" spans="1:35" ht="45" customHeight="1" x14ac:dyDescent="0.2">
      <c r="A679" s="149" t="s">
        <v>6046</v>
      </c>
      <c r="B679" s="150">
        <v>659660806</v>
      </c>
      <c r="C679" s="183" t="s">
        <v>5838</v>
      </c>
      <c r="D679" s="151" t="s">
        <v>111</v>
      </c>
      <c r="E679" s="183" t="s">
        <v>6047</v>
      </c>
      <c r="F679" s="152" t="s">
        <v>6048</v>
      </c>
      <c r="G679" s="152"/>
      <c r="H679" s="152" t="s">
        <v>6049</v>
      </c>
      <c r="I679" s="152" t="s">
        <v>6050</v>
      </c>
      <c r="J679" s="150" t="s">
        <v>5867</v>
      </c>
      <c r="K679" s="150" t="s">
        <v>6051</v>
      </c>
      <c r="L679" s="150" t="s">
        <v>6052</v>
      </c>
      <c r="M679" s="150" t="s">
        <v>6053</v>
      </c>
      <c r="N679" s="153" t="s">
        <v>165</v>
      </c>
      <c r="O679" s="154" t="s">
        <v>166</v>
      </c>
      <c r="P679" s="154"/>
      <c r="Q679" s="155"/>
      <c r="R679" s="154"/>
      <c r="S679" s="155" t="s">
        <v>627</v>
      </c>
      <c r="T679" s="155" t="s">
        <v>6054</v>
      </c>
      <c r="U679" s="155">
        <v>2013</v>
      </c>
      <c r="V679" s="156">
        <v>40032</v>
      </c>
      <c r="W679" s="154">
        <v>7416</v>
      </c>
      <c r="X679" s="262"/>
      <c r="Y679" s="153"/>
      <c r="Z679" s="262"/>
      <c r="AA679" s="262"/>
      <c r="AB679" s="262"/>
      <c r="AC679" s="150"/>
      <c r="AD679" s="40"/>
      <c r="AE679" s="40"/>
      <c r="AF679" s="40"/>
      <c r="AG679" s="40"/>
      <c r="AH679" s="40"/>
      <c r="AI679" s="218"/>
    </row>
    <row r="680" spans="1:35" ht="45" customHeight="1" x14ac:dyDescent="0.2">
      <c r="A680" s="159" t="s">
        <v>6055</v>
      </c>
      <c r="B680" s="150">
        <v>655691103</v>
      </c>
      <c r="C680" s="150" t="s">
        <v>6056</v>
      </c>
      <c r="D680" s="151" t="s">
        <v>111</v>
      </c>
      <c r="E680" s="150" t="s">
        <v>6057</v>
      </c>
      <c r="F680" s="152" t="s">
        <v>6058</v>
      </c>
      <c r="G680" s="152"/>
      <c r="H680" s="152" t="s">
        <v>6059</v>
      </c>
      <c r="I680" s="152" t="s">
        <v>6060</v>
      </c>
      <c r="J680" s="150" t="s">
        <v>2824</v>
      </c>
      <c r="K680" s="150" t="s">
        <v>6061</v>
      </c>
      <c r="L680" s="150" t="s">
        <v>6062</v>
      </c>
      <c r="M680" s="150" t="s">
        <v>6063</v>
      </c>
      <c r="N680" s="153" t="s">
        <v>246</v>
      </c>
      <c r="O680" s="154" t="s">
        <v>306</v>
      </c>
      <c r="P680" s="154" t="s">
        <v>6064</v>
      </c>
      <c r="Q680" s="155"/>
      <c r="R680" s="154"/>
      <c r="S680" s="155">
        <v>93401</v>
      </c>
      <c r="T680" s="155" t="s">
        <v>6065</v>
      </c>
      <c r="U680" s="155">
        <v>2008</v>
      </c>
      <c r="V680" s="156">
        <v>38915</v>
      </c>
      <c r="W680" s="154">
        <v>7330</v>
      </c>
      <c r="X680" s="262"/>
      <c r="Y680" s="153"/>
      <c r="Z680" s="262"/>
      <c r="AA680" s="262"/>
      <c r="AB680" s="262"/>
      <c r="AC680" s="150"/>
      <c r="AD680" s="40"/>
      <c r="AE680" s="40"/>
      <c r="AF680" s="40"/>
      <c r="AG680" s="40"/>
      <c r="AH680" s="40"/>
      <c r="AI680" s="218"/>
    </row>
    <row r="681" spans="1:35" ht="45" customHeight="1" x14ac:dyDescent="0.2">
      <c r="A681" s="159" t="s">
        <v>6066</v>
      </c>
      <c r="B681" s="150">
        <v>655097503</v>
      </c>
      <c r="C681" s="150" t="s">
        <v>5838</v>
      </c>
      <c r="D681" s="151" t="s">
        <v>111</v>
      </c>
      <c r="E681" s="150" t="s">
        <v>6067</v>
      </c>
      <c r="F681" s="152" t="s">
        <v>6068</v>
      </c>
      <c r="G681" s="152"/>
      <c r="H681" s="152" t="s">
        <v>6069</v>
      </c>
      <c r="I681" s="152" t="s">
        <v>6070</v>
      </c>
      <c r="J681" s="150" t="s">
        <v>6071</v>
      </c>
      <c r="K681" s="150" t="s">
        <v>6072</v>
      </c>
      <c r="L681" s="150" t="s">
        <v>6073</v>
      </c>
      <c r="M681" s="150" t="s">
        <v>6074</v>
      </c>
      <c r="N681" s="153" t="s">
        <v>118</v>
      </c>
      <c r="O681" s="154" t="s">
        <v>594</v>
      </c>
      <c r="P681" s="154" t="s">
        <v>6075</v>
      </c>
      <c r="Q681" s="155"/>
      <c r="R681" s="154"/>
      <c r="S681" s="155" t="s">
        <v>153</v>
      </c>
      <c r="T681" s="155" t="s">
        <v>6076</v>
      </c>
      <c r="U681" s="155">
        <v>2012</v>
      </c>
      <c r="V681" s="156">
        <v>38617</v>
      </c>
      <c r="W681" s="154">
        <v>7192</v>
      </c>
      <c r="X681" s="262"/>
      <c r="Y681" s="153"/>
      <c r="Z681" s="262"/>
      <c r="AA681" s="262"/>
      <c r="AB681" s="262"/>
      <c r="AC681" s="150"/>
      <c r="AD681" s="40"/>
      <c r="AE681" s="40"/>
      <c r="AF681" s="40"/>
      <c r="AG681" s="40"/>
      <c r="AH681" s="40"/>
      <c r="AI681" s="218"/>
    </row>
    <row r="682" spans="1:35" ht="45" customHeight="1" x14ac:dyDescent="0.2">
      <c r="A682" s="159" t="s">
        <v>6077</v>
      </c>
      <c r="B682" s="150">
        <v>658880209</v>
      </c>
      <c r="C682" s="150" t="s">
        <v>2283</v>
      </c>
      <c r="D682" s="151" t="s">
        <v>2284</v>
      </c>
      <c r="E682" s="150" t="s">
        <v>6078</v>
      </c>
      <c r="F682" s="152" t="s">
        <v>6079</v>
      </c>
      <c r="G682" s="152"/>
      <c r="H682" s="152" t="s">
        <v>6080</v>
      </c>
      <c r="I682" s="152" t="s">
        <v>6081</v>
      </c>
      <c r="J682" s="150" t="s">
        <v>6082</v>
      </c>
      <c r="K682" s="150" t="s">
        <v>6082</v>
      </c>
      <c r="L682" s="150" t="s">
        <v>6083</v>
      </c>
      <c r="M682" s="150" t="s">
        <v>6084</v>
      </c>
      <c r="N682" s="153" t="s">
        <v>118</v>
      </c>
      <c r="O682" s="154" t="s">
        <v>1333</v>
      </c>
      <c r="P682" s="150" t="s">
        <v>6085</v>
      </c>
      <c r="Q682" s="154" t="s">
        <v>6086</v>
      </c>
      <c r="R682" s="154"/>
      <c r="S682" s="155" t="s">
        <v>209</v>
      </c>
      <c r="T682" s="155" t="s">
        <v>6087</v>
      </c>
      <c r="U682" s="155">
        <v>2007</v>
      </c>
      <c r="V682" s="156">
        <v>39713</v>
      </c>
      <c r="W682" s="154">
        <v>7404</v>
      </c>
      <c r="X682" s="262"/>
      <c r="Y682" s="153"/>
      <c r="Z682" s="262"/>
      <c r="AA682" s="262"/>
      <c r="AB682" s="262"/>
      <c r="AC682" s="150"/>
      <c r="AD682" s="40"/>
      <c r="AE682" s="40"/>
      <c r="AF682" s="40"/>
      <c r="AG682" s="40"/>
      <c r="AH682" s="40"/>
      <c r="AI682" s="218"/>
    </row>
    <row r="683" spans="1:35" ht="45" customHeight="1" x14ac:dyDescent="0.2">
      <c r="A683" s="159" t="s">
        <v>6088</v>
      </c>
      <c r="B683" s="150">
        <v>718283000</v>
      </c>
      <c r="C683" s="150" t="s">
        <v>5849</v>
      </c>
      <c r="D683" s="151" t="s">
        <v>111</v>
      </c>
      <c r="E683" s="150" t="s">
        <v>6089</v>
      </c>
      <c r="F683" s="152" t="s">
        <v>6090</v>
      </c>
      <c r="G683" s="152"/>
      <c r="H683" s="152" t="s">
        <v>6091</v>
      </c>
      <c r="I683" s="152" t="s">
        <v>6092</v>
      </c>
      <c r="J683" s="150" t="s">
        <v>6093</v>
      </c>
      <c r="K683" s="150" t="s">
        <v>6094</v>
      </c>
      <c r="L683" s="150" t="s">
        <v>6095</v>
      </c>
      <c r="M683" s="150" t="s">
        <v>6096</v>
      </c>
      <c r="N683" s="153" t="s">
        <v>118</v>
      </c>
      <c r="O683" s="154" t="s">
        <v>774</v>
      </c>
      <c r="P683" s="154" t="s">
        <v>6097</v>
      </c>
      <c r="Q683" s="155" t="s">
        <v>6098</v>
      </c>
      <c r="R683" s="154"/>
      <c r="S683" s="155" t="s">
        <v>153</v>
      </c>
      <c r="T683" s="155" t="s">
        <v>6099</v>
      </c>
      <c r="U683" s="155">
        <v>2014</v>
      </c>
      <c r="V683" s="156">
        <v>37119</v>
      </c>
      <c r="W683" s="154">
        <v>7449</v>
      </c>
      <c r="X683" s="262"/>
      <c r="Y683" s="153"/>
      <c r="Z683" s="262"/>
      <c r="AA683" s="262"/>
      <c r="AB683" s="262"/>
      <c r="AC683" s="150"/>
      <c r="AD683" s="40"/>
      <c r="AE683" s="40"/>
      <c r="AF683" s="40"/>
      <c r="AG683" s="40"/>
      <c r="AH683" s="40"/>
      <c r="AI683" s="218"/>
    </row>
    <row r="684" spans="1:35" ht="45" customHeight="1" x14ac:dyDescent="0.2">
      <c r="A684" s="159" t="s">
        <v>6100</v>
      </c>
      <c r="B684" s="150">
        <v>657699209</v>
      </c>
      <c r="C684" s="150" t="s">
        <v>5849</v>
      </c>
      <c r="D684" s="151" t="s">
        <v>111</v>
      </c>
      <c r="E684" s="150" t="s">
        <v>6101</v>
      </c>
      <c r="F684" s="152" t="s">
        <v>6102</v>
      </c>
      <c r="G684" s="152"/>
      <c r="H684" s="152" t="s">
        <v>6103</v>
      </c>
      <c r="I684" s="152" t="s">
        <v>6104</v>
      </c>
      <c r="J684" s="150" t="s">
        <v>6105</v>
      </c>
      <c r="K684" s="150" t="s">
        <v>6106</v>
      </c>
      <c r="L684" s="150" t="s">
        <v>6107</v>
      </c>
      <c r="M684" s="150" t="s">
        <v>6108</v>
      </c>
      <c r="N684" s="153" t="s">
        <v>246</v>
      </c>
      <c r="O684" s="154" t="s">
        <v>1138</v>
      </c>
      <c r="P684" s="154" t="s">
        <v>6109</v>
      </c>
      <c r="Q684" s="155"/>
      <c r="R684" s="154"/>
      <c r="S684" s="155" t="s">
        <v>153</v>
      </c>
      <c r="T684" s="155" t="s">
        <v>1141</v>
      </c>
      <c r="U684" s="155">
        <v>2011</v>
      </c>
      <c r="V684" s="156">
        <v>41288</v>
      </c>
      <c r="W684" s="154">
        <v>7469</v>
      </c>
      <c r="X684" s="262"/>
      <c r="Y684" s="153"/>
      <c r="Z684" s="262"/>
      <c r="AA684" s="262"/>
      <c r="AB684" s="262"/>
      <c r="AC684" s="150"/>
      <c r="AD684" s="40"/>
      <c r="AE684" s="40"/>
      <c r="AF684" s="40"/>
      <c r="AG684" s="40"/>
      <c r="AH684" s="40"/>
      <c r="AI684" s="218"/>
    </row>
    <row r="685" spans="1:35" ht="45" customHeight="1" x14ac:dyDescent="0.2">
      <c r="A685" s="159" t="s">
        <v>6110</v>
      </c>
      <c r="B685" s="150">
        <v>653173105</v>
      </c>
      <c r="C685" s="150" t="s">
        <v>5886</v>
      </c>
      <c r="D685" s="151" t="s">
        <v>111</v>
      </c>
      <c r="E685" s="150" t="s">
        <v>6111</v>
      </c>
      <c r="F685" s="152" t="s">
        <v>6112</v>
      </c>
      <c r="G685" s="152"/>
      <c r="H685" s="152" t="s">
        <v>6113</v>
      </c>
      <c r="I685" s="152" t="s">
        <v>6114</v>
      </c>
      <c r="J685" s="150" t="s">
        <v>6115</v>
      </c>
      <c r="K685" s="150" t="s">
        <v>6116</v>
      </c>
      <c r="L685" s="150" t="s">
        <v>6117</v>
      </c>
      <c r="M685" s="150" t="s">
        <v>6118</v>
      </c>
      <c r="N685" s="153" t="s">
        <v>246</v>
      </c>
      <c r="O685" s="154" t="s">
        <v>686</v>
      </c>
      <c r="P685" s="154"/>
      <c r="Q685" s="155"/>
      <c r="R685" s="154"/>
      <c r="S685" s="155" t="s">
        <v>1842</v>
      </c>
      <c r="T685" s="155" t="s">
        <v>6119</v>
      </c>
      <c r="U685" s="155">
        <v>2007</v>
      </c>
      <c r="V685" s="156">
        <v>41493</v>
      </c>
      <c r="W685" s="154">
        <v>7332</v>
      </c>
      <c r="X685" s="262"/>
      <c r="Y685" s="153"/>
      <c r="Z685" s="262"/>
      <c r="AA685" s="262"/>
      <c r="AB685" s="262"/>
      <c r="AC685" s="150"/>
      <c r="AD685" s="40"/>
      <c r="AE685" s="40"/>
      <c r="AF685" s="40"/>
      <c r="AG685" s="40"/>
      <c r="AH685" s="40"/>
      <c r="AI685" s="218"/>
    </row>
    <row r="686" spans="1:35" ht="45" customHeight="1" x14ac:dyDescent="0.2">
      <c r="A686" s="159" t="s">
        <v>6120</v>
      </c>
      <c r="B686" s="150">
        <v>732191003</v>
      </c>
      <c r="C686" s="150" t="s">
        <v>5886</v>
      </c>
      <c r="D686" s="151" t="s">
        <v>111</v>
      </c>
      <c r="E686" s="150" t="s">
        <v>6121</v>
      </c>
      <c r="F686" s="152" t="s">
        <v>6122</v>
      </c>
      <c r="G686" s="152"/>
      <c r="H686" s="152" t="s">
        <v>6123</v>
      </c>
      <c r="I686" s="152" t="s">
        <v>6124</v>
      </c>
      <c r="J686" s="150" t="s">
        <v>174</v>
      </c>
      <c r="K686" s="150" t="s">
        <v>6125</v>
      </c>
      <c r="L686" s="197" t="s">
        <v>6126</v>
      </c>
      <c r="M686" s="150" t="s">
        <v>6127</v>
      </c>
      <c r="N686" s="153" t="s">
        <v>246</v>
      </c>
      <c r="O686" s="154" t="s">
        <v>1138</v>
      </c>
      <c r="P686" s="154"/>
      <c r="Q686" s="155"/>
      <c r="R686" s="154"/>
      <c r="S686" s="155" t="s">
        <v>627</v>
      </c>
      <c r="T686" s="155" t="s">
        <v>6128</v>
      </c>
      <c r="U686" s="155">
        <v>2004</v>
      </c>
      <c r="V686" s="156">
        <v>37970</v>
      </c>
      <c r="W686" s="154">
        <v>7026</v>
      </c>
      <c r="X686" s="262"/>
      <c r="Y686" s="153"/>
      <c r="Z686" s="262"/>
      <c r="AA686" s="262"/>
      <c r="AB686" s="262"/>
      <c r="AC686" s="150"/>
      <c r="AD686" s="40"/>
      <c r="AE686" s="40"/>
      <c r="AF686" s="40"/>
      <c r="AG686" s="40"/>
      <c r="AH686" s="40"/>
      <c r="AI686" s="218"/>
    </row>
    <row r="687" spans="1:35" ht="45" customHeight="1" x14ac:dyDescent="0.2">
      <c r="A687" s="159" t="s">
        <v>6129</v>
      </c>
      <c r="B687" s="150">
        <v>654851603</v>
      </c>
      <c r="C687" s="150" t="s">
        <v>5886</v>
      </c>
      <c r="D687" s="151" t="s">
        <v>111</v>
      </c>
      <c r="E687" s="150" t="s">
        <v>6130</v>
      </c>
      <c r="F687" s="152" t="s">
        <v>6131</v>
      </c>
      <c r="G687" s="152"/>
      <c r="H687" s="152" t="s">
        <v>6132</v>
      </c>
      <c r="I687" s="152" t="s">
        <v>6133</v>
      </c>
      <c r="J687" s="150" t="s">
        <v>6134</v>
      </c>
      <c r="K687" s="150" t="s">
        <v>6135</v>
      </c>
      <c r="L687" s="150" t="s">
        <v>6136</v>
      </c>
      <c r="M687" s="150" t="s">
        <v>6137</v>
      </c>
      <c r="N687" s="153" t="s">
        <v>165</v>
      </c>
      <c r="O687" s="154" t="s">
        <v>166</v>
      </c>
      <c r="P687" s="154"/>
      <c r="Q687" s="155"/>
      <c r="R687" s="154"/>
      <c r="S687" s="155" t="s">
        <v>627</v>
      </c>
      <c r="T687" s="155" t="s">
        <v>6138</v>
      </c>
      <c r="U687" s="155">
        <v>2012</v>
      </c>
      <c r="V687" s="156">
        <v>38503</v>
      </c>
      <c r="W687" s="154">
        <v>7171</v>
      </c>
      <c r="X687" s="262"/>
      <c r="Y687" s="153"/>
      <c r="Z687" s="262"/>
      <c r="AA687" s="262"/>
      <c r="AB687" s="262"/>
      <c r="AC687" s="150"/>
      <c r="AD687" s="40"/>
      <c r="AE687" s="40"/>
      <c r="AF687" s="40"/>
      <c r="AG687" s="40"/>
      <c r="AH687" s="40"/>
      <c r="AI687" s="218"/>
    </row>
    <row r="688" spans="1:35" ht="45" customHeight="1" x14ac:dyDescent="0.2">
      <c r="A688" s="159" t="s">
        <v>6139</v>
      </c>
      <c r="B688" s="150">
        <v>757565005</v>
      </c>
      <c r="C688" s="150" t="s">
        <v>5838</v>
      </c>
      <c r="D688" s="151" t="s">
        <v>111</v>
      </c>
      <c r="E688" s="150" t="s">
        <v>6140</v>
      </c>
      <c r="F688" s="152" t="s">
        <v>6141</v>
      </c>
      <c r="G688" s="152"/>
      <c r="H688" s="152" t="s">
        <v>6142</v>
      </c>
      <c r="I688" s="152" t="s">
        <v>6143</v>
      </c>
      <c r="J688" s="150" t="s">
        <v>255</v>
      </c>
      <c r="K688" s="150" t="s">
        <v>6144</v>
      </c>
      <c r="L688" s="150" t="s">
        <v>6145</v>
      </c>
      <c r="M688" s="150" t="s">
        <v>6146</v>
      </c>
      <c r="N688" s="153" t="s">
        <v>118</v>
      </c>
      <c r="O688" s="154" t="s">
        <v>594</v>
      </c>
      <c r="P688" s="154"/>
      <c r="Q688" s="155"/>
      <c r="R688" s="154"/>
      <c r="S688" s="155" t="s">
        <v>627</v>
      </c>
      <c r="T688" s="155" t="s">
        <v>6147</v>
      </c>
      <c r="U688" s="155">
        <v>2005</v>
      </c>
      <c r="V688" s="156">
        <v>38715</v>
      </c>
      <c r="W688" s="154">
        <v>7241</v>
      </c>
      <c r="X688" s="262"/>
      <c r="Y688" s="153"/>
      <c r="Z688" s="262"/>
      <c r="AA688" s="262"/>
      <c r="AB688" s="262"/>
      <c r="AC688" s="150"/>
      <c r="AD688" s="40"/>
      <c r="AE688" s="40"/>
      <c r="AF688" s="40"/>
      <c r="AG688" s="40"/>
      <c r="AH688" s="40"/>
      <c r="AI688" s="218"/>
    </row>
    <row r="689" spans="1:35" ht="45" customHeight="1" x14ac:dyDescent="0.2">
      <c r="A689" s="159" t="s">
        <v>6148</v>
      </c>
      <c r="B689" s="150">
        <v>728421002</v>
      </c>
      <c r="C689" s="150" t="s">
        <v>5886</v>
      </c>
      <c r="D689" s="151" t="s">
        <v>111</v>
      </c>
      <c r="E689" s="150" t="s">
        <v>6149</v>
      </c>
      <c r="F689" s="152" t="s">
        <v>6150</v>
      </c>
      <c r="G689" s="152"/>
      <c r="H689" s="152" t="s">
        <v>6151</v>
      </c>
      <c r="I689" s="152" t="s">
        <v>6152</v>
      </c>
      <c r="J689" s="150" t="s">
        <v>2302</v>
      </c>
      <c r="K689" s="150" t="s">
        <v>6153</v>
      </c>
      <c r="L689" s="150" t="s">
        <v>6154</v>
      </c>
      <c r="M689" s="150" t="s">
        <v>6155</v>
      </c>
      <c r="N689" s="153" t="s">
        <v>246</v>
      </c>
      <c r="O689" s="154" t="s">
        <v>306</v>
      </c>
      <c r="P689" s="154"/>
      <c r="Q689" s="155"/>
      <c r="R689" s="154"/>
      <c r="S689" s="155" t="s">
        <v>627</v>
      </c>
      <c r="T689" s="155" t="s">
        <v>6156</v>
      </c>
      <c r="U689" s="155">
        <v>2014</v>
      </c>
      <c r="V689" s="156">
        <v>37970</v>
      </c>
      <c r="W689" s="154">
        <v>6939</v>
      </c>
      <c r="X689" s="262"/>
      <c r="Y689" s="153"/>
      <c r="Z689" s="262"/>
      <c r="AA689" s="262"/>
      <c r="AB689" s="262"/>
      <c r="AC689" s="150"/>
      <c r="AD689" s="40"/>
      <c r="AE689" s="40"/>
      <c r="AF689" s="40"/>
      <c r="AG689" s="40"/>
      <c r="AH689" s="40"/>
      <c r="AI689" s="218"/>
    </row>
    <row r="690" spans="1:35" ht="45" customHeight="1" x14ac:dyDescent="0.2">
      <c r="A690" s="159" t="s">
        <v>6157</v>
      </c>
      <c r="B690" s="150">
        <v>754998008</v>
      </c>
      <c r="C690" s="150" t="s">
        <v>5886</v>
      </c>
      <c r="D690" s="151" t="s">
        <v>111</v>
      </c>
      <c r="E690" s="150" t="s">
        <v>6158</v>
      </c>
      <c r="F690" s="152" t="s">
        <v>6159</v>
      </c>
      <c r="G690" s="152"/>
      <c r="H690" s="152" t="s">
        <v>6160</v>
      </c>
      <c r="I690" s="152" t="s">
        <v>6161</v>
      </c>
      <c r="J690" s="150" t="s">
        <v>6162</v>
      </c>
      <c r="K690" s="150" t="s">
        <v>6163</v>
      </c>
      <c r="L690" s="150" t="s">
        <v>6164</v>
      </c>
      <c r="M690" s="150" t="s">
        <v>6165</v>
      </c>
      <c r="N690" s="153" t="s">
        <v>246</v>
      </c>
      <c r="O690" s="154" t="s">
        <v>306</v>
      </c>
      <c r="P690" s="154"/>
      <c r="Q690" s="155"/>
      <c r="R690" s="154"/>
      <c r="S690" s="155" t="s">
        <v>627</v>
      </c>
      <c r="T690" s="155" t="s">
        <v>6128</v>
      </c>
      <c r="U690" s="155">
        <v>2004</v>
      </c>
      <c r="V690" s="156">
        <v>37970</v>
      </c>
      <c r="W690" s="154">
        <v>7043</v>
      </c>
      <c r="X690" s="262"/>
      <c r="Y690" s="153"/>
      <c r="Z690" s="262"/>
      <c r="AA690" s="262"/>
      <c r="AB690" s="262"/>
      <c r="AC690" s="150"/>
      <c r="AD690" s="40"/>
      <c r="AE690" s="40"/>
      <c r="AF690" s="40"/>
      <c r="AG690" s="40"/>
      <c r="AH690" s="40"/>
      <c r="AI690" s="218"/>
    </row>
    <row r="691" spans="1:35" ht="45" customHeight="1" x14ac:dyDescent="0.2">
      <c r="A691" s="159" t="s">
        <v>6166</v>
      </c>
      <c r="B691" s="150">
        <v>655994203</v>
      </c>
      <c r="C691" s="150" t="s">
        <v>5875</v>
      </c>
      <c r="D691" s="151" t="s">
        <v>111</v>
      </c>
      <c r="E691" s="150" t="s">
        <v>6167</v>
      </c>
      <c r="F691" s="152" t="s">
        <v>6168</v>
      </c>
      <c r="G691" s="152"/>
      <c r="H691" s="152" t="s">
        <v>6169</v>
      </c>
      <c r="I691" s="152" t="s">
        <v>6170</v>
      </c>
      <c r="J691" s="150" t="s">
        <v>2824</v>
      </c>
      <c r="K691" s="150" t="s">
        <v>6171</v>
      </c>
      <c r="L691" s="150" t="s">
        <v>6172</v>
      </c>
      <c r="M691" s="150" t="s">
        <v>6173</v>
      </c>
      <c r="N691" s="153" t="s">
        <v>118</v>
      </c>
      <c r="O691" s="154" t="s">
        <v>525</v>
      </c>
      <c r="P691" s="154"/>
      <c r="Q691" s="155"/>
      <c r="R691" s="154"/>
      <c r="S691" s="155">
        <v>93401</v>
      </c>
      <c r="T691" s="155" t="s">
        <v>6174</v>
      </c>
      <c r="U691" s="155">
        <v>2005</v>
      </c>
      <c r="V691" s="156">
        <v>38860</v>
      </c>
      <c r="W691" s="154">
        <v>7321</v>
      </c>
      <c r="X691" s="262"/>
      <c r="Y691" s="153"/>
      <c r="Z691" s="262"/>
      <c r="AA691" s="262"/>
      <c r="AB691" s="262"/>
      <c r="AC691" s="150"/>
      <c r="AD691" s="40"/>
      <c r="AE691" s="40"/>
      <c r="AF691" s="40"/>
      <c r="AG691" s="40"/>
      <c r="AH691" s="40"/>
      <c r="AI691" s="218"/>
    </row>
    <row r="692" spans="1:35" ht="45" customHeight="1" x14ac:dyDescent="0.2">
      <c r="A692" s="159" t="s">
        <v>6175</v>
      </c>
      <c r="B692" s="150">
        <v>653583001</v>
      </c>
      <c r="C692" s="150" t="s">
        <v>5886</v>
      </c>
      <c r="D692" s="151" t="s">
        <v>111</v>
      </c>
      <c r="E692" s="150" t="s">
        <v>6176</v>
      </c>
      <c r="F692" s="152" t="s">
        <v>6177</v>
      </c>
      <c r="G692" s="152"/>
      <c r="H692" s="152" t="s">
        <v>6178</v>
      </c>
      <c r="I692" s="152" t="s">
        <v>6179</v>
      </c>
      <c r="J692" s="150" t="s">
        <v>6180</v>
      </c>
      <c r="K692" s="150" t="s">
        <v>6181</v>
      </c>
      <c r="L692" s="150" t="s">
        <v>6182</v>
      </c>
      <c r="M692" s="150" t="s">
        <v>6183</v>
      </c>
      <c r="N692" s="153" t="s">
        <v>939</v>
      </c>
      <c r="O692" s="154" t="s">
        <v>940</v>
      </c>
      <c r="P692" s="154" t="s">
        <v>6184</v>
      </c>
      <c r="Q692" s="155" t="s">
        <v>6185</v>
      </c>
      <c r="R692" s="154"/>
      <c r="S692" s="155" t="s">
        <v>627</v>
      </c>
      <c r="T692" s="155" t="s">
        <v>6186</v>
      </c>
      <c r="U692" s="155">
        <v>2008</v>
      </c>
      <c r="V692" s="156">
        <v>39693</v>
      </c>
      <c r="W692" s="154">
        <v>7401</v>
      </c>
      <c r="X692" s="262"/>
      <c r="Y692" s="153"/>
      <c r="Z692" s="262"/>
      <c r="AA692" s="262"/>
      <c r="AB692" s="262"/>
      <c r="AC692" s="150"/>
      <c r="AD692" s="40"/>
      <c r="AE692" s="40"/>
      <c r="AF692" s="40"/>
      <c r="AG692" s="40"/>
      <c r="AH692" s="40"/>
      <c r="AI692" s="218"/>
    </row>
    <row r="693" spans="1:35" ht="45" customHeight="1" x14ac:dyDescent="0.2">
      <c r="A693" s="159" t="s">
        <v>6187</v>
      </c>
      <c r="B693" s="150">
        <v>652167306</v>
      </c>
      <c r="C693" s="150" t="s">
        <v>5838</v>
      </c>
      <c r="D693" s="151" t="s">
        <v>111</v>
      </c>
      <c r="E693" s="150" t="s">
        <v>6188</v>
      </c>
      <c r="F693" s="152" t="s">
        <v>6189</v>
      </c>
      <c r="G693" s="152"/>
      <c r="H693" s="152" t="s">
        <v>1436</v>
      </c>
      <c r="I693" s="152" t="s">
        <v>6190</v>
      </c>
      <c r="J693" s="150" t="s">
        <v>255</v>
      </c>
      <c r="K693" s="150" t="s">
        <v>255</v>
      </c>
      <c r="L693" s="150" t="s">
        <v>6191</v>
      </c>
      <c r="M693" s="150" t="s">
        <v>6192</v>
      </c>
      <c r="N693" s="153" t="s">
        <v>118</v>
      </c>
      <c r="O693" s="154" t="s">
        <v>400</v>
      </c>
      <c r="P693" s="154"/>
      <c r="Q693" s="155"/>
      <c r="R693" s="154"/>
      <c r="S693" s="155" t="s">
        <v>627</v>
      </c>
      <c r="T693" s="155" t="s">
        <v>6193</v>
      </c>
      <c r="U693" s="155">
        <v>2012</v>
      </c>
      <c r="V693" s="156">
        <v>38713</v>
      </c>
      <c r="W693" s="154">
        <v>7238</v>
      </c>
      <c r="X693" s="262"/>
      <c r="Y693" s="153"/>
      <c r="Z693" s="262"/>
      <c r="AA693" s="262"/>
      <c r="AB693" s="262"/>
      <c r="AC693" s="150"/>
      <c r="AD693" s="40"/>
      <c r="AE693" s="40"/>
      <c r="AF693" s="40"/>
      <c r="AG693" s="40"/>
      <c r="AH693" s="40"/>
      <c r="AI693" s="218"/>
    </row>
    <row r="694" spans="1:35" ht="45" customHeight="1" x14ac:dyDescent="0.2">
      <c r="A694" s="159" t="s">
        <v>6194</v>
      </c>
      <c r="B694" s="150">
        <v>745445004</v>
      </c>
      <c r="C694" s="150" t="s">
        <v>5886</v>
      </c>
      <c r="D694" s="151" t="s">
        <v>111</v>
      </c>
      <c r="E694" s="150" t="s">
        <v>6195</v>
      </c>
      <c r="F694" s="152" t="s">
        <v>6196</v>
      </c>
      <c r="G694" s="152"/>
      <c r="H694" s="152" t="s">
        <v>6197</v>
      </c>
      <c r="I694" s="152" t="s">
        <v>6198</v>
      </c>
      <c r="J694" s="183" t="s">
        <v>6199</v>
      </c>
      <c r="K694" s="150"/>
      <c r="L694" s="150" t="s">
        <v>6200</v>
      </c>
      <c r="M694" s="150" t="s">
        <v>6201</v>
      </c>
      <c r="N694" s="153" t="s">
        <v>246</v>
      </c>
      <c r="O694" s="154" t="s">
        <v>686</v>
      </c>
      <c r="P694" s="154" t="s">
        <v>6202</v>
      </c>
      <c r="Q694" s="155" t="s">
        <v>6203</v>
      </c>
      <c r="R694" s="154"/>
      <c r="S694" s="155" t="s">
        <v>1773</v>
      </c>
      <c r="T694" s="155" t="s">
        <v>6204</v>
      </c>
      <c r="U694" s="155">
        <v>2016</v>
      </c>
      <c r="V694" s="156">
        <v>38159</v>
      </c>
      <c r="W694" s="154">
        <v>7131</v>
      </c>
      <c r="X694" s="262"/>
      <c r="Y694" s="153"/>
      <c r="Z694" s="262"/>
      <c r="AA694" s="262"/>
      <c r="AB694" s="262"/>
      <c r="AC694" s="150"/>
      <c r="AD694" s="40"/>
      <c r="AE694" s="40"/>
      <c r="AF694" s="40"/>
      <c r="AG694" s="40"/>
      <c r="AH694" s="40"/>
      <c r="AI694" s="218"/>
    </row>
    <row r="695" spans="1:35" ht="45" customHeight="1" x14ac:dyDescent="0.2">
      <c r="A695" s="159" t="s">
        <v>6205</v>
      </c>
      <c r="B695" s="150" t="s">
        <v>6206</v>
      </c>
      <c r="C695" s="150" t="s">
        <v>5886</v>
      </c>
      <c r="D695" s="151" t="s">
        <v>111</v>
      </c>
      <c r="E695" s="150" t="s">
        <v>6207</v>
      </c>
      <c r="F695" s="152" t="s">
        <v>6208</v>
      </c>
      <c r="G695" s="152"/>
      <c r="H695" s="152" t="s">
        <v>6209</v>
      </c>
      <c r="I695" s="152" t="s">
        <v>6210</v>
      </c>
      <c r="J695" s="150" t="s">
        <v>5810</v>
      </c>
      <c r="K695" s="150" t="s">
        <v>6211</v>
      </c>
      <c r="L695" s="150" t="s">
        <v>6212</v>
      </c>
      <c r="M695" s="150" t="s">
        <v>6213</v>
      </c>
      <c r="N695" s="153" t="s">
        <v>118</v>
      </c>
      <c r="O695" s="154" t="s">
        <v>192</v>
      </c>
      <c r="P695" s="154"/>
      <c r="Q695" s="155"/>
      <c r="R695" s="154"/>
      <c r="S695" s="155" t="s">
        <v>627</v>
      </c>
      <c r="T695" s="155" t="s">
        <v>6214</v>
      </c>
      <c r="U695" s="155">
        <v>2006</v>
      </c>
      <c r="V695" s="156">
        <v>37970</v>
      </c>
      <c r="W695" s="154">
        <v>7119</v>
      </c>
      <c r="X695" s="262"/>
      <c r="Y695" s="153"/>
      <c r="Z695" s="262"/>
      <c r="AA695" s="262"/>
      <c r="AB695" s="262"/>
      <c r="AC695" s="150"/>
      <c r="AD695" s="40"/>
      <c r="AE695" s="40"/>
      <c r="AF695" s="40"/>
      <c r="AG695" s="40"/>
      <c r="AH695" s="40"/>
      <c r="AI695" s="218"/>
    </row>
    <row r="696" spans="1:35" ht="45" customHeight="1" x14ac:dyDescent="0.2">
      <c r="A696" s="159" t="s">
        <v>6215</v>
      </c>
      <c r="B696" s="150">
        <v>751175000</v>
      </c>
      <c r="C696" s="150" t="s">
        <v>5838</v>
      </c>
      <c r="D696" s="151" t="s">
        <v>111</v>
      </c>
      <c r="E696" s="150" t="s">
        <v>6216</v>
      </c>
      <c r="F696" s="152" t="s">
        <v>6217</v>
      </c>
      <c r="G696" s="152"/>
      <c r="H696" s="152" t="s">
        <v>6218</v>
      </c>
      <c r="I696" s="152" t="s">
        <v>6219</v>
      </c>
      <c r="J696" s="150" t="s">
        <v>6220</v>
      </c>
      <c r="K696" s="150" t="s">
        <v>6221</v>
      </c>
      <c r="L696" s="150" t="s">
        <v>6222</v>
      </c>
      <c r="M696" s="150" t="s">
        <v>6223</v>
      </c>
      <c r="N696" s="153" t="s">
        <v>118</v>
      </c>
      <c r="O696" s="154" t="s">
        <v>525</v>
      </c>
      <c r="P696" s="154"/>
      <c r="Q696" s="155"/>
      <c r="R696" s="154"/>
      <c r="S696" s="155" t="s">
        <v>959</v>
      </c>
      <c r="T696" s="155" t="s">
        <v>6224</v>
      </c>
      <c r="U696" s="155">
        <v>2015</v>
      </c>
      <c r="V696" s="156">
        <v>40485</v>
      </c>
      <c r="W696" s="154">
        <v>7434</v>
      </c>
      <c r="X696" s="262"/>
      <c r="Y696" s="153"/>
      <c r="Z696" s="262"/>
      <c r="AA696" s="262"/>
      <c r="AB696" s="262"/>
      <c r="AC696" s="150"/>
      <c r="AD696" s="40"/>
      <c r="AE696" s="40"/>
      <c r="AF696" s="40"/>
      <c r="AG696" s="40"/>
      <c r="AH696" s="40"/>
      <c r="AI696" s="218"/>
    </row>
    <row r="697" spans="1:35" ht="45" customHeight="1" x14ac:dyDescent="0.2">
      <c r="A697" s="159" t="s">
        <v>6225</v>
      </c>
      <c r="B697" s="150">
        <v>737523004</v>
      </c>
      <c r="C697" s="150" t="s">
        <v>5838</v>
      </c>
      <c r="D697" s="151" t="s">
        <v>111</v>
      </c>
      <c r="E697" s="150" t="s">
        <v>6226</v>
      </c>
      <c r="F697" s="152" t="s">
        <v>6227</v>
      </c>
      <c r="G697" s="152"/>
      <c r="H697" s="152" t="s">
        <v>6228</v>
      </c>
      <c r="I697" s="152" t="s">
        <v>6229</v>
      </c>
      <c r="J697" s="150" t="s">
        <v>5810</v>
      </c>
      <c r="K697" s="150" t="s">
        <v>6230</v>
      </c>
      <c r="L697" s="150" t="s">
        <v>6231</v>
      </c>
      <c r="M697" s="150" t="s">
        <v>6232</v>
      </c>
      <c r="N697" s="153" t="s">
        <v>118</v>
      </c>
      <c r="O697" s="154" t="s">
        <v>774</v>
      </c>
      <c r="P697" s="154" t="s">
        <v>6233</v>
      </c>
      <c r="Q697" s="155"/>
      <c r="R697" s="154"/>
      <c r="S697" s="155" t="s">
        <v>209</v>
      </c>
      <c r="T697" s="155" t="s">
        <v>6234</v>
      </c>
      <c r="U697" s="155">
        <v>2005</v>
      </c>
      <c r="V697" s="156">
        <v>37970</v>
      </c>
      <c r="W697" s="196">
        <v>7122</v>
      </c>
      <c r="X697" s="262"/>
      <c r="Y697" s="153"/>
      <c r="Z697" s="262"/>
      <c r="AA697" s="262"/>
      <c r="AB697" s="262"/>
      <c r="AC697" s="150"/>
      <c r="AD697" s="40"/>
      <c r="AE697" s="40"/>
      <c r="AF697" s="40"/>
      <c r="AG697" s="40"/>
      <c r="AH697" s="40"/>
      <c r="AI697" s="218"/>
    </row>
    <row r="698" spans="1:35" ht="45" customHeight="1" x14ac:dyDescent="0.2">
      <c r="A698" s="159" t="s">
        <v>6235</v>
      </c>
      <c r="B698" s="150">
        <v>650199650</v>
      </c>
      <c r="C698" s="150" t="s">
        <v>6236</v>
      </c>
      <c r="D698" s="151" t="s">
        <v>111</v>
      </c>
      <c r="E698" s="150" t="s">
        <v>6237</v>
      </c>
      <c r="F698" s="152" t="s">
        <v>6238</v>
      </c>
      <c r="G698" s="152"/>
      <c r="H698" s="152" t="s">
        <v>6239</v>
      </c>
      <c r="I698" s="152" t="s">
        <v>6240</v>
      </c>
      <c r="J698" s="150" t="s">
        <v>1399</v>
      </c>
      <c r="K698" s="150" t="s">
        <v>6241</v>
      </c>
      <c r="L698" s="150" t="s">
        <v>6242</v>
      </c>
      <c r="M698" s="150" t="s">
        <v>6243</v>
      </c>
      <c r="N698" s="153" t="s">
        <v>246</v>
      </c>
      <c r="O698" s="154" t="s">
        <v>4313</v>
      </c>
      <c r="P698" s="154" t="s">
        <v>6244</v>
      </c>
      <c r="Q698" s="155" t="s">
        <v>6245</v>
      </c>
      <c r="R698" s="154"/>
      <c r="S698" s="155">
        <v>93401</v>
      </c>
      <c r="T698" s="155" t="s">
        <v>6246</v>
      </c>
      <c r="U698" s="155">
        <v>2017</v>
      </c>
      <c r="V698" s="156">
        <v>42762</v>
      </c>
      <c r="W698" s="154">
        <v>7625</v>
      </c>
      <c r="X698" s="262"/>
      <c r="Y698" s="153"/>
      <c r="Z698" s="262"/>
      <c r="AA698" s="262"/>
      <c r="AB698" s="262"/>
      <c r="AC698" s="150"/>
      <c r="AD698" s="40"/>
      <c r="AE698" s="40"/>
      <c r="AF698" s="40"/>
      <c r="AG698" s="40"/>
      <c r="AH698" s="40"/>
      <c r="AI698" s="218"/>
    </row>
    <row r="699" spans="1:35" ht="45" customHeight="1" x14ac:dyDescent="0.2">
      <c r="A699" s="159" t="s">
        <v>6247</v>
      </c>
      <c r="B699" s="150">
        <v>747168008</v>
      </c>
      <c r="C699" s="150" t="s">
        <v>6248</v>
      </c>
      <c r="D699" s="151" t="s">
        <v>111</v>
      </c>
      <c r="E699" s="150" t="s">
        <v>6249</v>
      </c>
      <c r="F699" s="152" t="s">
        <v>6250</v>
      </c>
      <c r="G699" s="152"/>
      <c r="H699" s="152" t="s">
        <v>6251</v>
      </c>
      <c r="I699" s="152" t="s">
        <v>6252</v>
      </c>
      <c r="J699" s="150" t="s">
        <v>1159</v>
      </c>
      <c r="K699" s="150" t="s">
        <v>6253</v>
      </c>
      <c r="L699" s="150" t="s">
        <v>6254</v>
      </c>
      <c r="M699" s="150" t="s">
        <v>6255</v>
      </c>
      <c r="N699" s="153" t="s">
        <v>246</v>
      </c>
      <c r="O699" s="154" t="s">
        <v>6256</v>
      </c>
      <c r="P699" s="154" t="s">
        <v>6257</v>
      </c>
      <c r="Q699" s="155" t="s">
        <v>6258</v>
      </c>
      <c r="R699" s="154"/>
      <c r="S699" s="155" t="s">
        <v>1773</v>
      </c>
      <c r="T699" s="155" t="s">
        <v>3393</v>
      </c>
      <c r="U699" s="155">
        <v>2020</v>
      </c>
      <c r="V699" s="156">
        <v>37970</v>
      </c>
      <c r="W699" s="154">
        <v>7010</v>
      </c>
      <c r="X699" s="213"/>
      <c r="Y699" s="214"/>
      <c r="Z699" s="213"/>
      <c r="AA699" s="213"/>
      <c r="AB699" s="213"/>
      <c r="AC699" s="215"/>
      <c r="AD699" s="40"/>
      <c r="AE699" s="40"/>
      <c r="AF699" s="40"/>
      <c r="AG699" s="40"/>
      <c r="AH699" s="40"/>
      <c r="AI699" s="218"/>
    </row>
    <row r="700" spans="1:35" ht="45" customHeight="1" x14ac:dyDescent="0.2">
      <c r="A700" s="159" t="s">
        <v>6259</v>
      </c>
      <c r="B700" s="150" t="s">
        <v>6260</v>
      </c>
      <c r="C700" s="150" t="s">
        <v>6261</v>
      </c>
      <c r="D700" s="151" t="s">
        <v>111</v>
      </c>
      <c r="E700" s="150" t="s">
        <v>6262</v>
      </c>
      <c r="F700" s="152" t="s">
        <v>6263</v>
      </c>
      <c r="G700" s="152"/>
      <c r="H700" s="152" t="s">
        <v>6264</v>
      </c>
      <c r="I700" s="152" t="s">
        <v>6265</v>
      </c>
      <c r="J700" s="150" t="s">
        <v>6266</v>
      </c>
      <c r="K700" s="150" t="s">
        <v>6267</v>
      </c>
      <c r="L700" s="150" t="s">
        <v>6268</v>
      </c>
      <c r="M700" s="150" t="s">
        <v>6269</v>
      </c>
      <c r="N700" s="153" t="s">
        <v>1280</v>
      </c>
      <c r="O700" s="154" t="s">
        <v>1281</v>
      </c>
      <c r="P700" s="154"/>
      <c r="Q700" s="155"/>
      <c r="R700" s="154"/>
      <c r="S700" s="155" t="s">
        <v>1773</v>
      </c>
      <c r="T700" s="155" t="s">
        <v>6270</v>
      </c>
      <c r="U700" s="155">
        <v>2019</v>
      </c>
      <c r="V700" s="156">
        <v>38607</v>
      </c>
      <c r="W700" s="154">
        <v>7190</v>
      </c>
      <c r="X700" s="262"/>
      <c r="Y700" s="153"/>
      <c r="Z700" s="262"/>
      <c r="AA700" s="262"/>
      <c r="AB700" s="262"/>
      <c r="AC700" s="150"/>
      <c r="AD700" s="40"/>
      <c r="AE700" s="40"/>
      <c r="AF700" s="40"/>
      <c r="AG700" s="40"/>
      <c r="AH700" s="40"/>
      <c r="AI700" s="218" t="s">
        <v>6271</v>
      </c>
    </row>
    <row r="701" spans="1:35" ht="45" customHeight="1" x14ac:dyDescent="0.2">
      <c r="A701" s="159" t="s">
        <v>6272</v>
      </c>
      <c r="B701" s="150" t="s">
        <v>6273</v>
      </c>
      <c r="C701" s="150" t="s">
        <v>5886</v>
      </c>
      <c r="D701" s="151" t="s">
        <v>111</v>
      </c>
      <c r="E701" s="150" t="s">
        <v>6274</v>
      </c>
      <c r="F701" s="152" t="s">
        <v>6275</v>
      </c>
      <c r="G701" s="152"/>
      <c r="H701" s="152" t="s">
        <v>6276</v>
      </c>
      <c r="I701" s="152" t="s">
        <v>6277</v>
      </c>
      <c r="J701" s="150" t="s">
        <v>2442</v>
      </c>
      <c r="K701" s="150" t="s">
        <v>6278</v>
      </c>
      <c r="L701" s="150" t="s">
        <v>6279</v>
      </c>
      <c r="M701" s="150" t="s">
        <v>6280</v>
      </c>
      <c r="N701" s="153" t="s">
        <v>246</v>
      </c>
      <c r="O701" s="154" t="s">
        <v>686</v>
      </c>
      <c r="P701" s="154" t="s">
        <v>6281</v>
      </c>
      <c r="Q701" s="155"/>
      <c r="R701" s="154"/>
      <c r="S701" s="155" t="s">
        <v>627</v>
      </c>
      <c r="T701" s="155" t="s">
        <v>6282</v>
      </c>
      <c r="U701" s="155">
        <v>2017</v>
      </c>
      <c r="V701" s="156">
        <v>37970</v>
      </c>
      <c r="W701" s="154">
        <v>6921</v>
      </c>
      <c r="X701" s="262"/>
      <c r="Y701" s="153"/>
      <c r="Z701" s="262"/>
      <c r="AA701" s="262"/>
      <c r="AB701" s="262"/>
      <c r="AC701" s="150"/>
      <c r="AD701" s="40"/>
      <c r="AE701" s="40"/>
      <c r="AF701" s="40"/>
      <c r="AG701" s="40"/>
      <c r="AH701" s="40"/>
      <c r="AI701" s="218"/>
    </row>
    <row r="702" spans="1:35" ht="45" customHeight="1" x14ac:dyDescent="0.2">
      <c r="A702" s="159" t="s">
        <v>6283</v>
      </c>
      <c r="B702" s="150">
        <v>650515056</v>
      </c>
      <c r="C702" s="150" t="s">
        <v>5849</v>
      </c>
      <c r="D702" s="151" t="s">
        <v>111</v>
      </c>
      <c r="E702" s="150" t="s">
        <v>6284</v>
      </c>
      <c r="F702" s="152" t="s">
        <v>6285</v>
      </c>
      <c r="G702" s="152"/>
      <c r="H702" s="152" t="s">
        <v>6286</v>
      </c>
      <c r="I702" s="152" t="s">
        <v>6287</v>
      </c>
      <c r="J702" s="150" t="s">
        <v>6288</v>
      </c>
      <c r="K702" s="150" t="s">
        <v>6289</v>
      </c>
      <c r="L702" s="150" t="s">
        <v>6290</v>
      </c>
      <c r="M702" s="150" t="s">
        <v>6291</v>
      </c>
      <c r="N702" s="153" t="s">
        <v>1617</v>
      </c>
      <c r="O702" s="154" t="s">
        <v>2477</v>
      </c>
      <c r="P702" s="154" t="s">
        <v>6292</v>
      </c>
      <c r="Q702" s="155"/>
      <c r="R702" s="154"/>
      <c r="S702" s="155" t="s">
        <v>153</v>
      </c>
      <c r="T702" s="155" t="s">
        <v>1141</v>
      </c>
      <c r="U702" s="155">
        <v>2011</v>
      </c>
      <c r="V702" s="156">
        <v>41047</v>
      </c>
      <c r="W702" s="154">
        <v>7464</v>
      </c>
      <c r="X702" s="262"/>
      <c r="Y702" s="153"/>
      <c r="Z702" s="262"/>
      <c r="AA702" s="262"/>
      <c r="AB702" s="262"/>
      <c r="AC702" s="150"/>
      <c r="AD702" s="40"/>
      <c r="AE702" s="40"/>
      <c r="AF702" s="40"/>
      <c r="AG702" s="40"/>
      <c r="AH702" s="40"/>
      <c r="AI702" s="218"/>
    </row>
    <row r="703" spans="1:35" ht="45" customHeight="1" x14ac:dyDescent="0.2">
      <c r="A703" s="159" t="s">
        <v>6293</v>
      </c>
      <c r="B703" s="150" t="s">
        <v>6294</v>
      </c>
      <c r="C703" s="150" t="s">
        <v>6236</v>
      </c>
      <c r="D703" s="151" t="s">
        <v>111</v>
      </c>
      <c r="E703" s="150" t="s">
        <v>6295</v>
      </c>
      <c r="F703" s="152" t="s">
        <v>6296</v>
      </c>
      <c r="G703" s="152"/>
      <c r="H703" s="152" t="s">
        <v>6297</v>
      </c>
      <c r="I703" s="152" t="s">
        <v>6298</v>
      </c>
      <c r="J703" s="150" t="s">
        <v>3002</v>
      </c>
      <c r="K703" s="150" t="s">
        <v>6299</v>
      </c>
      <c r="L703" s="150" t="s">
        <v>6300</v>
      </c>
      <c r="M703" s="150" t="s">
        <v>6301</v>
      </c>
      <c r="N703" s="153" t="s">
        <v>165</v>
      </c>
      <c r="O703" s="154" t="s">
        <v>1301</v>
      </c>
      <c r="P703" s="154" t="s">
        <v>6302</v>
      </c>
      <c r="Q703" s="155" t="s">
        <v>6303</v>
      </c>
      <c r="R703" s="154"/>
      <c r="S703" s="155">
        <v>93401</v>
      </c>
      <c r="T703" s="155" t="s">
        <v>6246</v>
      </c>
      <c r="U703" s="155">
        <v>2017</v>
      </c>
      <c r="V703" s="156">
        <v>43376</v>
      </c>
      <c r="W703" s="154">
        <v>7659</v>
      </c>
      <c r="X703" s="262"/>
      <c r="Y703" s="153"/>
      <c r="Z703" s="262"/>
      <c r="AA703" s="262"/>
      <c r="AB703" s="262"/>
      <c r="AC703" s="150"/>
      <c r="AD703" s="40"/>
      <c r="AE703" s="40"/>
      <c r="AF703" s="40"/>
      <c r="AG703" s="40"/>
      <c r="AH703" s="40"/>
      <c r="AI703" s="218"/>
    </row>
    <row r="704" spans="1:35" ht="45" customHeight="1" x14ac:dyDescent="0.2">
      <c r="A704" s="159" t="s">
        <v>6304</v>
      </c>
      <c r="B704" s="150" t="s">
        <v>6305</v>
      </c>
      <c r="C704" s="150" t="s">
        <v>5886</v>
      </c>
      <c r="D704" s="151" t="s">
        <v>111</v>
      </c>
      <c r="E704" s="150" t="s">
        <v>6306</v>
      </c>
      <c r="F704" s="152" t="s">
        <v>6307</v>
      </c>
      <c r="G704" s="152"/>
      <c r="H704" s="152" t="s">
        <v>6308</v>
      </c>
      <c r="I704" s="152" t="s">
        <v>6309</v>
      </c>
      <c r="J704" s="150" t="s">
        <v>5810</v>
      </c>
      <c r="K704" s="150" t="s">
        <v>6310</v>
      </c>
      <c r="L704" s="150" t="s">
        <v>6311</v>
      </c>
      <c r="M704" s="150" t="s">
        <v>6312</v>
      </c>
      <c r="N704" s="153" t="s">
        <v>246</v>
      </c>
      <c r="O704" s="154" t="s">
        <v>306</v>
      </c>
      <c r="P704" s="154"/>
      <c r="Q704" s="155"/>
      <c r="R704" s="154"/>
      <c r="S704" s="155" t="s">
        <v>627</v>
      </c>
      <c r="T704" s="155" t="s">
        <v>6313</v>
      </c>
      <c r="U704" s="155">
        <v>2008</v>
      </c>
      <c r="V704" s="156">
        <v>37970</v>
      </c>
      <c r="W704" s="154">
        <v>7014</v>
      </c>
      <c r="X704" s="262"/>
      <c r="Y704" s="153"/>
      <c r="Z704" s="262"/>
      <c r="AA704" s="262"/>
      <c r="AB704" s="262"/>
      <c r="AC704" s="150"/>
      <c r="AD704" s="40"/>
      <c r="AE704" s="40"/>
      <c r="AF704" s="40"/>
      <c r="AG704" s="40"/>
      <c r="AH704" s="40"/>
      <c r="AI704" s="218"/>
    </row>
    <row r="705" spans="1:35" ht="45" customHeight="1" x14ac:dyDescent="0.2">
      <c r="A705" s="159" t="s">
        <v>6314</v>
      </c>
      <c r="B705" s="150">
        <v>656859903</v>
      </c>
      <c r="C705" s="150" t="s">
        <v>5886</v>
      </c>
      <c r="D705" s="151" t="s">
        <v>111</v>
      </c>
      <c r="E705" s="150" t="s">
        <v>6315</v>
      </c>
      <c r="F705" s="152" t="s">
        <v>6316</v>
      </c>
      <c r="G705" s="152"/>
      <c r="H705" s="152" t="s">
        <v>6317</v>
      </c>
      <c r="I705" s="152" t="s">
        <v>6318</v>
      </c>
      <c r="J705" s="150" t="s">
        <v>1084</v>
      </c>
      <c r="K705" s="150" t="s">
        <v>6319</v>
      </c>
      <c r="L705" s="150" t="s">
        <v>6320</v>
      </c>
      <c r="M705" s="150" t="s">
        <v>6321</v>
      </c>
      <c r="N705" s="153" t="s">
        <v>232</v>
      </c>
      <c r="O705" s="154" t="s">
        <v>6322</v>
      </c>
      <c r="P705" s="154"/>
      <c r="Q705" s="155" t="s">
        <v>6323</v>
      </c>
      <c r="R705" s="154"/>
      <c r="S705" s="155" t="s">
        <v>627</v>
      </c>
      <c r="T705" s="155" t="s">
        <v>6324</v>
      </c>
      <c r="U705" s="155">
        <v>2006</v>
      </c>
      <c r="V705" s="156">
        <v>39310</v>
      </c>
      <c r="W705" s="154">
        <v>7368</v>
      </c>
      <c r="X705" s="262"/>
      <c r="Y705" s="153"/>
      <c r="Z705" s="262"/>
      <c r="AA705" s="262"/>
      <c r="AB705" s="262"/>
      <c r="AC705" s="150"/>
      <c r="AD705" s="40"/>
      <c r="AE705" s="40"/>
      <c r="AF705" s="40"/>
      <c r="AG705" s="40"/>
      <c r="AH705" s="40"/>
      <c r="AI705" s="218"/>
    </row>
    <row r="706" spans="1:35" ht="45" customHeight="1" x14ac:dyDescent="0.2">
      <c r="A706" s="159" t="s">
        <v>6325</v>
      </c>
      <c r="B706" s="150">
        <v>650058909</v>
      </c>
      <c r="C706" s="150" t="s">
        <v>198</v>
      </c>
      <c r="D706" s="151" t="s">
        <v>124</v>
      </c>
      <c r="E706" s="150" t="s">
        <v>6326</v>
      </c>
      <c r="F706" s="152" t="s">
        <v>6327</v>
      </c>
      <c r="G706" s="152"/>
      <c r="H706" s="152" t="s">
        <v>6328</v>
      </c>
      <c r="I706" s="152" t="s">
        <v>6329</v>
      </c>
      <c r="J706" s="150" t="s">
        <v>1049</v>
      </c>
      <c r="K706" s="150" t="s">
        <v>6330</v>
      </c>
      <c r="L706" s="150" t="s">
        <v>6331</v>
      </c>
      <c r="M706" s="150" t="s">
        <v>6332</v>
      </c>
      <c r="N706" s="153" t="s">
        <v>165</v>
      </c>
      <c r="O706" s="154" t="s">
        <v>2828</v>
      </c>
      <c r="P706" s="154" t="s">
        <v>6333</v>
      </c>
      <c r="Q706" s="155" t="s">
        <v>6334</v>
      </c>
      <c r="R706" s="154"/>
      <c r="S706" s="155"/>
      <c r="T706" s="155" t="s">
        <v>6335</v>
      </c>
      <c r="U706" s="155">
        <v>2018</v>
      </c>
      <c r="V706" s="156">
        <v>40819</v>
      </c>
      <c r="W706" s="154">
        <v>7455</v>
      </c>
      <c r="X706" s="262"/>
      <c r="Y706" s="153"/>
      <c r="Z706" s="262"/>
      <c r="AA706" s="262"/>
      <c r="AB706" s="262"/>
      <c r="AC706" s="150"/>
      <c r="AD706" s="40"/>
      <c r="AE706" s="40"/>
      <c r="AF706" s="40"/>
      <c r="AG706" s="40"/>
      <c r="AH706" s="40"/>
      <c r="AI706" s="218"/>
    </row>
    <row r="707" spans="1:35" ht="45" customHeight="1" x14ac:dyDescent="0.2">
      <c r="A707" s="159" t="s">
        <v>6336</v>
      </c>
      <c r="B707" s="150">
        <v>651121620</v>
      </c>
      <c r="C707" s="150" t="s">
        <v>198</v>
      </c>
      <c r="D707" s="151" t="s">
        <v>124</v>
      </c>
      <c r="E707" s="150" t="s">
        <v>6337</v>
      </c>
      <c r="F707" s="152" t="s">
        <v>6338</v>
      </c>
      <c r="G707" s="152"/>
      <c r="H707" s="152" t="s">
        <v>6339</v>
      </c>
      <c r="I707" s="152" t="s">
        <v>6340</v>
      </c>
      <c r="J707" s="150" t="s">
        <v>1399</v>
      </c>
      <c r="K707" s="150" t="s">
        <v>6341</v>
      </c>
      <c r="L707" s="150" t="s">
        <v>6342</v>
      </c>
      <c r="M707" s="150" t="s">
        <v>6343</v>
      </c>
      <c r="N707" s="153" t="s">
        <v>246</v>
      </c>
      <c r="O707" s="154" t="s">
        <v>4448</v>
      </c>
      <c r="P707" s="154" t="s">
        <v>6344</v>
      </c>
      <c r="Q707" s="155" t="s">
        <v>6345</v>
      </c>
      <c r="R707" s="154"/>
      <c r="S707" s="155" t="s">
        <v>1029</v>
      </c>
      <c r="T707" s="155" t="s">
        <v>2246</v>
      </c>
      <c r="U707" s="155">
        <v>2017</v>
      </c>
      <c r="V707" s="156">
        <v>43299</v>
      </c>
      <c r="W707" s="154">
        <v>7651</v>
      </c>
      <c r="X707" s="262"/>
      <c r="Y707" s="153"/>
      <c r="Z707" s="262"/>
      <c r="AA707" s="262"/>
      <c r="AB707" s="262"/>
      <c r="AC707" s="150"/>
      <c r="AD707" s="40"/>
      <c r="AE707" s="40"/>
      <c r="AF707" s="40"/>
      <c r="AG707" s="40"/>
      <c r="AH707" s="40"/>
      <c r="AI707" s="218"/>
    </row>
    <row r="708" spans="1:35" ht="45" customHeight="1" x14ac:dyDescent="0.2">
      <c r="A708" s="159" t="s">
        <v>6346</v>
      </c>
      <c r="B708" s="150">
        <v>655778705</v>
      </c>
      <c r="C708" s="150" t="s">
        <v>6347</v>
      </c>
      <c r="D708" s="151" t="s">
        <v>124</v>
      </c>
      <c r="E708" s="150" t="s">
        <v>6348</v>
      </c>
      <c r="F708" s="161" t="s">
        <v>6349</v>
      </c>
      <c r="G708" s="161"/>
      <c r="H708" s="152" t="s">
        <v>6350</v>
      </c>
      <c r="I708" s="152" t="s">
        <v>6351</v>
      </c>
      <c r="J708" s="150" t="s">
        <v>1049</v>
      </c>
      <c r="K708" s="150" t="s">
        <v>6352</v>
      </c>
      <c r="L708" s="150" t="s">
        <v>6353</v>
      </c>
      <c r="M708" s="150" t="s">
        <v>6354</v>
      </c>
      <c r="N708" s="153" t="s">
        <v>246</v>
      </c>
      <c r="O708" s="154" t="s">
        <v>1934</v>
      </c>
      <c r="P708" s="154" t="s">
        <v>6355</v>
      </c>
      <c r="Q708" s="155" t="s">
        <v>6356</v>
      </c>
      <c r="R708" s="154"/>
      <c r="S708" s="155" t="s">
        <v>209</v>
      </c>
      <c r="T708" s="155" t="s">
        <v>6357</v>
      </c>
      <c r="U708" s="155">
        <v>2021</v>
      </c>
      <c r="V708" s="156">
        <v>39308</v>
      </c>
      <c r="W708" s="154">
        <v>7367</v>
      </c>
      <c r="X708" s="213"/>
      <c r="Y708" s="214"/>
      <c r="Z708" s="213"/>
      <c r="AA708" s="213"/>
      <c r="AB708" s="213"/>
      <c r="AC708" s="215"/>
      <c r="AD708" s="40"/>
      <c r="AE708" s="40"/>
      <c r="AF708" s="40"/>
      <c r="AG708" s="40"/>
      <c r="AH708" s="40"/>
      <c r="AI708" s="218"/>
    </row>
    <row r="709" spans="1:35" ht="45" customHeight="1" x14ac:dyDescent="0.2">
      <c r="A709" s="159" t="s">
        <v>6358</v>
      </c>
      <c r="B709" s="150">
        <v>650480546</v>
      </c>
      <c r="C709" s="150" t="s">
        <v>605</v>
      </c>
      <c r="D709" s="151" t="s">
        <v>124</v>
      </c>
      <c r="E709" s="150" t="s">
        <v>6359</v>
      </c>
      <c r="F709" s="152" t="s">
        <v>6360</v>
      </c>
      <c r="G709" s="152"/>
      <c r="H709" s="152" t="s">
        <v>6361</v>
      </c>
      <c r="I709" s="152" t="s">
        <v>6362</v>
      </c>
      <c r="J709" s="150" t="s">
        <v>188</v>
      </c>
      <c r="K709" s="150" t="s">
        <v>6363</v>
      </c>
      <c r="L709" s="150" t="s">
        <v>6364</v>
      </c>
      <c r="M709" s="150" t="s">
        <v>6365</v>
      </c>
      <c r="N709" s="153" t="s">
        <v>133</v>
      </c>
      <c r="O709" s="154" t="s">
        <v>134</v>
      </c>
      <c r="P709" s="154" t="s">
        <v>6366</v>
      </c>
      <c r="Q709" s="155" t="s">
        <v>6367</v>
      </c>
      <c r="R709" s="154"/>
      <c r="S709" s="155" t="s">
        <v>627</v>
      </c>
      <c r="T709" s="155" t="s">
        <v>6368</v>
      </c>
      <c r="U709" s="155">
        <v>2016</v>
      </c>
      <c r="V709" s="156">
        <v>41949</v>
      </c>
      <c r="W709" s="154">
        <v>7516</v>
      </c>
      <c r="X709" s="262"/>
      <c r="Y709" s="153"/>
      <c r="Z709" s="262"/>
      <c r="AA709" s="262"/>
      <c r="AB709" s="262"/>
      <c r="AC709" s="150"/>
      <c r="AD709" s="40"/>
      <c r="AE709" s="40"/>
      <c r="AF709" s="40"/>
      <c r="AG709" s="40"/>
      <c r="AH709" s="40"/>
      <c r="AI709" s="218"/>
    </row>
    <row r="710" spans="1:35" ht="45" customHeight="1" x14ac:dyDescent="0.2">
      <c r="A710" s="159" t="s">
        <v>6369</v>
      </c>
      <c r="B710" s="150">
        <v>650602749</v>
      </c>
      <c r="C710" s="150" t="s">
        <v>605</v>
      </c>
      <c r="D710" s="151" t="s">
        <v>124</v>
      </c>
      <c r="E710" s="150" t="s">
        <v>6370</v>
      </c>
      <c r="F710" s="152" t="s">
        <v>6371</v>
      </c>
      <c r="G710" s="152"/>
      <c r="H710" s="152" t="s">
        <v>6372</v>
      </c>
      <c r="I710" s="152" t="s">
        <v>6373</v>
      </c>
      <c r="J710" s="150" t="s">
        <v>6374</v>
      </c>
      <c r="K710" s="150" t="s">
        <v>6375</v>
      </c>
      <c r="L710" s="150" t="s">
        <v>6376</v>
      </c>
      <c r="M710" s="153" t="s">
        <v>6377</v>
      </c>
      <c r="N710" s="150" t="s">
        <v>118</v>
      </c>
      <c r="O710" s="154" t="s">
        <v>1595</v>
      </c>
      <c r="P710" s="154" t="s">
        <v>6378</v>
      </c>
      <c r="Q710" s="155" t="s">
        <v>6379</v>
      </c>
      <c r="R710" s="154"/>
      <c r="S710" s="155" t="s">
        <v>627</v>
      </c>
      <c r="T710" s="155" t="s">
        <v>6380</v>
      </c>
      <c r="U710" s="155">
        <v>2019</v>
      </c>
      <c r="V710" s="156">
        <v>41975</v>
      </c>
      <c r="W710" s="154">
        <v>7518</v>
      </c>
      <c r="X710" s="262"/>
      <c r="Y710" s="153"/>
      <c r="Z710" s="262"/>
      <c r="AA710" s="262"/>
      <c r="AB710" s="262"/>
      <c r="AC710" s="150"/>
      <c r="AD710" s="40"/>
      <c r="AE710" s="40"/>
      <c r="AF710" s="40"/>
      <c r="AG710" s="40"/>
      <c r="AH710" s="40"/>
      <c r="AI710" s="218"/>
    </row>
    <row r="711" spans="1:35" ht="45" customHeight="1" x14ac:dyDescent="0.2">
      <c r="A711" s="159" t="s">
        <v>6381</v>
      </c>
      <c r="B711" s="150">
        <v>650837746</v>
      </c>
      <c r="C711" s="150"/>
      <c r="D711" s="151" t="s">
        <v>124</v>
      </c>
      <c r="E711" s="150" t="s">
        <v>6382</v>
      </c>
      <c r="F711" s="152" t="s">
        <v>6383</v>
      </c>
      <c r="G711" s="152"/>
      <c r="H711" s="152" t="s">
        <v>6384</v>
      </c>
      <c r="I711" s="152" t="s">
        <v>6385</v>
      </c>
      <c r="J711" s="150" t="s">
        <v>129</v>
      </c>
      <c r="K711" s="150" t="s">
        <v>6386</v>
      </c>
      <c r="L711" s="150" t="s">
        <v>6387</v>
      </c>
      <c r="M711" s="153" t="s">
        <v>6388</v>
      </c>
      <c r="N711" s="150" t="s">
        <v>939</v>
      </c>
      <c r="O711" s="154" t="s">
        <v>1909</v>
      </c>
      <c r="P711" s="154" t="s">
        <v>6389</v>
      </c>
      <c r="Q711" s="155" t="s">
        <v>6390</v>
      </c>
      <c r="R711" s="154"/>
      <c r="S711" s="155">
        <v>93401</v>
      </c>
      <c r="T711" s="155" t="s">
        <v>6391</v>
      </c>
      <c r="U711" s="155">
        <v>2020</v>
      </c>
      <c r="V711" s="156">
        <v>43990</v>
      </c>
      <c r="W711" s="154">
        <v>7706</v>
      </c>
      <c r="X711" s="213"/>
      <c r="Y711" s="214"/>
      <c r="Z711" s="213"/>
      <c r="AA711" s="213"/>
      <c r="AB711" s="213"/>
      <c r="AC711" s="215"/>
      <c r="AD711" s="40"/>
      <c r="AE711" s="40"/>
      <c r="AF711" s="40"/>
      <c r="AG711" s="40"/>
      <c r="AH711" s="40"/>
      <c r="AI711" s="218"/>
    </row>
    <row r="712" spans="1:35" ht="45" customHeight="1" x14ac:dyDescent="0.2">
      <c r="A712" s="159" t="s">
        <v>6392</v>
      </c>
      <c r="B712" s="150">
        <v>659396904</v>
      </c>
      <c r="C712" s="150" t="s">
        <v>873</v>
      </c>
      <c r="D712" s="151" t="s">
        <v>124</v>
      </c>
      <c r="E712" s="150" t="s">
        <v>6393</v>
      </c>
      <c r="F712" s="152" t="s">
        <v>6394</v>
      </c>
      <c r="G712" s="152"/>
      <c r="H712" s="152" t="s">
        <v>3724</v>
      </c>
      <c r="I712" s="152" t="s">
        <v>6395</v>
      </c>
      <c r="J712" s="150" t="s">
        <v>341</v>
      </c>
      <c r="K712" s="150" t="s">
        <v>6396</v>
      </c>
      <c r="L712" s="150" t="s">
        <v>6397</v>
      </c>
      <c r="M712" s="150" t="s">
        <v>6398</v>
      </c>
      <c r="N712" s="153" t="s">
        <v>1770</v>
      </c>
      <c r="O712" s="154" t="s">
        <v>2389</v>
      </c>
      <c r="P712" s="154"/>
      <c r="Q712" s="155" t="s">
        <v>6399</v>
      </c>
      <c r="R712" s="154"/>
      <c r="S712" s="155" t="s">
        <v>627</v>
      </c>
      <c r="T712" s="155" t="s">
        <v>6400</v>
      </c>
      <c r="U712" s="155">
        <v>2012</v>
      </c>
      <c r="V712" s="156">
        <v>40197</v>
      </c>
      <c r="W712" s="154">
        <v>7422</v>
      </c>
      <c r="X712" s="262"/>
      <c r="Y712" s="153"/>
      <c r="Z712" s="262"/>
      <c r="AA712" s="262"/>
      <c r="AB712" s="262"/>
      <c r="AC712" s="150"/>
      <c r="AD712" s="40"/>
      <c r="AE712" s="40"/>
      <c r="AF712" s="40"/>
      <c r="AG712" s="40"/>
      <c r="AH712" s="40"/>
      <c r="AI712" s="218"/>
    </row>
    <row r="713" spans="1:35" ht="45" customHeight="1" x14ac:dyDescent="0.2">
      <c r="A713" s="159" t="s">
        <v>6401</v>
      </c>
      <c r="B713" s="150">
        <v>650345320</v>
      </c>
      <c r="C713" s="150" t="s">
        <v>198</v>
      </c>
      <c r="D713" s="151" t="s">
        <v>124</v>
      </c>
      <c r="E713" s="150" t="s">
        <v>6402</v>
      </c>
      <c r="F713" s="152" t="s">
        <v>6403</v>
      </c>
      <c r="G713" s="152"/>
      <c r="H713" s="152" t="s">
        <v>6404</v>
      </c>
      <c r="I713" s="152" t="s">
        <v>6405</v>
      </c>
      <c r="J713" s="150" t="s">
        <v>3455</v>
      </c>
      <c r="K713" s="150"/>
      <c r="L713" s="150" t="s">
        <v>6406</v>
      </c>
      <c r="M713" s="150" t="s">
        <v>6407</v>
      </c>
      <c r="N713" s="153" t="s">
        <v>133</v>
      </c>
      <c r="O713" s="155" t="s">
        <v>134</v>
      </c>
      <c r="P713" s="154" t="s">
        <v>6408</v>
      </c>
      <c r="Q713" s="155" t="s">
        <v>6409</v>
      </c>
      <c r="R713" s="154"/>
      <c r="S713" s="155"/>
      <c r="T713" s="155" t="s">
        <v>6410</v>
      </c>
      <c r="U713" s="155">
        <v>2010</v>
      </c>
      <c r="V713" s="156">
        <v>40696</v>
      </c>
      <c r="W713" s="154">
        <v>7442</v>
      </c>
      <c r="X713" s="262"/>
      <c r="Y713" s="153"/>
      <c r="Z713" s="262"/>
      <c r="AA713" s="262"/>
      <c r="AB713" s="262"/>
      <c r="AC713" s="150"/>
      <c r="AD713" s="40"/>
      <c r="AE713" s="40"/>
      <c r="AF713" s="40"/>
      <c r="AG713" s="40"/>
      <c r="AH713" s="40"/>
      <c r="AI713" s="218"/>
    </row>
    <row r="714" spans="1:35" ht="45" customHeight="1" x14ac:dyDescent="0.2">
      <c r="A714" s="159" t="s">
        <v>6411</v>
      </c>
      <c r="B714" s="150" t="s">
        <v>6412</v>
      </c>
      <c r="C714" s="150" t="s">
        <v>1761</v>
      </c>
      <c r="D714" s="151" t="s">
        <v>124</v>
      </c>
      <c r="E714" s="150" t="s">
        <v>6413</v>
      </c>
      <c r="F714" s="152" t="s">
        <v>6414</v>
      </c>
      <c r="G714" s="152"/>
      <c r="H714" s="152" t="s">
        <v>6415</v>
      </c>
      <c r="I714" s="152" t="s">
        <v>6416</v>
      </c>
      <c r="J714" s="150" t="s">
        <v>6417</v>
      </c>
      <c r="K714" s="150" t="s">
        <v>6418</v>
      </c>
      <c r="L714" s="150" t="s">
        <v>6419</v>
      </c>
      <c r="M714" s="150" t="s">
        <v>6420</v>
      </c>
      <c r="N714" s="153" t="s">
        <v>118</v>
      </c>
      <c r="O714" s="154" t="s">
        <v>192</v>
      </c>
      <c r="P714" s="154" t="s">
        <v>6421</v>
      </c>
      <c r="Q714" s="155"/>
      <c r="R714" s="154"/>
      <c r="S714" s="155" t="s">
        <v>1773</v>
      </c>
      <c r="T714" s="155" t="s">
        <v>6422</v>
      </c>
      <c r="U714" s="155">
        <v>2009</v>
      </c>
      <c r="V714" s="156">
        <v>40674</v>
      </c>
      <c r="W714" s="154">
        <v>7440</v>
      </c>
      <c r="X714" s="262"/>
      <c r="Y714" s="153"/>
      <c r="Z714" s="262"/>
      <c r="AA714" s="262"/>
      <c r="AB714" s="262"/>
      <c r="AC714" s="150"/>
      <c r="AD714" s="40"/>
      <c r="AE714" s="40"/>
      <c r="AF714" s="40"/>
      <c r="AG714" s="40"/>
      <c r="AH714" s="40"/>
      <c r="AI714" s="218"/>
    </row>
    <row r="715" spans="1:35" ht="45" customHeight="1" x14ac:dyDescent="0.2">
      <c r="A715" s="159" t="s">
        <v>6423</v>
      </c>
      <c r="B715" s="150">
        <v>651185149</v>
      </c>
      <c r="C715" s="150" t="s">
        <v>198</v>
      </c>
      <c r="D715" s="151" t="s">
        <v>124</v>
      </c>
      <c r="E715" s="150" t="s">
        <v>6424</v>
      </c>
      <c r="F715" s="155" t="s">
        <v>6425</v>
      </c>
      <c r="G715" s="155"/>
      <c r="H715" s="152" t="s">
        <v>6426</v>
      </c>
      <c r="I715" s="152" t="s">
        <v>6427</v>
      </c>
      <c r="J715" s="150" t="s">
        <v>6428</v>
      </c>
      <c r="K715" s="150" t="s">
        <v>6429</v>
      </c>
      <c r="L715" s="150" t="s">
        <v>6430</v>
      </c>
      <c r="M715" s="150" t="s">
        <v>6431</v>
      </c>
      <c r="N715" s="153" t="s">
        <v>232</v>
      </c>
      <c r="O715" s="154" t="s">
        <v>294</v>
      </c>
      <c r="P715" s="154" t="s">
        <v>6432</v>
      </c>
      <c r="Q715" s="155" t="s">
        <v>6433</v>
      </c>
      <c r="R715" s="154"/>
      <c r="S715" s="155" t="s">
        <v>959</v>
      </c>
      <c r="T715" s="155" t="s">
        <v>1877</v>
      </c>
      <c r="U715" s="155">
        <v>2020</v>
      </c>
      <c r="V715" s="156">
        <v>42599</v>
      </c>
      <c r="W715" s="154">
        <v>7614</v>
      </c>
      <c r="X715" s="262"/>
      <c r="Y715" s="153"/>
      <c r="Z715" s="262"/>
      <c r="AA715" s="262"/>
      <c r="AB715" s="262"/>
      <c r="AC715" s="150"/>
      <c r="AD715" s="40"/>
      <c r="AE715" s="40"/>
      <c r="AF715" s="40"/>
      <c r="AG715" s="40"/>
      <c r="AH715" s="40"/>
      <c r="AI715" s="218"/>
    </row>
    <row r="716" spans="1:35" ht="45" customHeight="1" x14ac:dyDescent="0.2">
      <c r="A716" s="159" t="s">
        <v>6434</v>
      </c>
      <c r="B716" s="150">
        <v>651917115</v>
      </c>
      <c r="C716" s="150"/>
      <c r="D716" s="151" t="s">
        <v>124</v>
      </c>
      <c r="E716" s="150" t="s">
        <v>6435</v>
      </c>
      <c r="F716" s="155" t="s">
        <v>6436</v>
      </c>
      <c r="G716" s="155"/>
      <c r="H716" s="152" t="s">
        <v>6437</v>
      </c>
      <c r="I716" s="152" t="s">
        <v>6438</v>
      </c>
      <c r="J716" s="150" t="s">
        <v>2638</v>
      </c>
      <c r="K716" s="150" t="s">
        <v>6439</v>
      </c>
      <c r="L716" s="150" t="s">
        <v>6440</v>
      </c>
      <c r="M716" s="150" t="s">
        <v>6441</v>
      </c>
      <c r="N716" s="153" t="s">
        <v>232</v>
      </c>
      <c r="O716" s="154" t="s">
        <v>4848</v>
      </c>
      <c r="P716" s="154" t="s">
        <v>6442</v>
      </c>
      <c r="Q716" s="166" t="s">
        <v>6443</v>
      </c>
      <c r="R716" s="154"/>
      <c r="S716" s="155" t="s">
        <v>959</v>
      </c>
      <c r="T716" s="155" t="s">
        <v>6444</v>
      </c>
      <c r="U716" s="155">
        <v>2019</v>
      </c>
      <c r="V716" s="156">
        <v>44096</v>
      </c>
      <c r="W716" s="154">
        <v>7712</v>
      </c>
      <c r="X716" s="262"/>
      <c r="Y716" s="153"/>
      <c r="Z716" s="262"/>
      <c r="AA716" s="262"/>
      <c r="AB716" s="262"/>
      <c r="AC716" s="150"/>
      <c r="AD716" s="40"/>
      <c r="AE716" s="40"/>
      <c r="AF716" s="40"/>
      <c r="AG716" s="40"/>
      <c r="AH716" s="40"/>
      <c r="AI716" s="218"/>
    </row>
    <row r="717" spans="1:35" ht="45" customHeight="1" x14ac:dyDescent="0.2">
      <c r="A717" s="159" t="s">
        <v>6445</v>
      </c>
      <c r="B717" s="150">
        <v>650343484</v>
      </c>
      <c r="C717" s="150" t="s">
        <v>198</v>
      </c>
      <c r="D717" s="151" t="s">
        <v>124</v>
      </c>
      <c r="E717" s="150" t="s">
        <v>6446</v>
      </c>
      <c r="F717" s="152" t="s">
        <v>6447</v>
      </c>
      <c r="G717" s="152"/>
      <c r="H717" s="152" t="s">
        <v>6361</v>
      </c>
      <c r="I717" s="152" t="s">
        <v>6448</v>
      </c>
      <c r="J717" s="150" t="s">
        <v>2638</v>
      </c>
      <c r="K717" s="150" t="s">
        <v>6449</v>
      </c>
      <c r="L717" s="150" t="s">
        <v>6450</v>
      </c>
      <c r="M717" s="150" t="s">
        <v>6451</v>
      </c>
      <c r="N717" s="153" t="s">
        <v>118</v>
      </c>
      <c r="O717" s="154" t="s">
        <v>119</v>
      </c>
      <c r="P717" s="154" t="s">
        <v>6452</v>
      </c>
      <c r="Q717" s="155" t="s">
        <v>6453</v>
      </c>
      <c r="R717" s="154"/>
      <c r="S717" s="155" t="s">
        <v>627</v>
      </c>
      <c r="T717" s="155" t="s">
        <v>6454</v>
      </c>
      <c r="U717" s="155">
        <v>2013</v>
      </c>
      <c r="V717" s="156">
        <v>42052</v>
      </c>
      <c r="W717" s="154">
        <v>7530</v>
      </c>
      <c r="X717" s="262"/>
      <c r="Y717" s="153"/>
      <c r="Z717" s="262"/>
      <c r="AA717" s="262"/>
      <c r="AB717" s="262"/>
      <c r="AC717" s="150"/>
      <c r="AD717" s="40"/>
      <c r="AE717" s="40"/>
      <c r="AF717" s="40"/>
      <c r="AG717" s="40"/>
      <c r="AH717" s="40"/>
      <c r="AI717" s="218"/>
    </row>
    <row r="718" spans="1:35" ht="45" customHeight="1" x14ac:dyDescent="0.2">
      <c r="A718" s="159" t="s">
        <v>6455</v>
      </c>
      <c r="B718" s="150">
        <v>651822580</v>
      </c>
      <c r="C718" s="150"/>
      <c r="D718" s="151" t="s">
        <v>124</v>
      </c>
      <c r="E718" s="150" t="s">
        <v>6456</v>
      </c>
      <c r="F718" s="152" t="s">
        <v>6457</v>
      </c>
      <c r="G718" s="152"/>
      <c r="H718" s="152" t="s">
        <v>6458</v>
      </c>
      <c r="I718" s="152" t="s">
        <v>6459</v>
      </c>
      <c r="J718" s="150" t="s">
        <v>129</v>
      </c>
      <c r="K718" s="150" t="s">
        <v>6460</v>
      </c>
      <c r="L718" s="150" t="s">
        <v>6461</v>
      </c>
      <c r="M718" s="150" t="s">
        <v>6462</v>
      </c>
      <c r="N718" s="153" t="s">
        <v>246</v>
      </c>
      <c r="O718" s="154" t="s">
        <v>2319</v>
      </c>
      <c r="P718" s="154" t="s">
        <v>6463</v>
      </c>
      <c r="Q718" s="155" t="s">
        <v>6464</v>
      </c>
      <c r="R718" s="154"/>
      <c r="S718" s="155">
        <v>93401</v>
      </c>
      <c r="T718" s="155" t="s">
        <v>6465</v>
      </c>
      <c r="U718" s="155">
        <v>2021</v>
      </c>
      <c r="V718" s="156">
        <v>43644</v>
      </c>
      <c r="W718" s="154">
        <v>7683</v>
      </c>
      <c r="X718" s="213"/>
      <c r="Y718" s="214"/>
      <c r="Z718" s="213"/>
      <c r="AA718" s="213"/>
      <c r="AB718" s="213"/>
      <c r="AC718" s="215"/>
      <c r="AD718" s="40"/>
      <c r="AE718" s="40"/>
      <c r="AF718" s="40"/>
      <c r="AG718" s="40"/>
      <c r="AH718" s="40"/>
      <c r="AI718" s="218"/>
    </row>
    <row r="719" spans="1:35" ht="45" customHeight="1" x14ac:dyDescent="0.2">
      <c r="A719" s="159" t="s">
        <v>6466</v>
      </c>
      <c r="B719" s="150">
        <v>650559592</v>
      </c>
      <c r="C719" s="150" t="s">
        <v>156</v>
      </c>
      <c r="D719" s="151" t="s">
        <v>124</v>
      </c>
      <c r="E719" s="150" t="s">
        <v>6467</v>
      </c>
      <c r="F719" s="152" t="s">
        <v>6468</v>
      </c>
      <c r="G719" s="152"/>
      <c r="H719" s="152" t="s">
        <v>6469</v>
      </c>
      <c r="I719" s="152" t="s">
        <v>6470</v>
      </c>
      <c r="J719" s="150" t="s">
        <v>6471</v>
      </c>
      <c r="K719" s="150" t="s">
        <v>6472</v>
      </c>
      <c r="L719" s="150" t="s">
        <v>6473</v>
      </c>
      <c r="M719" s="150" t="s">
        <v>6474</v>
      </c>
      <c r="N719" s="153" t="s">
        <v>246</v>
      </c>
      <c r="O719" s="154" t="s">
        <v>686</v>
      </c>
      <c r="P719" s="154">
        <v>2584644</v>
      </c>
      <c r="Q719" s="167" t="s">
        <v>6475</v>
      </c>
      <c r="R719" s="154"/>
      <c r="S719" s="155" t="s">
        <v>5709</v>
      </c>
      <c r="T719" s="155" t="s">
        <v>6476</v>
      </c>
      <c r="U719" s="155">
        <v>2015</v>
      </c>
      <c r="V719" s="156">
        <v>41234</v>
      </c>
      <c r="W719" s="154">
        <v>7468</v>
      </c>
      <c r="X719" s="262"/>
      <c r="Y719" s="153"/>
      <c r="Z719" s="262"/>
      <c r="AA719" s="262"/>
      <c r="AB719" s="262"/>
      <c r="AC719" s="150"/>
      <c r="AD719" s="40"/>
      <c r="AE719" s="40"/>
      <c r="AF719" s="40"/>
      <c r="AG719" s="40"/>
      <c r="AH719" s="40"/>
      <c r="AI719" s="218"/>
    </row>
    <row r="720" spans="1:35" ht="45" customHeight="1" x14ac:dyDescent="0.2">
      <c r="A720" s="159" t="s">
        <v>6477</v>
      </c>
      <c r="B720" s="150">
        <v>650335368</v>
      </c>
      <c r="C720" s="150" t="s">
        <v>198</v>
      </c>
      <c r="D720" s="151" t="s">
        <v>124</v>
      </c>
      <c r="E720" s="150" t="s">
        <v>6478</v>
      </c>
      <c r="F720" s="152" t="s">
        <v>6479</v>
      </c>
      <c r="G720" s="152"/>
      <c r="H720" s="152" t="s">
        <v>6480</v>
      </c>
      <c r="I720" s="152" t="s">
        <v>6481</v>
      </c>
      <c r="J720" s="150" t="s">
        <v>6482</v>
      </c>
      <c r="K720" s="150" t="s">
        <v>6483</v>
      </c>
      <c r="L720" s="150" t="s">
        <v>6484</v>
      </c>
      <c r="M720" s="150" t="s">
        <v>6485</v>
      </c>
      <c r="N720" s="153" t="s">
        <v>118</v>
      </c>
      <c r="O720" s="154" t="s">
        <v>1641</v>
      </c>
      <c r="P720" s="154"/>
      <c r="Q720" s="155" t="s">
        <v>6486</v>
      </c>
      <c r="R720" s="154"/>
      <c r="S720" s="155" t="s">
        <v>6487</v>
      </c>
      <c r="T720" s="155" t="s">
        <v>6488</v>
      </c>
      <c r="U720" s="155">
        <v>2014</v>
      </c>
      <c r="V720" s="156">
        <v>40739</v>
      </c>
      <c r="W720" s="154">
        <v>7445</v>
      </c>
      <c r="X720" s="262"/>
      <c r="Y720" s="153"/>
      <c r="Z720" s="262"/>
      <c r="AA720" s="262"/>
      <c r="AB720" s="262"/>
      <c r="AC720" s="150"/>
      <c r="AD720" s="40"/>
      <c r="AE720" s="40"/>
      <c r="AF720" s="40"/>
      <c r="AG720" s="40"/>
      <c r="AH720" s="40"/>
      <c r="AI720" s="218"/>
    </row>
    <row r="721" spans="1:35" ht="45" customHeight="1" x14ac:dyDescent="0.2">
      <c r="A721" s="159" t="s">
        <v>6489</v>
      </c>
      <c r="B721" s="150">
        <v>651482887</v>
      </c>
      <c r="C721" s="150" t="s">
        <v>6490</v>
      </c>
      <c r="D721" s="151" t="s">
        <v>124</v>
      </c>
      <c r="E721" s="150" t="s">
        <v>6491</v>
      </c>
      <c r="F721" s="152" t="s">
        <v>6492</v>
      </c>
      <c r="G721" s="152"/>
      <c r="H721" s="152" t="s">
        <v>6493</v>
      </c>
      <c r="I721" s="152" t="s">
        <v>6494</v>
      </c>
      <c r="J721" s="150" t="s">
        <v>2661</v>
      </c>
      <c r="K721" s="150" t="s">
        <v>6495</v>
      </c>
      <c r="L721" s="150" t="s">
        <v>6496</v>
      </c>
      <c r="M721" s="150" t="s">
        <v>6497</v>
      </c>
      <c r="N721" s="153" t="s">
        <v>133</v>
      </c>
      <c r="O721" s="154" t="s">
        <v>5587</v>
      </c>
      <c r="P721" s="154" t="s">
        <v>6498</v>
      </c>
      <c r="Q721" s="155" t="s">
        <v>6499</v>
      </c>
      <c r="R721" s="154"/>
      <c r="S721" s="155">
        <v>93401</v>
      </c>
      <c r="T721" s="155" t="s">
        <v>6246</v>
      </c>
      <c r="U721" s="155">
        <v>2017</v>
      </c>
      <c r="V721" s="156">
        <v>43311</v>
      </c>
      <c r="W721" s="154">
        <v>7653</v>
      </c>
      <c r="X721" s="262"/>
      <c r="Y721" s="153"/>
      <c r="Z721" s="262"/>
      <c r="AA721" s="262"/>
      <c r="AB721" s="262"/>
      <c r="AC721" s="150"/>
      <c r="AD721" s="40"/>
      <c r="AE721" s="40"/>
      <c r="AF721" s="40"/>
      <c r="AG721" s="40"/>
      <c r="AH721" s="40"/>
      <c r="AI721" s="218"/>
    </row>
    <row r="722" spans="1:35" ht="45" customHeight="1" x14ac:dyDescent="0.2">
      <c r="A722" s="159" t="s">
        <v>6500</v>
      </c>
      <c r="B722" s="150">
        <v>650987497</v>
      </c>
      <c r="C722" s="150" t="s">
        <v>605</v>
      </c>
      <c r="D722" s="151" t="s">
        <v>124</v>
      </c>
      <c r="E722" s="150" t="s">
        <v>6501</v>
      </c>
      <c r="F722" s="152" t="s">
        <v>6502</v>
      </c>
      <c r="G722" s="152"/>
      <c r="H722" s="152" t="s">
        <v>6503</v>
      </c>
      <c r="I722" s="152" t="s">
        <v>6504</v>
      </c>
      <c r="J722" s="150" t="s">
        <v>6505</v>
      </c>
      <c r="K722" s="150" t="s">
        <v>6506</v>
      </c>
      <c r="L722" s="150" t="s">
        <v>6507</v>
      </c>
      <c r="M722" s="153" t="s">
        <v>6508</v>
      </c>
      <c r="N722" s="153" t="s">
        <v>246</v>
      </c>
      <c r="O722" s="154" t="s">
        <v>4307</v>
      </c>
      <c r="P722" s="154" t="s">
        <v>6509</v>
      </c>
      <c r="Q722" s="155" t="s">
        <v>6510</v>
      </c>
      <c r="R722" s="154"/>
      <c r="S722" s="155" t="s">
        <v>209</v>
      </c>
      <c r="T722" s="155" t="s">
        <v>6511</v>
      </c>
      <c r="U722" s="155">
        <v>2016</v>
      </c>
      <c r="V722" s="156">
        <v>42850</v>
      </c>
      <c r="W722" s="154">
        <v>7631</v>
      </c>
      <c r="X722" s="262"/>
      <c r="Y722" s="153"/>
      <c r="Z722" s="262"/>
      <c r="AA722" s="262"/>
      <c r="AB722" s="262"/>
      <c r="AC722" s="150"/>
      <c r="AD722" s="40"/>
      <c r="AE722" s="40"/>
      <c r="AF722" s="40"/>
      <c r="AG722" s="40"/>
      <c r="AH722" s="40"/>
      <c r="AI722" s="218"/>
    </row>
    <row r="723" spans="1:35" ht="45" customHeight="1" x14ac:dyDescent="0.2">
      <c r="A723" s="159" t="s">
        <v>6512</v>
      </c>
      <c r="B723" s="150">
        <v>759626605</v>
      </c>
      <c r="C723" s="150" t="s">
        <v>873</v>
      </c>
      <c r="D723" s="151" t="s">
        <v>124</v>
      </c>
      <c r="E723" s="150" t="s">
        <v>6513</v>
      </c>
      <c r="F723" s="152" t="s">
        <v>6514</v>
      </c>
      <c r="G723" s="152"/>
      <c r="H723" s="152" t="s">
        <v>3724</v>
      </c>
      <c r="I723" s="152" t="s">
        <v>6515</v>
      </c>
      <c r="J723" s="150" t="s">
        <v>327</v>
      </c>
      <c r="K723" s="150" t="s">
        <v>6516</v>
      </c>
      <c r="L723" s="150" t="s">
        <v>6517</v>
      </c>
      <c r="M723" s="150" t="s">
        <v>6518</v>
      </c>
      <c r="N723" s="153" t="s">
        <v>118</v>
      </c>
      <c r="O723" s="154" t="s">
        <v>4825</v>
      </c>
      <c r="P723" s="154" t="s">
        <v>6519</v>
      </c>
      <c r="Q723" s="155" t="s">
        <v>6520</v>
      </c>
      <c r="R723" s="154"/>
      <c r="S723" s="155" t="s">
        <v>1842</v>
      </c>
      <c r="T723" s="155" t="s">
        <v>6521</v>
      </c>
      <c r="U723" s="155">
        <v>2010</v>
      </c>
      <c r="V723" s="156">
        <v>40365</v>
      </c>
      <c r="W723" s="154">
        <v>7428</v>
      </c>
      <c r="X723" s="262"/>
      <c r="Y723" s="153"/>
      <c r="Z723" s="262"/>
      <c r="AA723" s="262"/>
      <c r="AB723" s="262"/>
      <c r="AC723" s="150"/>
      <c r="AD723" s="40"/>
      <c r="AE723" s="40"/>
      <c r="AF723" s="40"/>
      <c r="AG723" s="40"/>
      <c r="AH723" s="40"/>
      <c r="AI723" s="218"/>
    </row>
    <row r="724" spans="1:35" ht="45" customHeight="1" x14ac:dyDescent="0.2">
      <c r="A724" s="159" t="s">
        <v>6522</v>
      </c>
      <c r="B724" s="150">
        <v>651908876</v>
      </c>
      <c r="C724" s="150"/>
      <c r="D724" s="151" t="s">
        <v>124</v>
      </c>
      <c r="E724" s="150" t="s">
        <v>6523</v>
      </c>
      <c r="F724" s="152" t="s">
        <v>6524</v>
      </c>
      <c r="G724" s="152"/>
      <c r="H724" s="152" t="s">
        <v>6525</v>
      </c>
      <c r="I724" s="152" t="s">
        <v>6526</v>
      </c>
      <c r="J724" s="150" t="s">
        <v>6527</v>
      </c>
      <c r="K724" s="150" t="s">
        <v>6528</v>
      </c>
      <c r="L724" s="150" t="s">
        <v>6529</v>
      </c>
      <c r="M724" s="150" t="s">
        <v>6530</v>
      </c>
      <c r="N724" s="153" t="s">
        <v>735</v>
      </c>
      <c r="O724" s="154" t="s">
        <v>366</v>
      </c>
      <c r="P724" s="154" t="s">
        <v>6531</v>
      </c>
      <c r="Q724" s="166" t="s">
        <v>6532</v>
      </c>
      <c r="R724" s="154"/>
      <c r="S724" s="155">
        <v>93401</v>
      </c>
      <c r="T724" s="155" t="s">
        <v>6533</v>
      </c>
      <c r="U724" s="155">
        <v>2021</v>
      </c>
      <c r="V724" s="156">
        <v>43934</v>
      </c>
      <c r="W724" s="154">
        <v>7704</v>
      </c>
      <c r="X724" s="213"/>
      <c r="Y724" s="214"/>
      <c r="Z724" s="213"/>
      <c r="AA724" s="213"/>
      <c r="AB724" s="213"/>
      <c r="AC724" s="215"/>
      <c r="AD724" s="40"/>
      <c r="AE724" s="40"/>
      <c r="AF724" s="40"/>
      <c r="AG724" s="40"/>
      <c r="AH724" s="40"/>
      <c r="AI724" s="218"/>
    </row>
    <row r="725" spans="1:35" ht="45" customHeight="1" x14ac:dyDescent="0.2">
      <c r="A725" s="159" t="s">
        <v>6534</v>
      </c>
      <c r="B725" s="150">
        <v>651203732</v>
      </c>
      <c r="C725" s="150" t="s">
        <v>198</v>
      </c>
      <c r="D725" s="151" t="s">
        <v>124</v>
      </c>
      <c r="E725" s="150" t="s">
        <v>6535</v>
      </c>
      <c r="F725" s="152" t="s">
        <v>6536</v>
      </c>
      <c r="G725" s="152"/>
      <c r="H725" s="152" t="s">
        <v>6537</v>
      </c>
      <c r="I725" s="152" t="s">
        <v>6538</v>
      </c>
      <c r="J725" s="150" t="s">
        <v>6539</v>
      </c>
      <c r="K725" s="150" t="s">
        <v>6540</v>
      </c>
      <c r="L725" s="150" t="s">
        <v>6541</v>
      </c>
      <c r="M725" s="150" t="s">
        <v>6542</v>
      </c>
      <c r="N725" s="153" t="s">
        <v>118</v>
      </c>
      <c r="O725" s="154" t="s">
        <v>2456</v>
      </c>
      <c r="P725" s="154">
        <f>56964313880</f>
        <v>56964313880</v>
      </c>
      <c r="Q725" s="155" t="s">
        <v>6543</v>
      </c>
      <c r="R725" s="154"/>
      <c r="S725" s="155" t="s">
        <v>1029</v>
      </c>
      <c r="T725" s="155" t="s">
        <v>6544</v>
      </c>
      <c r="U725" s="155">
        <v>2018</v>
      </c>
      <c r="V725" s="156">
        <v>43048</v>
      </c>
      <c r="W725" s="154">
        <v>7640</v>
      </c>
      <c r="X725" s="262"/>
      <c r="Y725" s="153"/>
      <c r="Z725" s="262"/>
      <c r="AA725" s="262"/>
      <c r="AB725" s="262"/>
      <c r="AC725" s="150"/>
      <c r="AD725" s="40"/>
      <c r="AE725" s="40"/>
      <c r="AF725" s="40"/>
      <c r="AG725" s="40"/>
      <c r="AH725" s="40"/>
      <c r="AI725" s="218"/>
    </row>
    <row r="726" spans="1:35" ht="45" customHeight="1" x14ac:dyDescent="0.2">
      <c r="A726" s="159" t="s">
        <v>6545</v>
      </c>
      <c r="B726" s="150">
        <v>651265479</v>
      </c>
      <c r="C726" s="150" t="s">
        <v>198</v>
      </c>
      <c r="D726" s="151" t="s">
        <v>124</v>
      </c>
      <c r="E726" s="150" t="s">
        <v>6546</v>
      </c>
      <c r="F726" s="152" t="s">
        <v>6547</v>
      </c>
      <c r="G726" s="152"/>
      <c r="H726" s="152" t="s">
        <v>6548</v>
      </c>
      <c r="I726" s="152" t="s">
        <v>6549</v>
      </c>
      <c r="J726" s="150" t="s">
        <v>6550</v>
      </c>
      <c r="K726" s="150" t="s">
        <v>6551</v>
      </c>
      <c r="L726" s="150" t="s">
        <v>6552</v>
      </c>
      <c r="M726" s="150" t="s">
        <v>6553</v>
      </c>
      <c r="N726" s="153" t="s">
        <v>1617</v>
      </c>
      <c r="O726" s="154" t="s">
        <v>2477</v>
      </c>
      <c r="P726" s="154" t="s">
        <v>6554</v>
      </c>
      <c r="Q726" s="155" t="s">
        <v>6555</v>
      </c>
      <c r="R726" s="154"/>
      <c r="S726" s="155" t="s">
        <v>209</v>
      </c>
      <c r="T726" s="152" t="s">
        <v>6556</v>
      </c>
      <c r="U726" s="155">
        <v>2015</v>
      </c>
      <c r="V726" s="156">
        <v>42730</v>
      </c>
      <c r="W726" s="154">
        <v>7623</v>
      </c>
      <c r="X726" s="262"/>
      <c r="Y726" s="153"/>
      <c r="Z726" s="262"/>
      <c r="AA726" s="262"/>
      <c r="AB726" s="262"/>
      <c r="AC726" s="150"/>
      <c r="AD726" s="40"/>
      <c r="AE726" s="40"/>
      <c r="AF726" s="40"/>
      <c r="AG726" s="40"/>
      <c r="AH726" s="40"/>
      <c r="AI726" s="218"/>
    </row>
    <row r="727" spans="1:35" ht="45" customHeight="1" x14ac:dyDescent="0.2">
      <c r="A727" s="159" t="s">
        <v>6557</v>
      </c>
      <c r="B727" s="150">
        <v>651881420</v>
      </c>
      <c r="C727" s="150"/>
      <c r="D727" s="151" t="s">
        <v>124</v>
      </c>
      <c r="E727" s="150" t="s">
        <v>6558</v>
      </c>
      <c r="F727" s="152" t="s">
        <v>6559</v>
      </c>
      <c r="G727" s="152"/>
      <c r="H727" s="152" t="s">
        <v>6560</v>
      </c>
      <c r="I727" s="152" t="s">
        <v>6561</v>
      </c>
      <c r="J727" s="150" t="s">
        <v>129</v>
      </c>
      <c r="K727" s="150" t="s">
        <v>6562</v>
      </c>
      <c r="L727" s="150" t="s">
        <v>6563</v>
      </c>
      <c r="M727" s="150" t="s">
        <v>6564</v>
      </c>
      <c r="N727" s="153" t="s">
        <v>1617</v>
      </c>
      <c r="O727" s="154" t="s">
        <v>4756</v>
      </c>
      <c r="P727" s="154">
        <v>988375686</v>
      </c>
      <c r="Q727" s="166" t="s">
        <v>6565</v>
      </c>
      <c r="R727" s="154"/>
      <c r="S727" s="155">
        <v>93401</v>
      </c>
      <c r="T727" s="152" t="s">
        <v>6566</v>
      </c>
      <c r="U727" s="155">
        <v>2019</v>
      </c>
      <c r="V727" s="156">
        <v>44049</v>
      </c>
      <c r="W727" s="154">
        <v>7710</v>
      </c>
      <c r="X727" s="262"/>
      <c r="Y727" s="153"/>
      <c r="Z727" s="262"/>
      <c r="AA727" s="262"/>
      <c r="AB727" s="262"/>
      <c r="AC727" s="150"/>
      <c r="AD727" s="40"/>
      <c r="AE727" s="40"/>
      <c r="AF727" s="40"/>
      <c r="AG727" s="40"/>
      <c r="AH727" s="40"/>
      <c r="AI727" s="218"/>
    </row>
    <row r="728" spans="1:35" ht="45" customHeight="1" x14ac:dyDescent="0.2">
      <c r="A728" s="159" t="s">
        <v>6567</v>
      </c>
      <c r="B728" s="150">
        <v>737987000</v>
      </c>
      <c r="C728" s="150" t="s">
        <v>198</v>
      </c>
      <c r="D728" s="151" t="s">
        <v>124</v>
      </c>
      <c r="E728" s="150" t="s">
        <v>6568</v>
      </c>
      <c r="F728" s="152" t="s">
        <v>6569</v>
      </c>
      <c r="G728" s="152"/>
      <c r="H728" s="152" t="s">
        <v>6570</v>
      </c>
      <c r="I728" s="152" t="s">
        <v>6571</v>
      </c>
      <c r="J728" s="150" t="s">
        <v>6572</v>
      </c>
      <c r="K728" s="150" t="s">
        <v>6573</v>
      </c>
      <c r="L728" s="150" t="s">
        <v>6574</v>
      </c>
      <c r="M728" s="150" t="s">
        <v>6575</v>
      </c>
      <c r="N728" s="153" t="s">
        <v>118</v>
      </c>
      <c r="O728" s="154" t="s">
        <v>1758</v>
      </c>
      <c r="P728" s="154" t="s">
        <v>6576</v>
      </c>
      <c r="Q728" s="155" t="s">
        <v>6577</v>
      </c>
      <c r="R728" s="154"/>
      <c r="S728" s="155" t="s">
        <v>1842</v>
      </c>
      <c r="T728" s="155" t="s">
        <v>6578</v>
      </c>
      <c r="U728" s="155">
        <v>2012</v>
      </c>
      <c r="V728" s="156">
        <v>41502</v>
      </c>
      <c r="W728" s="154">
        <v>7484</v>
      </c>
      <c r="X728" s="262"/>
      <c r="Y728" s="153"/>
      <c r="Z728" s="262"/>
      <c r="AA728" s="262"/>
      <c r="AB728" s="262"/>
      <c r="AC728" s="150"/>
      <c r="AD728" s="40"/>
      <c r="AE728" s="40"/>
      <c r="AF728" s="40"/>
      <c r="AG728" s="40"/>
      <c r="AH728" s="40"/>
      <c r="AI728" s="218"/>
    </row>
    <row r="729" spans="1:35" ht="45" customHeight="1" x14ac:dyDescent="0.2">
      <c r="A729" s="159" t="s">
        <v>6579</v>
      </c>
      <c r="B729" s="150">
        <v>651775035</v>
      </c>
      <c r="C729" s="150"/>
      <c r="D729" s="151" t="s">
        <v>124</v>
      </c>
      <c r="E729" s="150" t="s">
        <v>6580</v>
      </c>
      <c r="F729" s="169" t="s">
        <v>6581</v>
      </c>
      <c r="G729" s="169"/>
      <c r="H729" s="152" t="s">
        <v>6582</v>
      </c>
      <c r="I729" s="152" t="s">
        <v>6583</v>
      </c>
      <c r="J729" s="150" t="s">
        <v>1036</v>
      </c>
      <c r="K729" s="150" t="s">
        <v>6584</v>
      </c>
      <c r="L729" s="150" t="s">
        <v>6585</v>
      </c>
      <c r="M729" s="150" t="s">
        <v>6586</v>
      </c>
      <c r="N729" s="153" t="s">
        <v>118</v>
      </c>
      <c r="O729" s="154" t="s">
        <v>119</v>
      </c>
      <c r="P729" s="154" t="s">
        <v>6587</v>
      </c>
      <c r="Q729" s="155" t="s">
        <v>6588</v>
      </c>
      <c r="R729" s="154"/>
      <c r="S729" s="155" t="s">
        <v>209</v>
      </c>
      <c r="T729" s="155" t="s">
        <v>6589</v>
      </c>
      <c r="U729" s="155">
        <v>2018</v>
      </c>
      <c r="V729" s="156">
        <v>43626</v>
      </c>
      <c r="W729" s="154">
        <v>7677</v>
      </c>
      <c r="X729" s="262"/>
      <c r="Y729" s="153"/>
      <c r="Z729" s="262"/>
      <c r="AA729" s="262"/>
      <c r="AB729" s="262"/>
      <c r="AC729" s="150"/>
      <c r="AD729" s="40"/>
      <c r="AE729" s="40"/>
      <c r="AF729" s="40"/>
      <c r="AG729" s="40"/>
      <c r="AH729" s="40"/>
      <c r="AI729" s="218"/>
    </row>
    <row r="730" spans="1:35" ht="45" customHeight="1" x14ac:dyDescent="0.2">
      <c r="A730" s="159" t="s">
        <v>6590</v>
      </c>
      <c r="B730" s="150" t="s">
        <v>6591</v>
      </c>
      <c r="C730" s="150"/>
      <c r="D730" s="151" t="s">
        <v>124</v>
      </c>
      <c r="E730" s="150" t="s">
        <v>6592</v>
      </c>
      <c r="F730" s="161" t="s">
        <v>6593</v>
      </c>
      <c r="G730" s="161"/>
      <c r="H730" s="152" t="s">
        <v>6594</v>
      </c>
      <c r="I730" s="152" t="s">
        <v>6595</v>
      </c>
      <c r="J730" s="150" t="s">
        <v>6596</v>
      </c>
      <c r="K730" s="150" t="s">
        <v>6597</v>
      </c>
      <c r="L730" s="150" t="s">
        <v>6598</v>
      </c>
      <c r="M730" s="150" t="s">
        <v>6599</v>
      </c>
      <c r="N730" s="153" t="s">
        <v>939</v>
      </c>
      <c r="O730" s="154" t="s">
        <v>1909</v>
      </c>
      <c r="P730" s="154">
        <v>91444090</v>
      </c>
      <c r="Q730" s="166" t="s">
        <v>6600</v>
      </c>
      <c r="R730" s="154"/>
      <c r="S730" s="155" t="s">
        <v>209</v>
      </c>
      <c r="T730" s="155" t="s">
        <v>6601</v>
      </c>
      <c r="U730" s="155">
        <v>2018</v>
      </c>
      <c r="V730" s="156">
        <v>43627</v>
      </c>
      <c r="W730" s="154">
        <v>7678</v>
      </c>
      <c r="X730" s="262"/>
      <c r="Y730" s="153"/>
      <c r="Z730" s="262"/>
      <c r="AA730" s="262"/>
      <c r="AB730" s="262"/>
      <c r="AC730" s="150"/>
      <c r="AD730" s="40"/>
      <c r="AE730" s="40"/>
      <c r="AF730" s="40"/>
      <c r="AG730" s="40"/>
      <c r="AH730" s="40"/>
      <c r="AI730" s="218"/>
    </row>
    <row r="731" spans="1:35" ht="45" customHeight="1" x14ac:dyDescent="0.2">
      <c r="A731" s="159" t="s">
        <v>6602</v>
      </c>
      <c r="B731" s="150">
        <v>657376906</v>
      </c>
      <c r="C731" s="150" t="s">
        <v>6603</v>
      </c>
      <c r="D731" s="151" t="s">
        <v>124</v>
      </c>
      <c r="E731" s="150" t="s">
        <v>6604</v>
      </c>
      <c r="F731" s="152" t="s">
        <v>6605</v>
      </c>
      <c r="G731" s="152"/>
      <c r="H731" s="152" t="s">
        <v>6606</v>
      </c>
      <c r="I731" s="152" t="s">
        <v>6607</v>
      </c>
      <c r="J731" s="150" t="s">
        <v>6608</v>
      </c>
      <c r="K731" s="150" t="s">
        <v>6609</v>
      </c>
      <c r="L731" s="150" t="s">
        <v>6610</v>
      </c>
      <c r="M731" s="150" t="s">
        <v>6611</v>
      </c>
      <c r="N731" s="153" t="s">
        <v>232</v>
      </c>
      <c r="O731" s="154" t="s">
        <v>4796</v>
      </c>
      <c r="P731" s="154" t="s">
        <v>6612</v>
      </c>
      <c r="Q731" s="155"/>
      <c r="R731" s="154"/>
      <c r="S731" s="155" t="s">
        <v>209</v>
      </c>
      <c r="T731" s="155" t="s">
        <v>6613</v>
      </c>
      <c r="U731" s="155">
        <v>2011</v>
      </c>
      <c r="V731" s="156">
        <v>39588</v>
      </c>
      <c r="W731" s="154">
        <v>7392</v>
      </c>
      <c r="X731" s="262"/>
      <c r="Y731" s="153"/>
      <c r="Z731" s="262"/>
      <c r="AA731" s="262"/>
      <c r="AB731" s="262"/>
      <c r="AC731" s="150"/>
      <c r="AD731" s="40"/>
      <c r="AE731" s="40"/>
      <c r="AF731" s="40"/>
      <c r="AG731" s="40"/>
      <c r="AH731" s="40"/>
      <c r="AI731" s="218"/>
    </row>
    <row r="732" spans="1:35" ht="45" customHeight="1" x14ac:dyDescent="0.2">
      <c r="A732" s="159" t="s">
        <v>6614</v>
      </c>
      <c r="B732" s="150">
        <v>736521008</v>
      </c>
      <c r="C732" s="150" t="s">
        <v>873</v>
      </c>
      <c r="D732" s="151" t="s">
        <v>124</v>
      </c>
      <c r="E732" s="150" t="s">
        <v>6615</v>
      </c>
      <c r="F732" s="152" t="s">
        <v>6616</v>
      </c>
      <c r="G732" s="152"/>
      <c r="H732" s="152" t="s">
        <v>6617</v>
      </c>
      <c r="I732" s="152" t="s">
        <v>6618</v>
      </c>
      <c r="J732" s="150" t="s">
        <v>6619</v>
      </c>
      <c r="K732" s="150" t="s">
        <v>6620</v>
      </c>
      <c r="L732" s="150" t="s">
        <v>6621</v>
      </c>
      <c r="M732" s="150" t="s">
        <v>6622</v>
      </c>
      <c r="N732" s="153" t="s">
        <v>118</v>
      </c>
      <c r="O732" s="154" t="s">
        <v>119</v>
      </c>
      <c r="P732" s="154"/>
      <c r="Q732" s="155" t="s">
        <v>6623</v>
      </c>
      <c r="R732" s="154"/>
      <c r="S732" s="155" t="s">
        <v>627</v>
      </c>
      <c r="T732" s="155" t="s">
        <v>6624</v>
      </c>
      <c r="U732" s="155">
        <v>2015</v>
      </c>
      <c r="V732" s="156">
        <v>42790</v>
      </c>
      <c r="W732" s="154">
        <v>7628</v>
      </c>
      <c r="X732" s="262"/>
      <c r="Y732" s="153"/>
      <c r="Z732" s="262"/>
      <c r="AA732" s="262"/>
      <c r="AB732" s="262"/>
      <c r="AC732" s="150"/>
      <c r="AD732" s="40"/>
      <c r="AE732" s="40"/>
      <c r="AF732" s="40"/>
      <c r="AG732" s="40"/>
      <c r="AH732" s="40"/>
      <c r="AI732" s="218"/>
    </row>
    <row r="733" spans="1:35" ht="45" customHeight="1" x14ac:dyDescent="0.2">
      <c r="A733" s="159" t="s">
        <v>6625</v>
      </c>
      <c r="B733" s="150">
        <v>651882338</v>
      </c>
      <c r="C733" s="150"/>
      <c r="D733" s="151" t="s">
        <v>124</v>
      </c>
      <c r="E733" s="150" t="s">
        <v>6626</v>
      </c>
      <c r="F733" s="152" t="s">
        <v>6627</v>
      </c>
      <c r="G733" s="152"/>
      <c r="H733" s="152" t="s">
        <v>6628</v>
      </c>
      <c r="I733" s="152" t="s">
        <v>6629</v>
      </c>
      <c r="J733" s="150" t="s">
        <v>129</v>
      </c>
      <c r="K733" s="150" t="s">
        <v>6630</v>
      </c>
      <c r="L733" s="150" t="s">
        <v>6631</v>
      </c>
      <c r="M733" s="150" t="s">
        <v>6632</v>
      </c>
      <c r="N733" s="153" t="s">
        <v>118</v>
      </c>
      <c r="O733" s="154" t="s">
        <v>672</v>
      </c>
      <c r="P733" s="154" t="s">
        <v>6633</v>
      </c>
      <c r="Q733" s="155" t="s">
        <v>6634</v>
      </c>
      <c r="R733" s="154"/>
      <c r="S733" s="155">
        <v>93401</v>
      </c>
      <c r="T733" s="155" t="s">
        <v>3594</v>
      </c>
      <c r="U733" s="155">
        <v>2019</v>
      </c>
      <c r="V733" s="156">
        <v>44054</v>
      </c>
      <c r="W733" s="154">
        <v>7711</v>
      </c>
      <c r="X733" s="262"/>
      <c r="Y733" s="153"/>
      <c r="Z733" s="262"/>
      <c r="AA733" s="262"/>
      <c r="AB733" s="262"/>
      <c r="AC733" s="150"/>
      <c r="AD733" s="40"/>
      <c r="AE733" s="40"/>
      <c r="AF733" s="40"/>
      <c r="AG733" s="40"/>
      <c r="AH733" s="40"/>
      <c r="AI733" s="218"/>
    </row>
    <row r="734" spans="1:35" ht="45" customHeight="1" x14ac:dyDescent="0.2">
      <c r="A734" s="149" t="s">
        <v>6635</v>
      </c>
      <c r="B734" s="150">
        <v>651591058</v>
      </c>
      <c r="C734" s="150"/>
      <c r="D734" s="151" t="s">
        <v>124</v>
      </c>
      <c r="E734" s="150" t="s">
        <v>6636</v>
      </c>
      <c r="F734" s="152" t="s">
        <v>6637</v>
      </c>
      <c r="G734" s="152"/>
      <c r="H734" s="152" t="s">
        <v>6638</v>
      </c>
      <c r="I734" s="152" t="s">
        <v>6639</v>
      </c>
      <c r="J734" s="150" t="s">
        <v>129</v>
      </c>
      <c r="K734" s="150" t="s">
        <v>6640</v>
      </c>
      <c r="L734" s="150" t="s">
        <v>6641</v>
      </c>
      <c r="M734" s="150" t="s">
        <v>6642</v>
      </c>
      <c r="N734" s="150" t="s">
        <v>939</v>
      </c>
      <c r="O734" s="155" t="s">
        <v>3404</v>
      </c>
      <c r="P734" s="155" t="s">
        <v>6643</v>
      </c>
      <c r="Q734" s="155" t="s">
        <v>6644</v>
      </c>
      <c r="R734" s="155"/>
      <c r="S734" s="155">
        <v>93401</v>
      </c>
      <c r="T734" s="155" t="s">
        <v>6645</v>
      </c>
      <c r="U734" s="155">
        <v>2018</v>
      </c>
      <c r="V734" s="158">
        <v>43644</v>
      </c>
      <c r="W734" s="155">
        <v>7682</v>
      </c>
      <c r="X734" s="265"/>
      <c r="Y734" s="150"/>
      <c r="Z734" s="265"/>
      <c r="AA734" s="265"/>
      <c r="AB734" s="265"/>
      <c r="AC734" s="150"/>
      <c r="AD734" s="40"/>
      <c r="AE734" s="40"/>
      <c r="AF734" s="40"/>
      <c r="AG734" s="40"/>
      <c r="AH734" s="40"/>
      <c r="AI734" s="218"/>
    </row>
    <row r="735" spans="1:35" ht="45" customHeight="1" x14ac:dyDescent="0.2">
      <c r="A735" s="159" t="s">
        <v>6646</v>
      </c>
      <c r="B735" s="150">
        <v>653057709</v>
      </c>
      <c r="C735" s="150" t="s">
        <v>198</v>
      </c>
      <c r="D735" s="151" t="s">
        <v>124</v>
      </c>
      <c r="E735" s="150" t="s">
        <v>6647</v>
      </c>
      <c r="F735" s="152" t="s">
        <v>6648</v>
      </c>
      <c r="G735" s="152"/>
      <c r="H735" s="152" t="s">
        <v>6649</v>
      </c>
      <c r="I735" s="152" t="s">
        <v>6650</v>
      </c>
      <c r="J735" s="150" t="s">
        <v>6651</v>
      </c>
      <c r="K735" s="150" t="s">
        <v>6652</v>
      </c>
      <c r="L735" s="150" t="s">
        <v>6653</v>
      </c>
      <c r="M735" s="150" t="s">
        <v>6654</v>
      </c>
      <c r="N735" s="153" t="s">
        <v>165</v>
      </c>
      <c r="O735" s="154" t="s">
        <v>318</v>
      </c>
      <c r="P735" s="154">
        <v>994420699</v>
      </c>
      <c r="Q735" s="155" t="s">
        <v>6655</v>
      </c>
      <c r="R735" s="154"/>
      <c r="S735" s="155" t="s">
        <v>1029</v>
      </c>
      <c r="T735" s="155" t="s">
        <v>6656</v>
      </c>
      <c r="U735" s="155">
        <v>2016</v>
      </c>
      <c r="V735" s="156">
        <v>42968</v>
      </c>
      <c r="W735" s="154">
        <v>7633</v>
      </c>
      <c r="X735" s="262"/>
      <c r="Y735" s="153"/>
      <c r="Z735" s="262"/>
      <c r="AA735" s="262"/>
      <c r="AB735" s="262"/>
      <c r="AC735" s="150"/>
      <c r="AD735" s="40"/>
      <c r="AE735" s="40"/>
      <c r="AF735" s="40"/>
      <c r="AG735" s="40"/>
      <c r="AH735" s="40"/>
      <c r="AI735" s="218"/>
    </row>
    <row r="736" spans="1:35" ht="45" customHeight="1" x14ac:dyDescent="0.2">
      <c r="A736" s="159" t="s">
        <v>6657</v>
      </c>
      <c r="B736" s="150" t="s">
        <v>6658</v>
      </c>
      <c r="C736" s="150" t="s">
        <v>198</v>
      </c>
      <c r="D736" s="151" t="s">
        <v>124</v>
      </c>
      <c r="E736" s="150" t="s">
        <v>6659</v>
      </c>
      <c r="F736" s="152" t="s">
        <v>6660</v>
      </c>
      <c r="G736" s="152"/>
      <c r="H736" s="152" t="s">
        <v>6661</v>
      </c>
      <c r="I736" s="152" t="s">
        <v>6662</v>
      </c>
      <c r="J736" s="150" t="s">
        <v>3002</v>
      </c>
      <c r="K736" s="150" t="s">
        <v>6663</v>
      </c>
      <c r="L736" s="150" t="s">
        <v>6664</v>
      </c>
      <c r="M736" s="150" t="s">
        <v>6665</v>
      </c>
      <c r="N736" s="153" t="s">
        <v>133</v>
      </c>
      <c r="O736" s="155" t="s">
        <v>134</v>
      </c>
      <c r="P736" s="154" t="s">
        <v>6666</v>
      </c>
      <c r="Q736" s="155" t="s">
        <v>6667</v>
      </c>
      <c r="R736" s="154"/>
      <c r="S736" s="155" t="s">
        <v>959</v>
      </c>
      <c r="T736" s="155" t="s">
        <v>6668</v>
      </c>
      <c r="U736" s="155">
        <v>2020</v>
      </c>
      <c r="V736" s="156">
        <v>42762</v>
      </c>
      <c r="W736" s="154">
        <v>7626</v>
      </c>
      <c r="X736" s="262"/>
      <c r="Y736" s="153"/>
      <c r="Z736" s="262"/>
      <c r="AA736" s="262"/>
      <c r="AB736" s="262"/>
      <c r="AC736" s="150"/>
      <c r="AD736" s="40"/>
      <c r="AE736" s="40"/>
      <c r="AF736" s="40"/>
      <c r="AG736" s="40"/>
      <c r="AH736" s="40"/>
      <c r="AI736" s="218" t="s">
        <v>6669</v>
      </c>
    </row>
    <row r="737" spans="1:35" ht="45" customHeight="1" x14ac:dyDescent="0.2">
      <c r="A737" s="159" t="s">
        <v>6670</v>
      </c>
      <c r="B737" s="150">
        <v>651902215</v>
      </c>
      <c r="C737" s="150"/>
      <c r="D737" s="151" t="s">
        <v>124</v>
      </c>
      <c r="E737" s="150" t="s">
        <v>6671</v>
      </c>
      <c r="F737" s="152" t="s">
        <v>6672</v>
      </c>
      <c r="G737" s="152"/>
      <c r="H737" s="152" t="s">
        <v>6673</v>
      </c>
      <c r="I737" s="152" t="s">
        <v>6674</v>
      </c>
      <c r="J737" s="150" t="s">
        <v>2012</v>
      </c>
      <c r="K737" s="150" t="s">
        <v>6675</v>
      </c>
      <c r="L737" s="150" t="s">
        <v>6676</v>
      </c>
      <c r="M737" s="150" t="s">
        <v>6677</v>
      </c>
      <c r="N737" s="153" t="s">
        <v>471</v>
      </c>
      <c r="O737" s="154" t="s">
        <v>822</v>
      </c>
      <c r="P737" s="154" t="s">
        <v>6678</v>
      </c>
      <c r="Q737" s="166" t="s">
        <v>6679</v>
      </c>
      <c r="R737" s="154"/>
      <c r="S737" s="155">
        <v>93401</v>
      </c>
      <c r="T737" s="155" t="s">
        <v>137</v>
      </c>
      <c r="U737" s="155">
        <v>2020</v>
      </c>
      <c r="V737" s="156">
        <v>43858</v>
      </c>
      <c r="W737" s="154">
        <v>7696</v>
      </c>
      <c r="X737" s="213"/>
      <c r="Y737" s="214"/>
      <c r="Z737" s="213"/>
      <c r="AA737" s="213"/>
      <c r="AB737" s="213"/>
      <c r="AC737" s="215"/>
      <c r="AD737" s="40"/>
      <c r="AE737" s="40"/>
      <c r="AF737" s="40"/>
      <c r="AG737" s="40"/>
      <c r="AH737" s="40"/>
      <c r="AI737" s="218"/>
    </row>
    <row r="738" spans="1:35" ht="45" customHeight="1" x14ac:dyDescent="0.2">
      <c r="A738" s="159" t="s">
        <v>6680</v>
      </c>
      <c r="B738" s="150">
        <v>652322301</v>
      </c>
      <c r="C738" s="150" t="s">
        <v>873</v>
      </c>
      <c r="D738" s="151" t="s">
        <v>124</v>
      </c>
      <c r="E738" s="150" t="s">
        <v>6681</v>
      </c>
      <c r="F738" s="152" t="s">
        <v>6682</v>
      </c>
      <c r="G738" s="152"/>
      <c r="H738" s="152" t="s">
        <v>3724</v>
      </c>
      <c r="I738" s="152" t="s">
        <v>6683</v>
      </c>
      <c r="J738" s="150" t="s">
        <v>327</v>
      </c>
      <c r="K738" s="150" t="s">
        <v>6684</v>
      </c>
      <c r="L738" s="150" t="s">
        <v>6685</v>
      </c>
      <c r="M738" s="150" t="s">
        <v>6686</v>
      </c>
      <c r="N738" s="153" t="s">
        <v>118</v>
      </c>
      <c r="O738" s="154" t="s">
        <v>178</v>
      </c>
      <c r="P738" s="154" t="s">
        <v>6687</v>
      </c>
      <c r="Q738" s="155" t="s">
        <v>6688</v>
      </c>
      <c r="R738" s="154"/>
      <c r="S738" s="155" t="s">
        <v>627</v>
      </c>
      <c r="T738" s="155" t="s">
        <v>6689</v>
      </c>
      <c r="U738" s="155">
        <v>2020</v>
      </c>
      <c r="V738" s="156">
        <v>40203</v>
      </c>
      <c r="W738" s="154">
        <v>7424</v>
      </c>
      <c r="X738" s="262"/>
      <c r="Y738" s="153"/>
      <c r="Z738" s="262"/>
      <c r="AA738" s="262"/>
      <c r="AB738" s="262"/>
      <c r="AC738" s="150"/>
      <c r="AD738" s="40"/>
      <c r="AE738" s="40"/>
      <c r="AF738" s="40"/>
      <c r="AG738" s="40"/>
      <c r="AH738" s="40"/>
      <c r="AI738" s="218"/>
    </row>
    <row r="739" spans="1:35" ht="45" customHeight="1" x14ac:dyDescent="0.2">
      <c r="A739" s="159" t="s">
        <v>6690</v>
      </c>
      <c r="B739" s="150">
        <v>651843979</v>
      </c>
      <c r="C739" s="150"/>
      <c r="D739" s="151" t="s">
        <v>124</v>
      </c>
      <c r="E739" s="150" t="s">
        <v>6691</v>
      </c>
      <c r="F739" s="152" t="s">
        <v>6692</v>
      </c>
      <c r="G739" s="152"/>
      <c r="H739" s="152" t="s">
        <v>6693</v>
      </c>
      <c r="I739" s="152" t="s">
        <v>6694</v>
      </c>
      <c r="J739" s="150" t="s">
        <v>1438</v>
      </c>
      <c r="K739" s="150" t="s">
        <v>6695</v>
      </c>
      <c r="L739" s="150" t="s">
        <v>6696</v>
      </c>
      <c r="M739" s="150" t="s">
        <v>6697</v>
      </c>
      <c r="N739" s="153" t="s">
        <v>246</v>
      </c>
      <c r="O739" s="154" t="s">
        <v>686</v>
      </c>
      <c r="P739" s="154" t="s">
        <v>6698</v>
      </c>
      <c r="Q739" s="166" t="s">
        <v>6699</v>
      </c>
      <c r="R739" s="154"/>
      <c r="S739" s="155">
        <v>93401</v>
      </c>
      <c r="T739" s="155" t="s">
        <v>3418</v>
      </c>
      <c r="U739" s="155">
        <v>2020</v>
      </c>
      <c r="V739" s="156">
        <v>43913</v>
      </c>
      <c r="W739" s="154">
        <v>7701</v>
      </c>
      <c r="X739" s="262"/>
      <c r="Y739" s="153"/>
      <c r="Z739" s="262"/>
      <c r="AA739" s="262"/>
      <c r="AB739" s="262"/>
      <c r="AC739" s="150"/>
      <c r="AD739" s="40"/>
      <c r="AE739" s="40"/>
      <c r="AF739" s="40"/>
      <c r="AG739" s="40"/>
      <c r="AH739" s="40"/>
      <c r="AI739" s="218"/>
    </row>
    <row r="740" spans="1:35" ht="45" customHeight="1" x14ac:dyDescent="0.2">
      <c r="A740" s="159" t="s">
        <v>6700</v>
      </c>
      <c r="B740" s="150">
        <v>533148689</v>
      </c>
      <c r="C740" s="150" t="s">
        <v>156</v>
      </c>
      <c r="D740" s="151" t="s">
        <v>124</v>
      </c>
      <c r="E740" s="150" t="s">
        <v>6701</v>
      </c>
      <c r="F740" s="152" t="s">
        <v>6702</v>
      </c>
      <c r="G740" s="152"/>
      <c r="H740" s="152" t="s">
        <v>6703</v>
      </c>
      <c r="I740" s="152" t="s">
        <v>6704</v>
      </c>
      <c r="J740" s="150" t="s">
        <v>6705</v>
      </c>
      <c r="K740" s="150" t="s">
        <v>6706</v>
      </c>
      <c r="L740" s="150" t="s">
        <v>6707</v>
      </c>
      <c r="M740" s="150" t="s">
        <v>6708</v>
      </c>
      <c r="N740" s="153" t="s">
        <v>118</v>
      </c>
      <c r="O740" s="154" t="s">
        <v>119</v>
      </c>
      <c r="P740" s="154" t="s">
        <v>6709</v>
      </c>
      <c r="Q740" s="155" t="s">
        <v>6710</v>
      </c>
      <c r="R740" s="154"/>
      <c r="S740" s="155" t="s">
        <v>959</v>
      </c>
      <c r="T740" s="155" t="s">
        <v>6711</v>
      </c>
      <c r="U740" s="155">
        <v>2009</v>
      </c>
      <c r="V740" s="156">
        <v>40542</v>
      </c>
      <c r="W740" s="154">
        <v>7438</v>
      </c>
      <c r="X740" s="262"/>
      <c r="Y740" s="153"/>
      <c r="Z740" s="262"/>
      <c r="AA740" s="262"/>
      <c r="AB740" s="262"/>
      <c r="AC740" s="150"/>
      <c r="AD740" s="40"/>
      <c r="AE740" s="40"/>
      <c r="AF740" s="40"/>
      <c r="AG740" s="40"/>
      <c r="AH740" s="40"/>
      <c r="AI740" s="218"/>
    </row>
    <row r="741" spans="1:35" ht="45" customHeight="1" x14ac:dyDescent="0.2">
      <c r="A741" s="159" t="s">
        <v>6712</v>
      </c>
      <c r="B741" s="150" t="s">
        <v>6713</v>
      </c>
      <c r="C741" s="150" t="s">
        <v>198</v>
      </c>
      <c r="D741" s="151" t="s">
        <v>124</v>
      </c>
      <c r="E741" s="150" t="s">
        <v>6714</v>
      </c>
      <c r="F741" s="152" t="s">
        <v>6715</v>
      </c>
      <c r="G741" s="152"/>
      <c r="H741" s="152" t="s">
        <v>6716</v>
      </c>
      <c r="I741" s="152" t="s">
        <v>6717</v>
      </c>
      <c r="J741" s="150" t="s">
        <v>6718</v>
      </c>
      <c r="K741" s="150" t="s">
        <v>6719</v>
      </c>
      <c r="L741" s="150" t="s">
        <v>6720</v>
      </c>
      <c r="M741" s="150" t="s">
        <v>6721</v>
      </c>
      <c r="N741" s="153" t="s">
        <v>133</v>
      </c>
      <c r="O741" s="154" t="s">
        <v>1028</v>
      </c>
      <c r="P741" s="154" t="s">
        <v>6722</v>
      </c>
      <c r="Q741" s="155" t="s">
        <v>6723</v>
      </c>
      <c r="R741" s="154"/>
      <c r="S741" s="155" t="s">
        <v>959</v>
      </c>
      <c r="T741" s="155" t="s">
        <v>6724</v>
      </c>
      <c r="U741" s="155">
        <v>2015</v>
      </c>
      <c r="V741" s="156">
        <v>42501</v>
      </c>
      <c r="W741" s="154">
        <v>7607</v>
      </c>
      <c r="X741" s="262"/>
      <c r="Y741" s="153"/>
      <c r="Z741" s="262"/>
      <c r="AA741" s="262"/>
      <c r="AB741" s="262"/>
      <c r="AC741" s="150"/>
      <c r="AD741" s="40"/>
      <c r="AE741" s="40"/>
      <c r="AF741" s="40"/>
      <c r="AG741" s="40"/>
      <c r="AH741" s="40"/>
      <c r="AI741" s="218"/>
    </row>
    <row r="742" spans="1:35" ht="45" customHeight="1" x14ac:dyDescent="0.2">
      <c r="A742" s="159" t="s">
        <v>6725</v>
      </c>
      <c r="B742" s="150">
        <v>533338917</v>
      </c>
      <c r="C742" s="150"/>
      <c r="D742" s="151" t="s">
        <v>124</v>
      </c>
      <c r="E742" s="150" t="s">
        <v>6726</v>
      </c>
      <c r="F742" s="152" t="s">
        <v>6727</v>
      </c>
      <c r="G742" s="152"/>
      <c r="H742" s="152" t="s">
        <v>6728</v>
      </c>
      <c r="I742" s="152" t="s">
        <v>6729</v>
      </c>
      <c r="J742" s="150" t="s">
        <v>1438</v>
      </c>
      <c r="K742" s="150" t="s">
        <v>6730</v>
      </c>
      <c r="L742" s="150" t="s">
        <v>6731</v>
      </c>
      <c r="M742" s="150" t="s">
        <v>6732</v>
      </c>
      <c r="N742" s="153" t="s">
        <v>118</v>
      </c>
      <c r="O742" s="154" t="s">
        <v>3262</v>
      </c>
      <c r="P742" s="154">
        <v>56996928535</v>
      </c>
      <c r="Q742" s="166" t="s">
        <v>6733</v>
      </c>
      <c r="R742" s="154"/>
      <c r="S742" s="198" t="s">
        <v>6734</v>
      </c>
      <c r="T742" s="155" t="s">
        <v>714</v>
      </c>
      <c r="U742" s="155">
        <v>2020</v>
      </c>
      <c r="V742" s="156">
        <v>44253</v>
      </c>
      <c r="W742" s="154">
        <v>7725</v>
      </c>
      <c r="X742" s="262"/>
      <c r="Y742" s="153"/>
      <c r="Z742" s="262"/>
      <c r="AA742" s="262"/>
      <c r="AB742" s="262"/>
      <c r="AC742" s="150"/>
      <c r="AD742" s="40"/>
      <c r="AE742" s="40"/>
      <c r="AF742" s="40"/>
      <c r="AG742" s="40"/>
      <c r="AH742" s="40"/>
      <c r="AI742" s="218"/>
    </row>
    <row r="743" spans="1:35" ht="45" customHeight="1" x14ac:dyDescent="0.2">
      <c r="A743" s="159" t="s">
        <v>6735</v>
      </c>
      <c r="B743" s="150">
        <v>657674206</v>
      </c>
      <c r="C743" s="150" t="s">
        <v>156</v>
      </c>
      <c r="D743" s="151" t="s">
        <v>124</v>
      </c>
      <c r="E743" s="150" t="s">
        <v>6736</v>
      </c>
      <c r="F743" s="152" t="s">
        <v>6737</v>
      </c>
      <c r="G743" s="152"/>
      <c r="H743" s="152" t="s">
        <v>6738</v>
      </c>
      <c r="I743" s="152" t="s">
        <v>6739</v>
      </c>
      <c r="J743" s="150" t="s">
        <v>1049</v>
      </c>
      <c r="K743" s="150" t="s">
        <v>6740</v>
      </c>
      <c r="L743" s="150" t="s">
        <v>6741</v>
      </c>
      <c r="M743" s="150" t="s">
        <v>6742</v>
      </c>
      <c r="N743" s="153" t="s">
        <v>133</v>
      </c>
      <c r="O743" s="154" t="s">
        <v>4359</v>
      </c>
      <c r="P743" s="154" t="s">
        <v>6743</v>
      </c>
      <c r="Q743" s="155" t="s">
        <v>6744</v>
      </c>
      <c r="R743" s="154"/>
      <c r="S743" s="198" t="s">
        <v>6745</v>
      </c>
      <c r="T743" s="155" t="s">
        <v>6746</v>
      </c>
      <c r="U743" s="155">
        <v>2007</v>
      </c>
      <c r="V743" s="156">
        <v>39573</v>
      </c>
      <c r="W743" s="154">
        <v>7389</v>
      </c>
      <c r="X743" s="262"/>
      <c r="Y743" s="153"/>
      <c r="Z743" s="262"/>
      <c r="AA743" s="262"/>
      <c r="AB743" s="262"/>
      <c r="AC743" s="150"/>
      <c r="AD743" s="40"/>
      <c r="AE743" s="40"/>
      <c r="AF743" s="40"/>
      <c r="AG743" s="40"/>
      <c r="AH743" s="40"/>
      <c r="AI743" s="218"/>
    </row>
    <row r="744" spans="1:35" ht="45" customHeight="1" x14ac:dyDescent="0.2">
      <c r="A744" s="159" t="s">
        <v>6747</v>
      </c>
      <c r="B744" s="150" t="s">
        <v>6748</v>
      </c>
      <c r="C744" s="150" t="s">
        <v>198</v>
      </c>
      <c r="D744" s="151" t="s">
        <v>124</v>
      </c>
      <c r="E744" s="150" t="s">
        <v>6749</v>
      </c>
      <c r="F744" s="152" t="s">
        <v>6750</v>
      </c>
      <c r="G744" s="152"/>
      <c r="H744" s="152" t="s">
        <v>3724</v>
      </c>
      <c r="I744" s="152" t="s">
        <v>6751</v>
      </c>
      <c r="J744" s="150" t="s">
        <v>1049</v>
      </c>
      <c r="K744" s="150" t="s">
        <v>6752</v>
      </c>
      <c r="L744" s="150" t="s">
        <v>6753</v>
      </c>
      <c r="M744" s="150" t="s">
        <v>6754</v>
      </c>
      <c r="N744" s="153" t="s">
        <v>118</v>
      </c>
      <c r="O744" s="154" t="s">
        <v>4808</v>
      </c>
      <c r="P744" s="154" t="s">
        <v>6755</v>
      </c>
      <c r="Q744" s="155"/>
      <c r="R744" s="154"/>
      <c r="S744" s="155" t="s">
        <v>627</v>
      </c>
      <c r="T744" s="155" t="s">
        <v>6756</v>
      </c>
      <c r="U744" s="155">
        <v>2010</v>
      </c>
      <c r="V744" s="156">
        <v>39204</v>
      </c>
      <c r="W744" s="154">
        <v>7353</v>
      </c>
      <c r="X744" s="262"/>
      <c r="Y744" s="153"/>
      <c r="Z744" s="262"/>
      <c r="AA744" s="262"/>
      <c r="AB744" s="262"/>
      <c r="AC744" s="150"/>
      <c r="AD744" s="40"/>
      <c r="AE744" s="40"/>
      <c r="AF744" s="40"/>
      <c r="AG744" s="40"/>
      <c r="AH744" s="40"/>
      <c r="AI744" s="218"/>
    </row>
    <row r="745" spans="1:35" ht="45" customHeight="1" x14ac:dyDescent="0.2">
      <c r="A745" s="159" t="s">
        <v>6757</v>
      </c>
      <c r="B745" s="150">
        <v>656424702</v>
      </c>
      <c r="C745" s="150" t="s">
        <v>6758</v>
      </c>
      <c r="D745" s="151" t="s">
        <v>124</v>
      </c>
      <c r="E745" s="150" t="s">
        <v>6759</v>
      </c>
      <c r="F745" s="152" t="s">
        <v>6760</v>
      </c>
      <c r="G745" s="152"/>
      <c r="H745" s="152" t="s">
        <v>6761</v>
      </c>
      <c r="I745" s="152" t="s">
        <v>6762</v>
      </c>
      <c r="J745" s="150" t="s">
        <v>682</v>
      </c>
      <c r="K745" s="150" t="s">
        <v>6763</v>
      </c>
      <c r="L745" s="150" t="s">
        <v>6764</v>
      </c>
      <c r="M745" s="150" t="s">
        <v>6765</v>
      </c>
      <c r="N745" s="153" t="s">
        <v>118</v>
      </c>
      <c r="O745" s="154" t="s">
        <v>4555</v>
      </c>
      <c r="P745" s="154" t="s">
        <v>6766</v>
      </c>
      <c r="Q745" s="155"/>
      <c r="R745" s="154"/>
      <c r="S745" s="155" t="s">
        <v>627</v>
      </c>
      <c r="T745" s="155" t="s">
        <v>6767</v>
      </c>
      <c r="U745" s="155">
        <v>2007</v>
      </c>
      <c r="V745" s="156">
        <v>39198</v>
      </c>
      <c r="W745" s="154">
        <v>7351</v>
      </c>
      <c r="X745" s="262"/>
      <c r="Y745" s="153"/>
      <c r="Z745" s="262"/>
      <c r="AA745" s="262"/>
      <c r="AB745" s="262"/>
      <c r="AC745" s="150"/>
      <c r="AD745" s="40"/>
      <c r="AE745" s="40"/>
      <c r="AF745" s="40"/>
      <c r="AG745" s="40"/>
      <c r="AH745" s="40"/>
      <c r="AI745" s="218"/>
    </row>
    <row r="746" spans="1:35" ht="45" customHeight="1" x14ac:dyDescent="0.2">
      <c r="A746" s="159" t="s">
        <v>6768</v>
      </c>
      <c r="B746" s="150">
        <v>659351005</v>
      </c>
      <c r="C746" s="150" t="s">
        <v>2283</v>
      </c>
      <c r="D746" s="151" t="s">
        <v>2284</v>
      </c>
      <c r="E746" s="150" t="s">
        <v>6769</v>
      </c>
      <c r="F746" s="152" t="s">
        <v>6770</v>
      </c>
      <c r="G746" s="152"/>
      <c r="H746" s="152" t="s">
        <v>3724</v>
      </c>
      <c r="I746" s="152" t="s">
        <v>6771</v>
      </c>
      <c r="J746" s="150" t="s">
        <v>1049</v>
      </c>
      <c r="K746" s="150" t="s">
        <v>6772</v>
      </c>
      <c r="L746" s="150" t="s">
        <v>6773</v>
      </c>
      <c r="M746" s="150" t="s">
        <v>6774</v>
      </c>
      <c r="N746" s="153" t="s">
        <v>133</v>
      </c>
      <c r="O746" s="155" t="s">
        <v>134</v>
      </c>
      <c r="P746" s="154" t="s">
        <v>6775</v>
      </c>
      <c r="Q746" s="155"/>
      <c r="R746" s="154"/>
      <c r="S746" s="155" t="s">
        <v>627</v>
      </c>
      <c r="T746" s="155" t="s">
        <v>6776</v>
      </c>
      <c r="U746" s="155">
        <v>2007</v>
      </c>
      <c r="V746" s="156">
        <v>39812</v>
      </c>
      <c r="W746" s="154">
        <v>7408</v>
      </c>
      <c r="X746" s="262"/>
      <c r="Y746" s="153"/>
      <c r="Z746" s="262"/>
      <c r="AA746" s="262"/>
      <c r="AB746" s="262"/>
      <c r="AC746" s="150"/>
      <c r="AD746" s="40"/>
      <c r="AE746" s="40"/>
      <c r="AF746" s="40"/>
      <c r="AG746" s="40"/>
      <c r="AH746" s="40"/>
      <c r="AI746" s="218"/>
    </row>
    <row r="747" spans="1:35" ht="45" customHeight="1" x14ac:dyDescent="0.2">
      <c r="A747" s="159" t="s">
        <v>6777</v>
      </c>
      <c r="B747" s="150">
        <v>650776003</v>
      </c>
      <c r="C747" s="150" t="s">
        <v>198</v>
      </c>
      <c r="D747" s="151" t="s">
        <v>124</v>
      </c>
      <c r="E747" s="150" t="s">
        <v>6778</v>
      </c>
      <c r="F747" s="183" t="s">
        <v>6779</v>
      </c>
      <c r="G747" s="183"/>
      <c r="H747" s="152" t="s">
        <v>6780</v>
      </c>
      <c r="I747" s="152" t="s">
        <v>6781</v>
      </c>
      <c r="J747" s="150" t="s">
        <v>6782</v>
      </c>
      <c r="K747" s="150" t="s">
        <v>6783</v>
      </c>
      <c r="L747" s="150" t="s">
        <v>6784</v>
      </c>
      <c r="M747" s="150" t="s">
        <v>6785</v>
      </c>
      <c r="N747" s="153" t="s">
        <v>149</v>
      </c>
      <c r="O747" s="154" t="s">
        <v>345</v>
      </c>
      <c r="P747" s="154" t="s">
        <v>6786</v>
      </c>
      <c r="Q747" s="155" t="s">
        <v>6787</v>
      </c>
      <c r="R747" s="154"/>
      <c r="S747" s="155" t="s">
        <v>6788</v>
      </c>
      <c r="T747" s="155" t="s">
        <v>6789</v>
      </c>
      <c r="U747" s="155">
        <v>2014</v>
      </c>
      <c r="V747" s="156">
        <v>42199</v>
      </c>
      <c r="W747" s="154">
        <v>7573</v>
      </c>
      <c r="X747" s="262"/>
      <c r="Y747" s="153"/>
      <c r="Z747" s="262"/>
      <c r="AA747" s="262"/>
      <c r="AB747" s="262"/>
      <c r="AC747" s="150"/>
      <c r="AD747" s="40"/>
      <c r="AE747" s="40"/>
      <c r="AF747" s="40"/>
      <c r="AG747" s="40"/>
      <c r="AH747" s="40"/>
      <c r="AI747" s="218"/>
    </row>
    <row r="748" spans="1:35" ht="45" customHeight="1" x14ac:dyDescent="0.2">
      <c r="A748" s="159" t="s">
        <v>6790</v>
      </c>
      <c r="B748" s="150" t="s">
        <v>6791</v>
      </c>
      <c r="C748" s="150" t="s">
        <v>156</v>
      </c>
      <c r="D748" s="151" t="s">
        <v>124</v>
      </c>
      <c r="E748" s="150" t="s">
        <v>6792</v>
      </c>
      <c r="F748" s="152" t="s">
        <v>6793</v>
      </c>
      <c r="G748" s="152"/>
      <c r="H748" s="152" t="s">
        <v>6469</v>
      </c>
      <c r="I748" s="152" t="s">
        <v>6794</v>
      </c>
      <c r="J748" s="150" t="s">
        <v>6795</v>
      </c>
      <c r="K748" s="150"/>
      <c r="L748" s="150" t="s">
        <v>6796</v>
      </c>
      <c r="M748" s="150" t="s">
        <v>6797</v>
      </c>
      <c r="N748" s="153" t="s">
        <v>1770</v>
      </c>
      <c r="O748" s="154" t="s">
        <v>2389</v>
      </c>
      <c r="P748" s="154"/>
      <c r="Q748" s="155"/>
      <c r="R748" s="154"/>
      <c r="S748" s="155" t="s">
        <v>5709</v>
      </c>
      <c r="T748" s="155" t="s">
        <v>6798</v>
      </c>
      <c r="U748" s="155">
        <v>2013</v>
      </c>
      <c r="V748" s="156">
        <v>41575</v>
      </c>
      <c r="W748" s="154">
        <v>7490</v>
      </c>
      <c r="X748" s="262"/>
      <c r="Y748" s="153"/>
      <c r="Z748" s="262"/>
      <c r="AA748" s="262"/>
      <c r="AB748" s="262"/>
      <c r="AC748" s="150"/>
      <c r="AD748" s="40"/>
      <c r="AE748" s="40"/>
      <c r="AF748" s="40"/>
      <c r="AG748" s="40"/>
      <c r="AH748" s="40"/>
      <c r="AI748" s="218"/>
    </row>
    <row r="749" spans="1:35" ht="45" customHeight="1" x14ac:dyDescent="0.2">
      <c r="A749" s="159" t="s">
        <v>6799</v>
      </c>
      <c r="B749" s="150">
        <v>650789776</v>
      </c>
      <c r="C749" s="150" t="s">
        <v>605</v>
      </c>
      <c r="D749" s="151" t="s">
        <v>124</v>
      </c>
      <c r="E749" s="150" t="s">
        <v>6800</v>
      </c>
      <c r="F749" s="152" t="s">
        <v>6801</v>
      </c>
      <c r="G749" s="152"/>
      <c r="H749" s="152" t="s">
        <v>6802</v>
      </c>
      <c r="I749" s="152" t="s">
        <v>6803</v>
      </c>
      <c r="J749" s="150" t="s">
        <v>1591</v>
      </c>
      <c r="K749" s="150" t="s">
        <v>6804</v>
      </c>
      <c r="L749" s="150" t="s">
        <v>6805</v>
      </c>
      <c r="M749" s="150" t="s">
        <v>6806</v>
      </c>
      <c r="N749" s="153" t="s">
        <v>246</v>
      </c>
      <c r="O749" s="154" t="s">
        <v>2724</v>
      </c>
      <c r="P749" s="154" t="s">
        <v>6807</v>
      </c>
      <c r="Q749" s="155" t="s">
        <v>6808</v>
      </c>
      <c r="R749" s="154"/>
      <c r="S749" s="155" t="s">
        <v>627</v>
      </c>
      <c r="T749" s="155" t="s">
        <v>6809</v>
      </c>
      <c r="U749" s="155">
        <v>2021</v>
      </c>
      <c r="V749" s="156">
        <v>41717</v>
      </c>
      <c r="W749" s="154">
        <v>7498</v>
      </c>
      <c r="X749" s="262"/>
      <c r="Y749" s="153"/>
      <c r="Z749" s="262"/>
      <c r="AA749" s="262"/>
      <c r="AB749" s="262"/>
      <c r="AC749" s="150"/>
      <c r="AD749" s="40"/>
      <c r="AE749" s="40"/>
      <c r="AF749" s="40"/>
      <c r="AG749" s="40"/>
      <c r="AH749" s="40"/>
      <c r="AI749" s="218"/>
    </row>
    <row r="750" spans="1:35" ht="45" customHeight="1" x14ac:dyDescent="0.2">
      <c r="A750" s="159" t="s">
        <v>6810</v>
      </c>
      <c r="B750" s="150">
        <v>650790448</v>
      </c>
      <c r="C750" s="150" t="s">
        <v>198</v>
      </c>
      <c r="D750" s="151" t="s">
        <v>124</v>
      </c>
      <c r="E750" s="150" t="s">
        <v>6811</v>
      </c>
      <c r="F750" s="152" t="s">
        <v>6812</v>
      </c>
      <c r="G750" s="152"/>
      <c r="H750" s="152" t="s">
        <v>6813</v>
      </c>
      <c r="I750" s="152" t="s">
        <v>6814</v>
      </c>
      <c r="J750" s="150" t="s">
        <v>188</v>
      </c>
      <c r="K750" s="150" t="s">
        <v>6815</v>
      </c>
      <c r="L750" s="155" t="s">
        <v>6816</v>
      </c>
      <c r="M750" s="150" t="s">
        <v>6817</v>
      </c>
      <c r="N750" s="153" t="s">
        <v>133</v>
      </c>
      <c r="O750" s="154" t="s">
        <v>1028</v>
      </c>
      <c r="P750" s="154" t="s">
        <v>6818</v>
      </c>
      <c r="Q750" s="155" t="s">
        <v>6819</v>
      </c>
      <c r="R750" s="154"/>
      <c r="S750" s="155" t="s">
        <v>627</v>
      </c>
      <c r="T750" s="150" t="s">
        <v>6820</v>
      </c>
      <c r="U750" s="155">
        <v>2013</v>
      </c>
      <c r="V750" s="156">
        <v>41877</v>
      </c>
      <c r="W750" s="154">
        <v>7505</v>
      </c>
      <c r="X750" s="262"/>
      <c r="Y750" s="153"/>
      <c r="Z750" s="262"/>
      <c r="AA750" s="262"/>
      <c r="AB750" s="262"/>
      <c r="AC750" s="150"/>
      <c r="AD750" s="40"/>
      <c r="AE750" s="40"/>
      <c r="AF750" s="40"/>
      <c r="AG750" s="40"/>
      <c r="AH750" s="40"/>
      <c r="AI750" s="218"/>
    </row>
    <row r="751" spans="1:35" ht="45" customHeight="1" x14ac:dyDescent="0.2">
      <c r="A751" s="159" t="s">
        <v>6821</v>
      </c>
      <c r="B751" s="150">
        <v>651685265</v>
      </c>
      <c r="C751" s="150" t="s">
        <v>630</v>
      </c>
      <c r="D751" s="151" t="s">
        <v>124</v>
      </c>
      <c r="E751" s="150" t="s">
        <v>6822</v>
      </c>
      <c r="F751" s="152" t="s">
        <v>6823</v>
      </c>
      <c r="G751" s="152"/>
      <c r="H751" s="152" t="s">
        <v>6824</v>
      </c>
      <c r="I751" s="152" t="s">
        <v>6825</v>
      </c>
      <c r="J751" s="150" t="s">
        <v>6826</v>
      </c>
      <c r="K751" s="150" t="s">
        <v>6827</v>
      </c>
      <c r="L751" s="150" t="s">
        <v>6828</v>
      </c>
      <c r="M751" s="150" t="s">
        <v>6829</v>
      </c>
      <c r="N751" s="153" t="s">
        <v>118</v>
      </c>
      <c r="O751" s="154" t="s">
        <v>1571</v>
      </c>
      <c r="P751" s="154" t="s">
        <v>6830</v>
      </c>
      <c r="Q751" s="155" t="s">
        <v>6831</v>
      </c>
      <c r="R751" s="154"/>
      <c r="S751" s="155" t="s">
        <v>209</v>
      </c>
      <c r="T751" s="155" t="s">
        <v>6832</v>
      </c>
      <c r="U751" s="155">
        <v>2017</v>
      </c>
      <c r="V751" s="156" t="s">
        <v>6833</v>
      </c>
      <c r="W751" s="154">
        <v>7662</v>
      </c>
      <c r="X751" s="262"/>
      <c r="Y751" s="153"/>
      <c r="Z751" s="262"/>
      <c r="AA751" s="262"/>
      <c r="AB751" s="262"/>
      <c r="AC751" s="150"/>
      <c r="AD751" s="40"/>
      <c r="AE751" s="40"/>
      <c r="AF751" s="40"/>
      <c r="AG751" s="40"/>
      <c r="AH751" s="40"/>
      <c r="AI751" s="218"/>
    </row>
    <row r="752" spans="1:35" ht="45" customHeight="1" x14ac:dyDescent="0.2">
      <c r="A752" s="159" t="s">
        <v>6834</v>
      </c>
      <c r="B752" s="150">
        <v>652155103</v>
      </c>
      <c r="C752" s="150" t="s">
        <v>156</v>
      </c>
      <c r="D752" s="151" t="s">
        <v>124</v>
      </c>
      <c r="E752" s="150" t="s">
        <v>6835</v>
      </c>
      <c r="F752" s="152" t="s">
        <v>6836</v>
      </c>
      <c r="G752" s="152"/>
      <c r="H752" s="152" t="s">
        <v>6738</v>
      </c>
      <c r="I752" s="152" t="s">
        <v>6837</v>
      </c>
      <c r="J752" s="150" t="s">
        <v>1049</v>
      </c>
      <c r="K752" s="150" t="s">
        <v>6838</v>
      </c>
      <c r="L752" s="150" t="s">
        <v>6839</v>
      </c>
      <c r="M752" s="150" t="s">
        <v>6840</v>
      </c>
      <c r="N752" s="153" t="s">
        <v>246</v>
      </c>
      <c r="O752" s="154" t="s">
        <v>686</v>
      </c>
      <c r="P752" s="154"/>
      <c r="Q752" s="155" t="s">
        <v>6841</v>
      </c>
      <c r="R752" s="154"/>
      <c r="S752" s="155" t="s">
        <v>6842</v>
      </c>
      <c r="T752" s="155" t="s">
        <v>6843</v>
      </c>
      <c r="U752" s="155">
        <v>2009</v>
      </c>
      <c r="V752" s="156">
        <v>38739</v>
      </c>
      <c r="W752" s="154">
        <v>7343</v>
      </c>
      <c r="X752" s="262"/>
      <c r="Y752" s="153"/>
      <c r="Z752" s="262"/>
      <c r="AA752" s="262"/>
      <c r="AB752" s="262"/>
      <c r="AC752" s="150"/>
      <c r="AD752" s="40"/>
      <c r="AE752" s="40"/>
      <c r="AF752" s="40"/>
      <c r="AG752" s="40"/>
      <c r="AH752" s="40"/>
      <c r="AI752" s="218"/>
    </row>
    <row r="753" spans="1:35" ht="45" customHeight="1" x14ac:dyDescent="0.2">
      <c r="A753" s="159" t="s">
        <v>6844</v>
      </c>
      <c r="B753" s="150">
        <v>650182405</v>
      </c>
      <c r="C753" s="150" t="s">
        <v>198</v>
      </c>
      <c r="D753" s="151" t="s">
        <v>124</v>
      </c>
      <c r="E753" s="150" t="s">
        <v>6845</v>
      </c>
      <c r="F753" s="152" t="s">
        <v>6846</v>
      </c>
      <c r="G753" s="152"/>
      <c r="H753" s="152" t="s">
        <v>6847</v>
      </c>
      <c r="I753" s="152" t="s">
        <v>6848</v>
      </c>
      <c r="J753" s="150" t="s">
        <v>1049</v>
      </c>
      <c r="K753" s="150" t="s">
        <v>6849</v>
      </c>
      <c r="L753" s="150" t="s">
        <v>6850</v>
      </c>
      <c r="M753" s="150" t="s">
        <v>6851</v>
      </c>
      <c r="N753" s="153" t="s">
        <v>118</v>
      </c>
      <c r="O753" s="154" t="s">
        <v>4472</v>
      </c>
      <c r="P753" s="154" t="s">
        <v>6852</v>
      </c>
      <c r="Q753" s="155"/>
      <c r="R753" s="154"/>
      <c r="S753" s="155" t="s">
        <v>209</v>
      </c>
      <c r="T753" s="155" t="s">
        <v>6853</v>
      </c>
      <c r="U753" s="155">
        <v>2009</v>
      </c>
      <c r="V753" s="156">
        <v>40345</v>
      </c>
      <c r="W753" s="154">
        <v>7426</v>
      </c>
      <c r="X753" s="262"/>
      <c r="Y753" s="153"/>
      <c r="Z753" s="262"/>
      <c r="AA753" s="262"/>
      <c r="AB753" s="262"/>
      <c r="AC753" s="150"/>
      <c r="AD753" s="40"/>
      <c r="AE753" s="40"/>
      <c r="AF753" s="40"/>
      <c r="AG753" s="40"/>
      <c r="AH753" s="40"/>
      <c r="AI753" s="218"/>
    </row>
    <row r="754" spans="1:35" ht="45" customHeight="1" x14ac:dyDescent="0.2">
      <c r="A754" s="159" t="s">
        <v>6854</v>
      </c>
      <c r="B754" s="150">
        <v>651996902</v>
      </c>
      <c r="C754" s="150" t="s">
        <v>198</v>
      </c>
      <c r="D754" s="151" t="s">
        <v>124</v>
      </c>
      <c r="E754" s="150" t="s">
        <v>6855</v>
      </c>
      <c r="F754" s="152" t="s">
        <v>6856</v>
      </c>
      <c r="G754" s="152"/>
      <c r="H754" s="152" t="s">
        <v>6857</v>
      </c>
      <c r="I754" s="152" t="s">
        <v>6858</v>
      </c>
      <c r="J754" s="150" t="s">
        <v>6859</v>
      </c>
      <c r="K754" s="150" t="s">
        <v>6860</v>
      </c>
      <c r="L754" s="150" t="s">
        <v>6861</v>
      </c>
      <c r="M754" s="150" t="s">
        <v>6862</v>
      </c>
      <c r="N754" s="153" t="s">
        <v>118</v>
      </c>
      <c r="O754" s="154" t="s">
        <v>1641</v>
      </c>
      <c r="P754" s="154" t="s">
        <v>6863</v>
      </c>
      <c r="Q754" s="155"/>
      <c r="R754" s="154"/>
      <c r="S754" s="155" t="s">
        <v>777</v>
      </c>
      <c r="T754" s="155" t="s">
        <v>6864</v>
      </c>
      <c r="U754" s="155">
        <v>2006</v>
      </c>
      <c r="V754" s="156">
        <v>39290</v>
      </c>
      <c r="W754" s="154">
        <v>7365</v>
      </c>
      <c r="X754" s="262"/>
      <c r="Y754" s="153"/>
      <c r="Z754" s="262"/>
      <c r="AA754" s="262"/>
      <c r="AB754" s="262"/>
      <c r="AC754" s="150"/>
      <c r="AD754" s="40"/>
      <c r="AE754" s="40"/>
      <c r="AF754" s="40"/>
      <c r="AG754" s="40"/>
      <c r="AH754" s="40"/>
      <c r="AI754" s="218"/>
    </row>
    <row r="755" spans="1:35" ht="45" customHeight="1" x14ac:dyDescent="0.2">
      <c r="A755" s="159" t="s">
        <v>6865</v>
      </c>
      <c r="B755" s="150">
        <v>653623208</v>
      </c>
      <c r="C755" s="150" t="s">
        <v>198</v>
      </c>
      <c r="D755" s="151" t="s">
        <v>124</v>
      </c>
      <c r="E755" s="150" t="s">
        <v>6866</v>
      </c>
      <c r="F755" s="152" t="s">
        <v>6867</v>
      </c>
      <c r="G755" s="152"/>
      <c r="H755" s="152" t="s">
        <v>3724</v>
      </c>
      <c r="I755" s="152" t="s">
        <v>6868</v>
      </c>
      <c r="J755" s="150" t="s">
        <v>341</v>
      </c>
      <c r="K755" s="150" t="s">
        <v>6869</v>
      </c>
      <c r="L755" s="150" t="s">
        <v>6870</v>
      </c>
      <c r="M755" s="150" t="s">
        <v>6871</v>
      </c>
      <c r="N755" s="153" t="s">
        <v>232</v>
      </c>
      <c r="O755" s="154" t="s">
        <v>4627</v>
      </c>
      <c r="P755" s="154" t="s">
        <v>6872</v>
      </c>
      <c r="Q755" s="155" t="s">
        <v>6873</v>
      </c>
      <c r="R755" s="154"/>
      <c r="S755" s="155" t="s">
        <v>627</v>
      </c>
      <c r="T755" s="155" t="s">
        <v>6874</v>
      </c>
      <c r="U755" s="155">
        <v>2011</v>
      </c>
      <c r="V755" s="156">
        <v>38475</v>
      </c>
      <c r="W755" s="154">
        <v>7166</v>
      </c>
      <c r="X755" s="262"/>
      <c r="Y755" s="153"/>
      <c r="Z755" s="262"/>
      <c r="AA755" s="262"/>
      <c r="AB755" s="262"/>
      <c r="AC755" s="150"/>
      <c r="AD755" s="40"/>
      <c r="AE755" s="40"/>
      <c r="AF755" s="40"/>
      <c r="AG755" s="40"/>
      <c r="AH755" s="40"/>
      <c r="AI755" s="218"/>
    </row>
    <row r="756" spans="1:35" ht="45" customHeight="1" x14ac:dyDescent="0.2">
      <c r="A756" s="159" t="s">
        <v>6875</v>
      </c>
      <c r="B756" s="150">
        <v>651271738</v>
      </c>
      <c r="C756" s="150" t="s">
        <v>6876</v>
      </c>
      <c r="D756" s="151" t="s">
        <v>124</v>
      </c>
      <c r="E756" s="150" t="s">
        <v>3884</v>
      </c>
      <c r="F756" s="152" t="s">
        <v>6877</v>
      </c>
      <c r="G756" s="152"/>
      <c r="H756" s="152" t="s">
        <v>6878</v>
      </c>
      <c r="I756" s="152" t="s">
        <v>6879</v>
      </c>
      <c r="J756" s="150" t="s">
        <v>3002</v>
      </c>
      <c r="K756" s="150" t="s">
        <v>6880</v>
      </c>
      <c r="L756" s="150" t="s">
        <v>6881</v>
      </c>
      <c r="M756" s="150" t="s">
        <v>6882</v>
      </c>
      <c r="N756" s="153" t="s">
        <v>939</v>
      </c>
      <c r="O756" s="154" t="s">
        <v>1909</v>
      </c>
      <c r="P756" s="154" t="s">
        <v>6883</v>
      </c>
      <c r="Q756" s="155" t="s">
        <v>6884</v>
      </c>
      <c r="R756" s="154"/>
      <c r="S756" s="155">
        <v>93401</v>
      </c>
      <c r="T756" s="155" t="s">
        <v>6885</v>
      </c>
      <c r="U756" s="155">
        <v>2017</v>
      </c>
      <c r="V756" s="156">
        <v>43003</v>
      </c>
      <c r="W756" s="154">
        <v>7637</v>
      </c>
      <c r="X756" s="262"/>
      <c r="Y756" s="153"/>
      <c r="Z756" s="262"/>
      <c r="AA756" s="262"/>
      <c r="AB756" s="262"/>
      <c r="AC756" s="150"/>
      <c r="AD756" s="40"/>
      <c r="AE756" s="40"/>
      <c r="AF756" s="40"/>
      <c r="AG756" s="40"/>
      <c r="AH756" s="40"/>
      <c r="AI756" s="218"/>
    </row>
    <row r="757" spans="1:35" ht="45" customHeight="1" x14ac:dyDescent="0.2">
      <c r="A757" s="159" t="s">
        <v>6886</v>
      </c>
      <c r="B757" s="150" t="s">
        <v>6887</v>
      </c>
      <c r="C757" s="150" t="s">
        <v>198</v>
      </c>
      <c r="D757" s="151" t="s">
        <v>124</v>
      </c>
      <c r="E757" s="150" t="s">
        <v>6888</v>
      </c>
      <c r="F757" s="152" t="s">
        <v>6889</v>
      </c>
      <c r="G757" s="152"/>
      <c r="H757" s="152" t="s">
        <v>6890</v>
      </c>
      <c r="I757" s="152" t="s">
        <v>6891</v>
      </c>
      <c r="J757" s="150" t="s">
        <v>6892</v>
      </c>
      <c r="K757" s="150" t="s">
        <v>6893</v>
      </c>
      <c r="L757" s="150" t="s">
        <v>6894</v>
      </c>
      <c r="M757" s="150" t="s">
        <v>6895</v>
      </c>
      <c r="N757" s="153" t="s">
        <v>118</v>
      </c>
      <c r="O757" s="154" t="s">
        <v>119</v>
      </c>
      <c r="P757" s="154">
        <v>56232475099</v>
      </c>
      <c r="Q757" s="166" t="s">
        <v>6896</v>
      </c>
      <c r="R757" s="154"/>
      <c r="S757" s="155" t="s">
        <v>1773</v>
      </c>
      <c r="T757" s="155" t="s">
        <v>6897</v>
      </c>
      <c r="U757" s="155">
        <v>2020</v>
      </c>
      <c r="V757" s="156">
        <v>39269</v>
      </c>
      <c r="W757" s="154">
        <v>7362</v>
      </c>
      <c r="X757" s="213"/>
      <c r="Y757" s="214"/>
      <c r="Z757" s="213"/>
      <c r="AA757" s="213"/>
      <c r="AB757" s="213"/>
      <c r="AC757" s="215"/>
      <c r="AD757" s="40"/>
      <c r="AE757" s="40"/>
      <c r="AF757" s="40"/>
      <c r="AG757" s="40"/>
      <c r="AH757" s="40"/>
      <c r="AI757" s="218"/>
    </row>
    <row r="758" spans="1:35" ht="45" customHeight="1" x14ac:dyDescent="0.2">
      <c r="A758" s="159" t="s">
        <v>6898</v>
      </c>
      <c r="B758" s="150">
        <v>657555002</v>
      </c>
      <c r="C758" s="150" t="s">
        <v>6347</v>
      </c>
      <c r="D758" s="151" t="s">
        <v>124</v>
      </c>
      <c r="E758" s="150" t="s">
        <v>6899</v>
      </c>
      <c r="F758" s="152" t="s">
        <v>6900</v>
      </c>
      <c r="G758" s="152"/>
      <c r="H758" s="152" t="s">
        <v>1082</v>
      </c>
      <c r="I758" s="152" t="s">
        <v>6901</v>
      </c>
      <c r="J758" s="150" t="s">
        <v>1084</v>
      </c>
      <c r="K758" s="150" t="s">
        <v>6902</v>
      </c>
      <c r="L758" s="150" t="s">
        <v>6903</v>
      </c>
      <c r="M758" s="150" t="s">
        <v>6904</v>
      </c>
      <c r="N758" s="153" t="s">
        <v>118</v>
      </c>
      <c r="O758" s="154" t="s">
        <v>119</v>
      </c>
      <c r="P758" s="154"/>
      <c r="Q758" s="155" t="s">
        <v>6905</v>
      </c>
      <c r="R758" s="154"/>
      <c r="S758" s="155" t="s">
        <v>627</v>
      </c>
      <c r="T758" s="155" t="s">
        <v>6906</v>
      </c>
      <c r="U758" s="155">
        <v>2005</v>
      </c>
      <c r="V758" s="156">
        <v>39155</v>
      </c>
      <c r="W758" s="154">
        <v>7348</v>
      </c>
      <c r="X758" s="262"/>
      <c r="Y758" s="153"/>
      <c r="Z758" s="262"/>
      <c r="AA758" s="262"/>
      <c r="AB758" s="262"/>
      <c r="AC758" s="150"/>
      <c r="AD758" s="40"/>
      <c r="AE758" s="40"/>
      <c r="AF758" s="40"/>
      <c r="AG758" s="40"/>
      <c r="AH758" s="40"/>
      <c r="AI758" s="218"/>
    </row>
    <row r="759" spans="1:35" ht="45" customHeight="1" x14ac:dyDescent="0.2">
      <c r="A759" s="159" t="s">
        <v>6907</v>
      </c>
      <c r="B759" s="150">
        <v>731887004</v>
      </c>
      <c r="C759" s="150" t="s">
        <v>6908</v>
      </c>
      <c r="D759" s="151" t="s">
        <v>124</v>
      </c>
      <c r="E759" s="150" t="s">
        <v>6909</v>
      </c>
      <c r="F759" s="152" t="s">
        <v>6910</v>
      </c>
      <c r="G759" s="152"/>
      <c r="H759" s="152" t="s">
        <v>6911</v>
      </c>
      <c r="I759" s="152" t="s">
        <v>6912</v>
      </c>
      <c r="J759" s="150" t="s">
        <v>6913</v>
      </c>
      <c r="K759" s="150" t="s">
        <v>6914</v>
      </c>
      <c r="L759" s="150" t="s">
        <v>6915</v>
      </c>
      <c r="M759" s="150" t="s">
        <v>6916</v>
      </c>
      <c r="N759" s="153" t="s">
        <v>118</v>
      </c>
      <c r="O759" s="154" t="s">
        <v>1758</v>
      </c>
      <c r="P759" s="154" t="s">
        <v>6917</v>
      </c>
      <c r="Q759" s="155"/>
      <c r="R759" s="154"/>
      <c r="S759" s="155" t="s">
        <v>6918</v>
      </c>
      <c r="T759" s="155" t="s">
        <v>6919</v>
      </c>
      <c r="U759" s="155">
        <v>2010</v>
      </c>
      <c r="V759" s="156">
        <v>40417</v>
      </c>
      <c r="W759" s="154">
        <v>7432</v>
      </c>
      <c r="X759" s="262"/>
      <c r="Y759" s="153"/>
      <c r="Z759" s="262"/>
      <c r="AA759" s="262"/>
      <c r="AB759" s="262"/>
      <c r="AC759" s="150"/>
      <c r="AD759" s="40"/>
      <c r="AE759" s="40"/>
      <c r="AF759" s="40"/>
      <c r="AG759" s="40"/>
      <c r="AH759" s="40"/>
      <c r="AI759" s="218"/>
    </row>
    <row r="760" spans="1:35" ht="45" customHeight="1" x14ac:dyDescent="0.2">
      <c r="A760" s="159" t="s">
        <v>6920</v>
      </c>
      <c r="B760" s="150">
        <v>756411004</v>
      </c>
      <c r="C760" s="150" t="s">
        <v>198</v>
      </c>
      <c r="D760" s="151" t="s">
        <v>124</v>
      </c>
      <c r="E760" s="150" t="s">
        <v>6921</v>
      </c>
      <c r="F760" s="152" t="s">
        <v>6922</v>
      </c>
      <c r="G760" s="152"/>
      <c r="H760" s="152" t="s">
        <v>6923</v>
      </c>
      <c r="I760" s="152" t="s">
        <v>6924</v>
      </c>
      <c r="J760" s="150" t="s">
        <v>6925</v>
      </c>
      <c r="K760" s="150" t="s">
        <v>6926</v>
      </c>
      <c r="L760" s="150" t="s">
        <v>6927</v>
      </c>
      <c r="M760" s="150" t="s">
        <v>6928</v>
      </c>
      <c r="N760" s="153" t="s">
        <v>246</v>
      </c>
      <c r="O760" s="154" t="s">
        <v>614</v>
      </c>
      <c r="P760" s="154" t="s">
        <v>6929</v>
      </c>
      <c r="Q760" s="155"/>
      <c r="R760" s="154"/>
      <c r="S760" s="155">
        <v>93401</v>
      </c>
      <c r="T760" s="155" t="s">
        <v>6930</v>
      </c>
      <c r="U760" s="155">
        <v>2004</v>
      </c>
      <c r="V760" s="156">
        <v>37970</v>
      </c>
      <c r="W760" s="154">
        <v>7123</v>
      </c>
      <c r="X760" s="262"/>
      <c r="Y760" s="153"/>
      <c r="Z760" s="262"/>
      <c r="AA760" s="262"/>
      <c r="AB760" s="262"/>
      <c r="AC760" s="150"/>
      <c r="AD760" s="40"/>
      <c r="AE760" s="40"/>
      <c r="AF760" s="40"/>
      <c r="AG760" s="40"/>
      <c r="AH760" s="40"/>
      <c r="AI760" s="218"/>
    </row>
    <row r="761" spans="1:35" ht="45" customHeight="1" x14ac:dyDescent="0.2">
      <c r="A761" s="159" t="s">
        <v>6931</v>
      </c>
      <c r="B761" s="150">
        <v>652275109</v>
      </c>
      <c r="C761" s="150" t="s">
        <v>198</v>
      </c>
      <c r="D761" s="151" t="s">
        <v>124</v>
      </c>
      <c r="E761" s="150" t="s">
        <v>6932</v>
      </c>
      <c r="F761" s="152" t="s">
        <v>6933</v>
      </c>
      <c r="G761" s="152"/>
      <c r="H761" s="152" t="s">
        <v>3724</v>
      </c>
      <c r="I761" s="152" t="s">
        <v>6934</v>
      </c>
      <c r="J761" s="150" t="s">
        <v>174</v>
      </c>
      <c r="K761" s="150" t="s">
        <v>6935</v>
      </c>
      <c r="L761" s="150" t="s">
        <v>6936</v>
      </c>
      <c r="M761" s="150" t="s">
        <v>6937</v>
      </c>
      <c r="N761" s="153" t="s">
        <v>118</v>
      </c>
      <c r="O761" s="154" t="s">
        <v>119</v>
      </c>
      <c r="P761" s="154"/>
      <c r="Q761" s="166" t="s">
        <v>6938</v>
      </c>
      <c r="R761" s="154"/>
      <c r="S761" s="155" t="s">
        <v>627</v>
      </c>
      <c r="T761" s="155" t="s">
        <v>6939</v>
      </c>
      <c r="U761" s="155">
        <v>2005</v>
      </c>
      <c r="V761" s="156">
        <v>37970</v>
      </c>
      <c r="W761" s="154">
        <v>7115</v>
      </c>
      <c r="X761" s="262"/>
      <c r="Y761" s="153"/>
      <c r="Z761" s="262"/>
      <c r="AA761" s="262"/>
      <c r="AB761" s="262"/>
      <c r="AC761" s="150"/>
      <c r="AD761" s="40"/>
      <c r="AE761" s="40"/>
      <c r="AF761" s="40"/>
      <c r="AG761" s="40"/>
      <c r="AH761" s="40"/>
      <c r="AI761" s="218"/>
    </row>
    <row r="762" spans="1:35" ht="45" customHeight="1" x14ac:dyDescent="0.2">
      <c r="A762" s="159" t="s">
        <v>6940</v>
      </c>
      <c r="B762" s="150">
        <v>652862306</v>
      </c>
      <c r="C762" s="150" t="s">
        <v>198</v>
      </c>
      <c r="D762" s="151" t="s">
        <v>124</v>
      </c>
      <c r="E762" s="150" t="s">
        <v>6941</v>
      </c>
      <c r="F762" s="152" t="s">
        <v>6942</v>
      </c>
      <c r="G762" s="152"/>
      <c r="H762" s="152" t="s">
        <v>3724</v>
      </c>
      <c r="I762" s="152" t="s">
        <v>6943</v>
      </c>
      <c r="J762" s="150" t="s">
        <v>174</v>
      </c>
      <c r="K762" s="150" t="s">
        <v>6944</v>
      </c>
      <c r="L762" s="150" t="s">
        <v>6945</v>
      </c>
      <c r="M762" s="150" t="s">
        <v>6946</v>
      </c>
      <c r="N762" s="153" t="s">
        <v>246</v>
      </c>
      <c r="O762" s="154" t="s">
        <v>306</v>
      </c>
      <c r="P762" s="154"/>
      <c r="Q762" s="155"/>
      <c r="R762" s="154"/>
      <c r="S762" s="155" t="s">
        <v>627</v>
      </c>
      <c r="T762" s="155" t="s">
        <v>6947</v>
      </c>
      <c r="U762" s="155">
        <v>2004</v>
      </c>
      <c r="V762" s="156">
        <v>38477</v>
      </c>
      <c r="W762" s="154">
        <v>7167</v>
      </c>
      <c r="X762" s="262"/>
      <c r="Y762" s="153"/>
      <c r="Z762" s="262"/>
      <c r="AA762" s="262"/>
      <c r="AB762" s="262"/>
      <c r="AC762" s="150"/>
      <c r="AD762" s="40"/>
      <c r="AE762" s="40"/>
      <c r="AF762" s="40"/>
      <c r="AG762" s="40"/>
      <c r="AH762" s="40"/>
      <c r="AI762" s="218"/>
    </row>
    <row r="763" spans="1:35" ht="45" customHeight="1" x14ac:dyDescent="0.2">
      <c r="A763" s="159" t="s">
        <v>6948</v>
      </c>
      <c r="B763" s="150" t="s">
        <v>6949</v>
      </c>
      <c r="C763" s="150" t="s">
        <v>198</v>
      </c>
      <c r="D763" s="151" t="s">
        <v>124</v>
      </c>
      <c r="E763" s="150" t="s">
        <v>6950</v>
      </c>
      <c r="F763" s="152" t="s">
        <v>6951</v>
      </c>
      <c r="G763" s="152">
        <v>2008</v>
      </c>
      <c r="H763" s="152" t="s">
        <v>6952</v>
      </c>
      <c r="I763" s="152" t="s">
        <v>6953</v>
      </c>
      <c r="J763" s="150" t="s">
        <v>1084</v>
      </c>
      <c r="K763" s="150" t="s">
        <v>6954</v>
      </c>
      <c r="L763" s="150" t="s">
        <v>6955</v>
      </c>
      <c r="M763" s="150" t="s">
        <v>6956</v>
      </c>
      <c r="N763" s="153" t="s">
        <v>246</v>
      </c>
      <c r="O763" s="154" t="s">
        <v>2319</v>
      </c>
      <c r="P763" s="154" t="s">
        <v>6957</v>
      </c>
      <c r="Q763" s="155" t="s">
        <v>6958</v>
      </c>
      <c r="R763" s="154"/>
      <c r="S763" s="155" t="s">
        <v>627</v>
      </c>
      <c r="T763" s="155" t="s">
        <v>6959</v>
      </c>
      <c r="U763" s="155">
        <v>2009</v>
      </c>
      <c r="V763" s="156">
        <v>39358</v>
      </c>
      <c r="W763" s="154">
        <v>7377</v>
      </c>
      <c r="X763" s="262"/>
      <c r="Y763" s="153"/>
      <c r="Z763" s="262"/>
      <c r="AA763" s="262"/>
      <c r="AB763" s="262"/>
      <c r="AC763" s="150"/>
      <c r="AD763" s="40"/>
      <c r="AE763" s="40"/>
      <c r="AF763" s="40"/>
      <c r="AG763" s="40"/>
      <c r="AH763" s="40"/>
      <c r="AI763" s="218"/>
    </row>
    <row r="764" spans="1:35" ht="45" customHeight="1" x14ac:dyDescent="0.2">
      <c r="A764" s="159" t="s">
        <v>6960</v>
      </c>
      <c r="B764" s="150">
        <v>656160403</v>
      </c>
      <c r="C764" s="150" t="s">
        <v>873</v>
      </c>
      <c r="D764" s="151" t="s">
        <v>124</v>
      </c>
      <c r="E764" s="150" t="s">
        <v>6961</v>
      </c>
      <c r="F764" s="152" t="s">
        <v>6962</v>
      </c>
      <c r="G764" s="152"/>
      <c r="H764" s="152" t="s">
        <v>3724</v>
      </c>
      <c r="I764" s="152" t="s">
        <v>6963</v>
      </c>
      <c r="J764" s="150" t="s">
        <v>6964</v>
      </c>
      <c r="K764" s="150" t="s">
        <v>6965</v>
      </c>
      <c r="L764" s="150" t="s">
        <v>6966</v>
      </c>
      <c r="M764" s="150" t="s">
        <v>6967</v>
      </c>
      <c r="N764" s="153" t="s">
        <v>118</v>
      </c>
      <c r="O764" s="154" t="s">
        <v>4540</v>
      </c>
      <c r="P764" s="154"/>
      <c r="Q764" s="155"/>
      <c r="R764" s="154"/>
      <c r="S764" s="155" t="s">
        <v>627</v>
      </c>
      <c r="T764" s="155" t="s">
        <v>6968</v>
      </c>
      <c r="U764" s="155">
        <v>2017</v>
      </c>
      <c r="V764" s="156">
        <v>40161</v>
      </c>
      <c r="W764" s="154">
        <v>7420</v>
      </c>
      <c r="X764" s="262"/>
      <c r="Y764" s="153"/>
      <c r="Z764" s="262"/>
      <c r="AA764" s="262"/>
      <c r="AB764" s="262"/>
      <c r="AC764" s="150"/>
      <c r="AD764" s="40"/>
      <c r="AE764" s="40"/>
      <c r="AF764" s="40"/>
      <c r="AG764" s="40"/>
      <c r="AH764" s="40"/>
      <c r="AI764" s="218"/>
    </row>
    <row r="765" spans="1:35" ht="45" customHeight="1" x14ac:dyDescent="0.2">
      <c r="A765" s="159" t="s">
        <v>6969</v>
      </c>
      <c r="B765" s="150">
        <v>650852001</v>
      </c>
      <c r="C765" s="150" t="s">
        <v>198</v>
      </c>
      <c r="D765" s="151" t="s">
        <v>124</v>
      </c>
      <c r="E765" s="150" t="s">
        <v>6970</v>
      </c>
      <c r="F765" s="152" t="s">
        <v>6971</v>
      </c>
      <c r="G765" s="152"/>
      <c r="H765" s="152" t="s">
        <v>3724</v>
      </c>
      <c r="I765" s="152" t="s">
        <v>6972</v>
      </c>
      <c r="J765" s="150" t="s">
        <v>1049</v>
      </c>
      <c r="K765" s="150" t="s">
        <v>6973</v>
      </c>
      <c r="L765" s="150" t="s">
        <v>6974</v>
      </c>
      <c r="M765" s="150" t="s">
        <v>6975</v>
      </c>
      <c r="N765" s="153" t="s">
        <v>118</v>
      </c>
      <c r="O765" s="154" t="s">
        <v>3357</v>
      </c>
      <c r="P765" s="154">
        <v>981829131</v>
      </c>
      <c r="Q765" s="155" t="s">
        <v>6976</v>
      </c>
      <c r="R765" s="154"/>
      <c r="S765" s="155" t="s">
        <v>627</v>
      </c>
      <c r="T765" s="155" t="s">
        <v>6977</v>
      </c>
      <c r="U765" s="155">
        <v>2019</v>
      </c>
      <c r="V765" s="156">
        <v>37970</v>
      </c>
      <c r="W765" s="154">
        <v>7076</v>
      </c>
      <c r="X765" s="262"/>
      <c r="Y765" s="153"/>
      <c r="Z765" s="262"/>
      <c r="AA765" s="262"/>
      <c r="AB765" s="262"/>
      <c r="AC765" s="150"/>
      <c r="AD765" s="40"/>
      <c r="AE765" s="40"/>
      <c r="AF765" s="40"/>
      <c r="AG765" s="40"/>
      <c r="AH765" s="40"/>
      <c r="AI765" s="218"/>
    </row>
    <row r="766" spans="1:35" ht="45" customHeight="1" x14ac:dyDescent="0.2">
      <c r="A766" s="159" t="s">
        <v>6978</v>
      </c>
      <c r="B766" s="150">
        <v>650464451</v>
      </c>
      <c r="C766" s="150" t="s">
        <v>198</v>
      </c>
      <c r="D766" s="151" t="s">
        <v>124</v>
      </c>
      <c r="E766" s="150" t="s">
        <v>6979</v>
      </c>
      <c r="F766" s="152" t="s">
        <v>6980</v>
      </c>
      <c r="G766" s="152"/>
      <c r="H766" s="152" t="s">
        <v>6981</v>
      </c>
      <c r="I766" s="152" t="s">
        <v>6982</v>
      </c>
      <c r="J766" s="150" t="s">
        <v>6983</v>
      </c>
      <c r="K766" s="150" t="s">
        <v>6984</v>
      </c>
      <c r="L766" s="150" t="s">
        <v>6985</v>
      </c>
      <c r="M766" s="150" t="s">
        <v>6986</v>
      </c>
      <c r="N766" s="153" t="s">
        <v>118</v>
      </c>
      <c r="O766" s="154" t="s">
        <v>192</v>
      </c>
      <c r="P766" s="154"/>
      <c r="Q766" s="155" t="s">
        <v>6987</v>
      </c>
      <c r="R766" s="154"/>
      <c r="S766" s="155" t="s">
        <v>959</v>
      </c>
      <c r="T766" s="155" t="s">
        <v>6724</v>
      </c>
      <c r="U766" s="155">
        <v>2015</v>
      </c>
      <c r="V766" s="156">
        <v>42702</v>
      </c>
      <c r="W766" s="154">
        <v>7621</v>
      </c>
      <c r="X766" s="262"/>
      <c r="Y766" s="153"/>
      <c r="Z766" s="262"/>
      <c r="AA766" s="262"/>
      <c r="AB766" s="262"/>
      <c r="AC766" s="150"/>
      <c r="AD766" s="40"/>
      <c r="AE766" s="40"/>
      <c r="AF766" s="40"/>
      <c r="AG766" s="40"/>
      <c r="AH766" s="40"/>
      <c r="AI766" s="218"/>
    </row>
    <row r="767" spans="1:35" ht="45" customHeight="1" x14ac:dyDescent="0.2">
      <c r="A767" s="159" t="s">
        <v>6988</v>
      </c>
      <c r="B767" s="150">
        <v>741469006</v>
      </c>
      <c r="C767" s="150" t="s">
        <v>198</v>
      </c>
      <c r="D767" s="151" t="s">
        <v>124</v>
      </c>
      <c r="E767" s="150" t="s">
        <v>6989</v>
      </c>
      <c r="F767" s="152" t="s">
        <v>6990</v>
      </c>
      <c r="G767" s="152"/>
      <c r="H767" s="152" t="s">
        <v>3724</v>
      </c>
      <c r="I767" s="152" t="s">
        <v>6991</v>
      </c>
      <c r="J767" s="150" t="s">
        <v>6992</v>
      </c>
      <c r="K767" s="150" t="s">
        <v>6993</v>
      </c>
      <c r="L767" s="150" t="s">
        <v>6994</v>
      </c>
      <c r="M767" s="150" t="s">
        <v>6995</v>
      </c>
      <c r="N767" s="153" t="s">
        <v>133</v>
      </c>
      <c r="O767" s="155" t="s">
        <v>134</v>
      </c>
      <c r="P767" s="154"/>
      <c r="Q767" s="155"/>
      <c r="R767" s="154"/>
      <c r="S767" s="155" t="s">
        <v>627</v>
      </c>
      <c r="T767" s="155" t="s">
        <v>6996</v>
      </c>
      <c r="U767" s="155">
        <v>2004</v>
      </c>
      <c r="V767" s="156">
        <v>37970</v>
      </c>
      <c r="W767" s="154">
        <v>7019</v>
      </c>
      <c r="X767" s="262"/>
      <c r="Y767" s="153"/>
      <c r="Z767" s="262"/>
      <c r="AA767" s="262"/>
      <c r="AB767" s="262"/>
      <c r="AC767" s="150"/>
      <c r="AD767" s="40"/>
      <c r="AE767" s="40"/>
      <c r="AF767" s="40"/>
      <c r="AG767" s="40"/>
      <c r="AH767" s="40"/>
      <c r="AI767" s="218"/>
    </row>
    <row r="768" spans="1:35" ht="45" customHeight="1" x14ac:dyDescent="0.2">
      <c r="A768" s="159" t="s">
        <v>6997</v>
      </c>
      <c r="B768" s="150">
        <v>745459005</v>
      </c>
      <c r="C768" s="150" t="s">
        <v>198</v>
      </c>
      <c r="D768" s="151" t="s">
        <v>124</v>
      </c>
      <c r="E768" s="150" t="s">
        <v>6998</v>
      </c>
      <c r="F768" s="152" t="s">
        <v>6999</v>
      </c>
      <c r="G768" s="152"/>
      <c r="H768" s="152" t="s">
        <v>3724</v>
      </c>
      <c r="I768" s="152" t="s">
        <v>7000</v>
      </c>
      <c r="J768" s="150" t="s">
        <v>1049</v>
      </c>
      <c r="K768" s="150" t="s">
        <v>7001</v>
      </c>
      <c r="L768" s="150" t="s">
        <v>7002</v>
      </c>
      <c r="M768" s="150" t="s">
        <v>7003</v>
      </c>
      <c r="N768" s="153" t="s">
        <v>246</v>
      </c>
      <c r="O768" s="154" t="s">
        <v>686</v>
      </c>
      <c r="P768" s="154"/>
      <c r="Q768" s="155"/>
      <c r="R768" s="154"/>
      <c r="S768" s="155">
        <v>93401</v>
      </c>
      <c r="T768" s="155" t="s">
        <v>7004</v>
      </c>
      <c r="U768" s="155">
        <v>2007</v>
      </c>
      <c r="V768" s="156">
        <v>37970</v>
      </c>
      <c r="W768" s="154">
        <v>6989</v>
      </c>
      <c r="X768" s="262"/>
      <c r="Y768" s="153"/>
      <c r="Z768" s="262"/>
      <c r="AA768" s="262"/>
      <c r="AB768" s="262"/>
      <c r="AC768" s="150"/>
      <c r="AD768" s="40"/>
      <c r="AE768" s="40"/>
      <c r="AF768" s="40"/>
      <c r="AG768" s="40"/>
      <c r="AH768" s="40"/>
      <c r="AI768" s="218"/>
    </row>
    <row r="769" spans="1:35" ht="45" customHeight="1" x14ac:dyDescent="0.2">
      <c r="A769" s="159" t="s">
        <v>7005</v>
      </c>
      <c r="B769" s="150">
        <v>650730100</v>
      </c>
      <c r="C769" s="150" t="s">
        <v>198</v>
      </c>
      <c r="D769" s="151" t="s">
        <v>124</v>
      </c>
      <c r="E769" s="150" t="s">
        <v>7006</v>
      </c>
      <c r="F769" s="152" t="s">
        <v>7007</v>
      </c>
      <c r="G769" s="152"/>
      <c r="H769" s="152" t="s">
        <v>3724</v>
      </c>
      <c r="I769" s="152" t="s">
        <v>7008</v>
      </c>
      <c r="J769" s="150" t="s">
        <v>2100</v>
      </c>
      <c r="K769" s="150" t="s">
        <v>7009</v>
      </c>
      <c r="L769" s="150" t="s">
        <v>7010</v>
      </c>
      <c r="M769" s="150" t="s">
        <v>7011</v>
      </c>
      <c r="N769" s="153" t="s">
        <v>118</v>
      </c>
      <c r="O769" s="154" t="s">
        <v>1333</v>
      </c>
      <c r="P769" s="154" t="s">
        <v>7012</v>
      </c>
      <c r="Q769" s="155" t="s">
        <v>7013</v>
      </c>
      <c r="R769" s="154"/>
      <c r="S769" s="155" t="s">
        <v>627</v>
      </c>
      <c r="T769" s="155" t="s">
        <v>7014</v>
      </c>
      <c r="U769" s="155">
        <v>2009</v>
      </c>
      <c r="V769" s="156">
        <v>38503</v>
      </c>
      <c r="W769" s="154">
        <v>7170</v>
      </c>
      <c r="X769" s="262"/>
      <c r="Y769" s="153"/>
      <c r="Z769" s="262"/>
      <c r="AA769" s="262"/>
      <c r="AB769" s="262"/>
      <c r="AC769" s="150"/>
      <c r="AD769" s="40"/>
      <c r="AE769" s="40"/>
      <c r="AF769" s="40"/>
      <c r="AG769" s="40"/>
      <c r="AH769" s="40"/>
      <c r="AI769" s="218"/>
    </row>
    <row r="770" spans="1:35" ht="45" customHeight="1" x14ac:dyDescent="0.2">
      <c r="A770" s="159" t="s">
        <v>7015</v>
      </c>
      <c r="B770" s="150">
        <v>650228723</v>
      </c>
      <c r="C770" s="150" t="s">
        <v>156</v>
      </c>
      <c r="D770" s="151" t="s">
        <v>124</v>
      </c>
      <c r="E770" s="150" t="s">
        <v>7016</v>
      </c>
      <c r="F770" s="152" t="s">
        <v>7017</v>
      </c>
      <c r="G770" s="152"/>
      <c r="H770" s="152" t="s">
        <v>7018</v>
      </c>
      <c r="I770" s="152" t="s">
        <v>7019</v>
      </c>
      <c r="J770" s="150" t="s">
        <v>7020</v>
      </c>
      <c r="K770" s="150" t="s">
        <v>7021</v>
      </c>
      <c r="L770" s="150" t="s">
        <v>7022</v>
      </c>
      <c r="M770" s="150" t="s">
        <v>7023</v>
      </c>
      <c r="N770" s="153" t="s">
        <v>118</v>
      </c>
      <c r="O770" s="154" t="s">
        <v>5504</v>
      </c>
      <c r="P770" s="154"/>
      <c r="Q770" s="155"/>
      <c r="R770" s="154"/>
      <c r="S770" s="155" t="s">
        <v>627</v>
      </c>
      <c r="T770" s="155" t="s">
        <v>7024</v>
      </c>
      <c r="U770" s="155">
        <v>2012</v>
      </c>
      <c r="V770" s="156">
        <v>41295</v>
      </c>
      <c r="W770" s="154">
        <v>7470</v>
      </c>
      <c r="X770" s="262"/>
      <c r="Y770" s="153"/>
      <c r="Z770" s="262"/>
      <c r="AA770" s="262"/>
      <c r="AB770" s="262"/>
      <c r="AC770" s="150"/>
      <c r="AD770" s="40"/>
      <c r="AE770" s="40"/>
      <c r="AF770" s="40"/>
      <c r="AG770" s="40"/>
      <c r="AH770" s="40"/>
      <c r="AI770" s="218"/>
    </row>
    <row r="771" spans="1:35" ht="45" customHeight="1" x14ac:dyDescent="0.2">
      <c r="A771" s="159" t="s">
        <v>7025</v>
      </c>
      <c r="B771" s="150">
        <v>650460731</v>
      </c>
      <c r="C771" s="150" t="s">
        <v>156</v>
      </c>
      <c r="D771" s="151" t="s">
        <v>124</v>
      </c>
      <c r="E771" s="150" t="s">
        <v>7026</v>
      </c>
      <c r="F771" s="152" t="s">
        <v>7027</v>
      </c>
      <c r="G771" s="152"/>
      <c r="H771" s="152" t="s">
        <v>6469</v>
      </c>
      <c r="I771" s="152" t="s">
        <v>7028</v>
      </c>
      <c r="J771" s="150" t="s">
        <v>7029</v>
      </c>
      <c r="K771" s="150" t="s">
        <v>7030</v>
      </c>
      <c r="L771" s="150" t="s">
        <v>7031</v>
      </c>
      <c r="M771" s="262" t="s">
        <v>7032</v>
      </c>
      <c r="N771" s="153" t="s">
        <v>118</v>
      </c>
      <c r="O771" s="154" t="s">
        <v>1641</v>
      </c>
      <c r="P771" s="154"/>
      <c r="Q771" s="155"/>
      <c r="R771" s="154"/>
      <c r="S771" s="155" t="s">
        <v>5709</v>
      </c>
      <c r="T771" s="155" t="s">
        <v>7033</v>
      </c>
      <c r="U771" s="155">
        <v>2011</v>
      </c>
      <c r="V771" s="156">
        <v>41150</v>
      </c>
      <c r="W771" s="154">
        <v>7466</v>
      </c>
      <c r="X771" s="150"/>
      <c r="Y771" s="153"/>
      <c r="Z771" s="262"/>
      <c r="AA771" s="262"/>
      <c r="AB771" s="262"/>
      <c r="AC771" s="150"/>
      <c r="AD771" s="40"/>
      <c r="AE771" s="40"/>
      <c r="AF771" s="40"/>
      <c r="AG771" s="40"/>
      <c r="AH771" s="40"/>
      <c r="AI771" s="218"/>
    </row>
    <row r="772" spans="1:35" ht="45" customHeight="1" x14ac:dyDescent="0.2">
      <c r="A772" s="159" t="s">
        <v>7034</v>
      </c>
      <c r="B772" s="150">
        <v>650679059</v>
      </c>
      <c r="C772" s="150" t="s">
        <v>198</v>
      </c>
      <c r="D772" s="151" t="s">
        <v>124</v>
      </c>
      <c r="E772" s="150" t="s">
        <v>7035</v>
      </c>
      <c r="F772" s="152" t="s">
        <v>7036</v>
      </c>
      <c r="G772" s="152"/>
      <c r="H772" s="152" t="s">
        <v>7037</v>
      </c>
      <c r="I772" s="152" t="s">
        <v>7038</v>
      </c>
      <c r="J772" s="150" t="s">
        <v>7039</v>
      </c>
      <c r="K772" s="150"/>
      <c r="L772" s="150" t="s">
        <v>7040</v>
      </c>
      <c r="M772" s="150" t="s">
        <v>7041</v>
      </c>
      <c r="N772" s="153" t="s">
        <v>246</v>
      </c>
      <c r="O772" s="154" t="s">
        <v>306</v>
      </c>
      <c r="P772" s="154" t="s">
        <v>7042</v>
      </c>
      <c r="Q772" s="155" t="s">
        <v>7043</v>
      </c>
      <c r="R772" s="154"/>
      <c r="S772" s="155" t="s">
        <v>623</v>
      </c>
      <c r="T772" s="155" t="s">
        <v>7044</v>
      </c>
      <c r="U772" s="155">
        <v>2012</v>
      </c>
      <c r="V772" s="156">
        <v>41526</v>
      </c>
      <c r="W772" s="154">
        <v>7485</v>
      </c>
      <c r="X772" s="262"/>
      <c r="Y772" s="153"/>
      <c r="Z772" s="262"/>
      <c r="AA772" s="262"/>
      <c r="AB772" s="262"/>
      <c r="AC772" s="150"/>
      <c r="AD772" s="40"/>
      <c r="AE772" s="40"/>
      <c r="AF772" s="40"/>
      <c r="AG772" s="40"/>
      <c r="AH772" s="40"/>
      <c r="AI772" s="218"/>
    </row>
    <row r="773" spans="1:35" ht="45" customHeight="1" x14ac:dyDescent="0.2">
      <c r="A773" s="159" t="s">
        <v>7045</v>
      </c>
      <c r="B773" s="150">
        <v>653504500</v>
      </c>
      <c r="C773" s="150" t="s">
        <v>7046</v>
      </c>
      <c r="D773" s="151" t="s">
        <v>124</v>
      </c>
      <c r="E773" s="150" t="s">
        <v>7047</v>
      </c>
      <c r="F773" s="152" t="s">
        <v>7048</v>
      </c>
      <c r="G773" s="152"/>
      <c r="H773" s="152" t="s">
        <v>7049</v>
      </c>
      <c r="I773" s="152" t="s">
        <v>7050</v>
      </c>
      <c r="J773" s="150" t="s">
        <v>255</v>
      </c>
      <c r="K773" s="150" t="s">
        <v>7051</v>
      </c>
      <c r="L773" s="150" t="s">
        <v>7052</v>
      </c>
      <c r="M773" s="150" t="s">
        <v>7053</v>
      </c>
      <c r="N773" s="153" t="s">
        <v>118</v>
      </c>
      <c r="O773" s="154" t="s">
        <v>178</v>
      </c>
      <c r="P773" s="154" t="s">
        <v>7054</v>
      </c>
      <c r="Q773" s="155"/>
      <c r="R773" s="154"/>
      <c r="S773" s="155" t="s">
        <v>627</v>
      </c>
      <c r="T773" s="155" t="s">
        <v>7055</v>
      </c>
      <c r="U773" s="155">
        <v>2006</v>
      </c>
      <c r="V773" s="156">
        <v>38775</v>
      </c>
      <c r="W773" s="154">
        <v>7308</v>
      </c>
      <c r="X773" s="262"/>
      <c r="Y773" s="153"/>
      <c r="Z773" s="262"/>
      <c r="AA773" s="262"/>
      <c r="AB773" s="262"/>
      <c r="AC773" s="150"/>
      <c r="AD773" s="40"/>
      <c r="AE773" s="40"/>
      <c r="AF773" s="40"/>
      <c r="AG773" s="40"/>
      <c r="AH773" s="40"/>
      <c r="AI773" s="218"/>
    </row>
    <row r="774" spans="1:35" ht="45" customHeight="1" x14ac:dyDescent="0.2">
      <c r="A774" s="159" t="s">
        <v>7056</v>
      </c>
      <c r="B774" s="150" t="s">
        <v>7057</v>
      </c>
      <c r="C774" s="150" t="s">
        <v>198</v>
      </c>
      <c r="D774" s="151" t="s">
        <v>124</v>
      </c>
      <c r="E774" s="150" t="s">
        <v>7058</v>
      </c>
      <c r="F774" s="152" t="s">
        <v>7059</v>
      </c>
      <c r="G774" s="152"/>
      <c r="H774" s="152" t="s">
        <v>7060</v>
      </c>
      <c r="I774" s="152" t="s">
        <v>7061</v>
      </c>
      <c r="J774" s="150" t="s">
        <v>1613</v>
      </c>
      <c r="K774" s="150" t="s">
        <v>7062</v>
      </c>
      <c r="L774" s="150" t="s">
        <v>7063</v>
      </c>
      <c r="M774" s="150" t="s">
        <v>7064</v>
      </c>
      <c r="N774" s="153" t="s">
        <v>118</v>
      </c>
      <c r="O774" s="154" t="s">
        <v>119</v>
      </c>
      <c r="P774" s="154"/>
      <c r="Q774" s="155" t="s">
        <v>7065</v>
      </c>
      <c r="R774" s="154"/>
      <c r="S774" s="155">
        <v>93401</v>
      </c>
      <c r="T774" s="155" t="s">
        <v>7066</v>
      </c>
      <c r="U774" s="155">
        <v>2005</v>
      </c>
      <c r="V774" s="156">
        <v>38903</v>
      </c>
      <c r="W774" s="154">
        <v>7325</v>
      </c>
      <c r="X774" s="262"/>
      <c r="Y774" s="153"/>
      <c r="Z774" s="262"/>
      <c r="AA774" s="262"/>
      <c r="AB774" s="262"/>
      <c r="AC774" s="150"/>
      <c r="AD774" s="40"/>
      <c r="AE774" s="40"/>
      <c r="AF774" s="40"/>
      <c r="AG774" s="40"/>
      <c r="AH774" s="40"/>
      <c r="AI774" s="218"/>
    </row>
    <row r="775" spans="1:35" ht="45" customHeight="1" x14ac:dyDescent="0.2">
      <c r="A775" s="159" t="s">
        <v>7067</v>
      </c>
      <c r="B775" s="150">
        <v>656131403</v>
      </c>
      <c r="C775" s="150" t="s">
        <v>156</v>
      </c>
      <c r="D775" s="151" t="s">
        <v>124</v>
      </c>
      <c r="E775" s="150" t="s">
        <v>7068</v>
      </c>
      <c r="F775" s="152" t="s">
        <v>7069</v>
      </c>
      <c r="G775" s="152"/>
      <c r="H775" s="152" t="s">
        <v>7070</v>
      </c>
      <c r="I775" s="152" t="s">
        <v>7071</v>
      </c>
      <c r="J775" s="150" t="s">
        <v>1049</v>
      </c>
      <c r="K775" s="150" t="s">
        <v>7072</v>
      </c>
      <c r="L775" s="150" t="s">
        <v>7073</v>
      </c>
      <c r="M775" s="150" t="s">
        <v>7074</v>
      </c>
      <c r="N775" s="153" t="s">
        <v>118</v>
      </c>
      <c r="O775" s="154" t="s">
        <v>1641</v>
      </c>
      <c r="P775" s="154" t="s">
        <v>7075</v>
      </c>
      <c r="Q775" s="155" t="s">
        <v>7076</v>
      </c>
      <c r="R775" s="154"/>
      <c r="S775" s="155">
        <v>93991</v>
      </c>
      <c r="T775" s="155" t="s">
        <v>7077</v>
      </c>
      <c r="U775" s="155">
        <v>2010</v>
      </c>
      <c r="V775" s="156">
        <v>39073</v>
      </c>
      <c r="W775" s="154">
        <v>7341</v>
      </c>
      <c r="X775" s="262"/>
      <c r="Y775" s="153"/>
      <c r="Z775" s="262"/>
      <c r="AA775" s="262"/>
      <c r="AB775" s="262"/>
      <c r="AC775" s="150"/>
      <c r="AD775" s="40"/>
      <c r="AE775" s="40"/>
      <c r="AF775" s="40"/>
      <c r="AG775" s="40"/>
      <c r="AH775" s="40"/>
      <c r="AI775" s="218"/>
    </row>
    <row r="776" spans="1:35" ht="45" customHeight="1" x14ac:dyDescent="0.2">
      <c r="A776" s="159" t="s">
        <v>7078</v>
      </c>
      <c r="B776" s="150" t="s">
        <v>7079</v>
      </c>
      <c r="C776" s="150" t="s">
        <v>7080</v>
      </c>
      <c r="D776" s="151" t="s">
        <v>124</v>
      </c>
      <c r="E776" s="150" t="s">
        <v>7081</v>
      </c>
      <c r="F776" s="152" t="s">
        <v>7082</v>
      </c>
      <c r="G776" s="152"/>
      <c r="H776" s="152" t="s">
        <v>3724</v>
      </c>
      <c r="I776" s="152" t="s">
        <v>7083</v>
      </c>
      <c r="J776" s="150" t="s">
        <v>7084</v>
      </c>
      <c r="K776" s="150" t="s">
        <v>7085</v>
      </c>
      <c r="L776" s="150" t="s">
        <v>7086</v>
      </c>
      <c r="M776" s="150" t="s">
        <v>7087</v>
      </c>
      <c r="N776" s="153" t="s">
        <v>246</v>
      </c>
      <c r="O776" s="154" t="s">
        <v>4865</v>
      </c>
      <c r="P776" s="154" t="s">
        <v>7088</v>
      </c>
      <c r="Q776" s="166" t="s">
        <v>7089</v>
      </c>
      <c r="R776" s="154"/>
      <c r="S776" s="155" t="s">
        <v>627</v>
      </c>
      <c r="T776" s="155" t="s">
        <v>7090</v>
      </c>
      <c r="U776" s="155">
        <v>2020</v>
      </c>
      <c r="V776" s="156">
        <v>37970</v>
      </c>
      <c r="W776" s="154">
        <v>6975</v>
      </c>
      <c r="X776" s="262"/>
      <c r="Y776" s="153"/>
      <c r="Z776" s="262"/>
      <c r="AA776" s="262"/>
      <c r="AB776" s="262"/>
      <c r="AC776" s="150"/>
      <c r="AD776" s="40"/>
      <c r="AE776" s="40"/>
      <c r="AF776" s="40"/>
      <c r="AG776" s="40"/>
      <c r="AH776" s="40"/>
      <c r="AI776" s="218"/>
    </row>
    <row r="777" spans="1:35" ht="45" customHeight="1" x14ac:dyDescent="0.2">
      <c r="A777" s="159" t="s">
        <v>7091</v>
      </c>
      <c r="B777" s="150">
        <v>533072100</v>
      </c>
      <c r="C777" s="150" t="s">
        <v>198</v>
      </c>
      <c r="D777" s="151" t="s">
        <v>124</v>
      </c>
      <c r="E777" s="150" t="s">
        <v>7092</v>
      </c>
      <c r="F777" s="152" t="s">
        <v>7093</v>
      </c>
      <c r="G777" s="152"/>
      <c r="H777" s="152" t="s">
        <v>3724</v>
      </c>
      <c r="I777" s="152" t="s">
        <v>7094</v>
      </c>
      <c r="J777" s="150" t="s">
        <v>7095</v>
      </c>
      <c r="K777" s="150" t="s">
        <v>7096</v>
      </c>
      <c r="L777" s="150" t="s">
        <v>7097</v>
      </c>
      <c r="M777" s="150" t="s">
        <v>7098</v>
      </c>
      <c r="N777" s="153" t="s">
        <v>118</v>
      </c>
      <c r="O777" s="154" t="s">
        <v>7099</v>
      </c>
      <c r="P777" s="154" t="s">
        <v>7100</v>
      </c>
      <c r="Q777" s="155" t="s">
        <v>7101</v>
      </c>
      <c r="R777" s="154"/>
      <c r="S777" s="155" t="s">
        <v>627</v>
      </c>
      <c r="T777" s="155" t="s">
        <v>7102</v>
      </c>
      <c r="U777" s="155">
        <v>2007</v>
      </c>
      <c r="V777" s="156">
        <v>39619</v>
      </c>
      <c r="W777" s="154">
        <v>7397</v>
      </c>
      <c r="X777" s="262"/>
      <c r="Y777" s="153"/>
      <c r="Z777" s="262"/>
      <c r="AA777" s="262"/>
      <c r="AB777" s="262"/>
      <c r="AC777" s="150"/>
      <c r="AD777" s="40"/>
      <c r="AE777" s="40"/>
      <c r="AF777" s="40"/>
      <c r="AG777" s="40"/>
      <c r="AH777" s="40"/>
      <c r="AI777" s="218"/>
    </row>
    <row r="778" spans="1:35" ht="45" customHeight="1" x14ac:dyDescent="0.2">
      <c r="A778" s="159" t="s">
        <v>7103</v>
      </c>
      <c r="B778" s="150">
        <v>650699602</v>
      </c>
      <c r="C778" s="150" t="s">
        <v>198</v>
      </c>
      <c r="D778" s="151" t="s">
        <v>124</v>
      </c>
      <c r="E778" s="150" t="s">
        <v>7104</v>
      </c>
      <c r="F778" s="152" t="s">
        <v>7105</v>
      </c>
      <c r="G778" s="152"/>
      <c r="H778" s="152" t="s">
        <v>7106</v>
      </c>
      <c r="I778" s="152" t="s">
        <v>7107</v>
      </c>
      <c r="J778" s="150" t="s">
        <v>1591</v>
      </c>
      <c r="K778" s="150" t="s">
        <v>7108</v>
      </c>
      <c r="L778" s="150" t="s">
        <v>7109</v>
      </c>
      <c r="M778" s="150" t="s">
        <v>7110</v>
      </c>
      <c r="N778" s="153" t="s">
        <v>118</v>
      </c>
      <c r="O778" s="154" t="s">
        <v>2319</v>
      </c>
      <c r="P778" s="154" t="s">
        <v>7111</v>
      </c>
      <c r="Q778" s="155" t="s">
        <v>7112</v>
      </c>
      <c r="R778" s="154"/>
      <c r="S778" s="155" t="s">
        <v>627</v>
      </c>
      <c r="T778" s="155" t="s">
        <v>7113</v>
      </c>
      <c r="U778" s="155">
        <v>2021</v>
      </c>
      <c r="V778" s="156">
        <v>41463</v>
      </c>
      <c r="W778" s="154">
        <v>7481</v>
      </c>
      <c r="X778" s="213"/>
      <c r="Y778" s="214"/>
      <c r="Z778" s="213"/>
      <c r="AA778" s="213"/>
      <c r="AB778" s="213"/>
      <c r="AC778" s="215"/>
      <c r="AD778" s="40"/>
      <c r="AE778" s="40"/>
      <c r="AF778" s="40"/>
      <c r="AG778" s="40"/>
      <c r="AH778" s="40"/>
      <c r="AI778" s="218"/>
    </row>
    <row r="779" spans="1:35" ht="45" customHeight="1" x14ac:dyDescent="0.2">
      <c r="A779" s="159" t="s">
        <v>7114</v>
      </c>
      <c r="B779" s="150">
        <v>650980085</v>
      </c>
      <c r="C779" s="150" t="s">
        <v>7115</v>
      </c>
      <c r="D779" s="151" t="s">
        <v>124</v>
      </c>
      <c r="E779" s="150" t="s">
        <v>7116</v>
      </c>
      <c r="F779" s="152" t="s">
        <v>7117</v>
      </c>
      <c r="G779" s="152"/>
      <c r="H779" s="152" t="s">
        <v>7118</v>
      </c>
      <c r="I779" s="152" t="s">
        <v>7119</v>
      </c>
      <c r="J779" s="150" t="s">
        <v>1438</v>
      </c>
      <c r="K779" s="150" t="s">
        <v>7120</v>
      </c>
      <c r="L779" s="150" t="s">
        <v>7121</v>
      </c>
      <c r="M779" s="150" t="s">
        <v>7122</v>
      </c>
      <c r="N779" s="153" t="s">
        <v>246</v>
      </c>
      <c r="O779" s="154" t="s">
        <v>306</v>
      </c>
      <c r="P779" s="154" t="s">
        <v>7123</v>
      </c>
      <c r="Q779" s="155" t="s">
        <v>7124</v>
      </c>
      <c r="R779" s="154"/>
      <c r="S779" s="155" t="s">
        <v>627</v>
      </c>
      <c r="T779" s="155" t="s">
        <v>7125</v>
      </c>
      <c r="U779" s="155">
        <v>2019</v>
      </c>
      <c r="V779" s="156">
        <v>42131</v>
      </c>
      <c r="W779" s="154">
        <v>7565</v>
      </c>
      <c r="X779" s="262"/>
      <c r="Y779" s="153"/>
      <c r="Z779" s="262"/>
      <c r="AA779" s="262"/>
      <c r="AB779" s="262"/>
      <c r="AC779" s="150"/>
      <c r="AD779" s="40"/>
      <c r="AE779" s="40"/>
      <c r="AF779" s="40"/>
      <c r="AG779" s="40"/>
      <c r="AH779" s="40"/>
      <c r="AI779" s="218"/>
    </row>
    <row r="780" spans="1:35" ht="45" customHeight="1" x14ac:dyDescent="0.2">
      <c r="A780" s="159" t="s">
        <v>7126</v>
      </c>
      <c r="B780" s="150">
        <v>746157002</v>
      </c>
      <c r="C780" s="150" t="s">
        <v>198</v>
      </c>
      <c r="D780" s="151" t="s">
        <v>124</v>
      </c>
      <c r="E780" s="150" t="s">
        <v>7127</v>
      </c>
      <c r="F780" s="152" t="s">
        <v>7128</v>
      </c>
      <c r="G780" s="152"/>
      <c r="H780" s="152" t="s">
        <v>3724</v>
      </c>
      <c r="I780" s="152" t="s">
        <v>7129</v>
      </c>
      <c r="J780" s="150" t="s">
        <v>327</v>
      </c>
      <c r="K780" s="150" t="s">
        <v>7130</v>
      </c>
      <c r="L780" s="150" t="s">
        <v>7131</v>
      </c>
      <c r="M780" s="150" t="s">
        <v>7132</v>
      </c>
      <c r="N780" s="153" t="s">
        <v>118</v>
      </c>
      <c r="O780" s="154" t="s">
        <v>594</v>
      </c>
      <c r="P780" s="154" t="s">
        <v>7133</v>
      </c>
      <c r="Q780" s="167" t="s">
        <v>7134</v>
      </c>
      <c r="R780" s="154"/>
      <c r="S780" s="155" t="s">
        <v>627</v>
      </c>
      <c r="T780" s="155" t="s">
        <v>960</v>
      </c>
      <c r="U780" s="155">
        <v>2020</v>
      </c>
      <c r="V780" s="156">
        <v>37970</v>
      </c>
      <c r="W780" s="154">
        <v>7086</v>
      </c>
      <c r="X780" s="262"/>
      <c r="Y780" s="153"/>
      <c r="Z780" s="262"/>
      <c r="AA780" s="262"/>
      <c r="AB780" s="262"/>
      <c r="AC780" s="150"/>
      <c r="AD780" s="40"/>
      <c r="AE780" s="40"/>
      <c r="AF780" s="40"/>
      <c r="AG780" s="40"/>
      <c r="AH780" s="40"/>
      <c r="AI780" s="218"/>
    </row>
    <row r="781" spans="1:35" ht="45" customHeight="1" x14ac:dyDescent="0.2">
      <c r="A781" s="159" t="s">
        <v>7135</v>
      </c>
      <c r="B781" s="150">
        <v>739485002</v>
      </c>
      <c r="C781" s="150" t="s">
        <v>198</v>
      </c>
      <c r="D781" s="151" t="s">
        <v>124</v>
      </c>
      <c r="E781" s="150" t="s">
        <v>7136</v>
      </c>
      <c r="F781" s="152" t="s">
        <v>7137</v>
      </c>
      <c r="G781" s="152"/>
      <c r="H781" s="152" t="s">
        <v>3724</v>
      </c>
      <c r="I781" s="152" t="s">
        <v>7138</v>
      </c>
      <c r="J781" s="150" t="s">
        <v>327</v>
      </c>
      <c r="K781" s="150" t="s">
        <v>7139</v>
      </c>
      <c r="L781" s="150" t="s">
        <v>7140</v>
      </c>
      <c r="M781" s="150" t="s">
        <v>7141</v>
      </c>
      <c r="N781" s="153" t="s">
        <v>149</v>
      </c>
      <c r="O781" s="154" t="s">
        <v>345</v>
      </c>
      <c r="P781" s="154"/>
      <c r="Q781" s="155"/>
      <c r="R781" s="154"/>
      <c r="S781" s="155" t="s">
        <v>627</v>
      </c>
      <c r="T781" s="155" t="s">
        <v>7142</v>
      </c>
      <c r="U781" s="155">
        <v>2009</v>
      </c>
      <c r="V781" s="156">
        <v>37970</v>
      </c>
      <c r="W781" s="154">
        <v>6994</v>
      </c>
      <c r="X781" s="262"/>
      <c r="Y781" s="153"/>
      <c r="Z781" s="262"/>
      <c r="AA781" s="262"/>
      <c r="AB781" s="262"/>
      <c r="AC781" s="150"/>
      <c r="AD781" s="40"/>
      <c r="AE781" s="40"/>
      <c r="AF781" s="40"/>
      <c r="AG781" s="40"/>
      <c r="AH781" s="40"/>
      <c r="AI781" s="218"/>
    </row>
    <row r="782" spans="1:35" ht="45" customHeight="1" x14ac:dyDescent="0.2">
      <c r="A782" s="159" t="s">
        <v>7143</v>
      </c>
      <c r="B782" s="150">
        <v>731026009</v>
      </c>
      <c r="C782" s="150" t="s">
        <v>198</v>
      </c>
      <c r="D782" s="151" t="s">
        <v>124</v>
      </c>
      <c r="E782" s="150" t="s">
        <v>7144</v>
      </c>
      <c r="F782" s="152" t="s">
        <v>7145</v>
      </c>
      <c r="G782" s="152"/>
      <c r="H782" s="152" t="s">
        <v>7146</v>
      </c>
      <c r="I782" s="152" t="s">
        <v>7147</v>
      </c>
      <c r="J782" s="150" t="s">
        <v>327</v>
      </c>
      <c r="K782" s="150" t="s">
        <v>7148</v>
      </c>
      <c r="L782" s="150" t="s">
        <v>7149</v>
      </c>
      <c r="M782" s="150" t="s">
        <v>7150</v>
      </c>
      <c r="N782" s="153" t="s">
        <v>118</v>
      </c>
      <c r="O782" s="154" t="s">
        <v>1641</v>
      </c>
      <c r="P782" s="154" t="s">
        <v>7151</v>
      </c>
      <c r="Q782" s="167" t="s">
        <v>7152</v>
      </c>
      <c r="R782" s="154"/>
      <c r="S782" s="155" t="s">
        <v>7153</v>
      </c>
      <c r="T782" s="155" t="s">
        <v>7154</v>
      </c>
      <c r="U782" s="155">
        <v>2020</v>
      </c>
      <c r="V782" s="156">
        <v>37970</v>
      </c>
      <c r="W782" s="154">
        <v>7031</v>
      </c>
      <c r="X782" s="262"/>
      <c r="Y782" s="153"/>
      <c r="Z782" s="262"/>
      <c r="AA782" s="262"/>
      <c r="AB782" s="262"/>
      <c r="AC782" s="150"/>
      <c r="AD782" s="40"/>
      <c r="AE782" s="40"/>
      <c r="AF782" s="40"/>
      <c r="AG782" s="40"/>
      <c r="AH782" s="40"/>
      <c r="AI782" s="218"/>
    </row>
    <row r="783" spans="1:35" ht="45" customHeight="1" x14ac:dyDescent="0.2">
      <c r="A783" s="159" t="s">
        <v>7155</v>
      </c>
      <c r="B783" s="150" t="s">
        <v>7156</v>
      </c>
      <c r="C783" s="150" t="s">
        <v>7157</v>
      </c>
      <c r="D783" s="151" t="s">
        <v>124</v>
      </c>
      <c r="E783" s="150" t="s">
        <v>7158</v>
      </c>
      <c r="F783" s="152" t="s">
        <v>7159</v>
      </c>
      <c r="G783" s="152"/>
      <c r="H783" s="152" t="s">
        <v>7160</v>
      </c>
      <c r="I783" s="152" t="s">
        <v>7161</v>
      </c>
      <c r="J783" s="150" t="s">
        <v>7162</v>
      </c>
      <c r="K783" s="150"/>
      <c r="L783" s="150" t="s">
        <v>7163</v>
      </c>
      <c r="M783" s="150" t="s">
        <v>7164</v>
      </c>
      <c r="N783" s="153" t="s">
        <v>246</v>
      </c>
      <c r="O783" s="154" t="s">
        <v>686</v>
      </c>
      <c r="P783" s="154" t="s">
        <v>7165</v>
      </c>
      <c r="Q783" s="155"/>
      <c r="R783" s="154"/>
      <c r="S783" s="155" t="s">
        <v>1773</v>
      </c>
      <c r="T783" s="155" t="s">
        <v>7166</v>
      </c>
      <c r="U783" s="155">
        <v>2011</v>
      </c>
      <c r="V783" s="156">
        <v>38580</v>
      </c>
      <c r="W783" s="154">
        <v>7187</v>
      </c>
      <c r="X783" s="262"/>
      <c r="Y783" s="153"/>
      <c r="Z783" s="262"/>
      <c r="AA783" s="262"/>
      <c r="AB783" s="262"/>
      <c r="AC783" s="150"/>
      <c r="AD783" s="40"/>
      <c r="AE783" s="40"/>
      <c r="AF783" s="40"/>
      <c r="AG783" s="40"/>
      <c r="AH783" s="40"/>
      <c r="AI783" s="218"/>
    </row>
    <row r="784" spans="1:35" ht="45" customHeight="1" x14ac:dyDescent="0.2">
      <c r="A784" s="159" t="s">
        <v>7167</v>
      </c>
      <c r="B784" s="150">
        <v>655403302</v>
      </c>
      <c r="C784" s="150" t="s">
        <v>7157</v>
      </c>
      <c r="D784" s="151" t="s">
        <v>124</v>
      </c>
      <c r="E784" s="150" t="s">
        <v>7168</v>
      </c>
      <c r="F784" s="152" t="s">
        <v>7169</v>
      </c>
      <c r="G784" s="152"/>
      <c r="H784" s="152" t="s">
        <v>7170</v>
      </c>
      <c r="I784" s="152" t="s">
        <v>7171</v>
      </c>
      <c r="J784" s="150" t="s">
        <v>7172</v>
      </c>
      <c r="K784" s="150" t="s">
        <v>7173</v>
      </c>
      <c r="L784" s="150" t="s">
        <v>7174</v>
      </c>
      <c r="M784" s="150" t="s">
        <v>7175</v>
      </c>
      <c r="N784" s="153" t="s">
        <v>246</v>
      </c>
      <c r="O784" s="154" t="s">
        <v>686</v>
      </c>
      <c r="P784" s="154" t="s">
        <v>7176</v>
      </c>
      <c r="Q784" s="166" t="s">
        <v>7177</v>
      </c>
      <c r="R784" s="154"/>
      <c r="S784" s="155" t="s">
        <v>1773</v>
      </c>
      <c r="T784" s="150" t="s">
        <v>7178</v>
      </c>
      <c r="U784" s="155">
        <v>2021</v>
      </c>
      <c r="V784" s="156">
        <v>39766</v>
      </c>
      <c r="W784" s="154">
        <v>7407</v>
      </c>
      <c r="X784" s="262"/>
      <c r="Y784" s="153"/>
      <c r="Z784" s="262"/>
      <c r="AA784" s="262"/>
      <c r="AB784" s="262"/>
      <c r="AC784" s="150"/>
      <c r="AD784" s="40"/>
      <c r="AE784" s="40"/>
      <c r="AF784" s="40"/>
      <c r="AG784" s="40"/>
      <c r="AH784" s="40"/>
      <c r="AI784" s="218"/>
    </row>
    <row r="785" spans="1:35" ht="45" customHeight="1" x14ac:dyDescent="0.2">
      <c r="A785" s="159" t="s">
        <v>7179</v>
      </c>
      <c r="B785" s="150">
        <v>650117794</v>
      </c>
      <c r="C785" s="150" t="s">
        <v>7180</v>
      </c>
      <c r="D785" s="151" t="s">
        <v>124</v>
      </c>
      <c r="E785" s="150" t="s">
        <v>7181</v>
      </c>
      <c r="F785" s="152" t="s">
        <v>7182</v>
      </c>
      <c r="G785" s="152"/>
      <c r="H785" s="152" t="s">
        <v>7183</v>
      </c>
      <c r="I785" s="152" t="s">
        <v>7184</v>
      </c>
      <c r="J785" s="150" t="s">
        <v>7185</v>
      </c>
      <c r="K785" s="150" t="s">
        <v>7186</v>
      </c>
      <c r="L785" s="150" t="s">
        <v>7187</v>
      </c>
      <c r="M785" s="150" t="s">
        <v>7188</v>
      </c>
      <c r="N785" s="153" t="s">
        <v>939</v>
      </c>
      <c r="O785" s="154" t="s">
        <v>5418</v>
      </c>
      <c r="P785" s="154" t="s">
        <v>7189</v>
      </c>
      <c r="Q785" s="155"/>
      <c r="R785" s="154"/>
      <c r="S785" s="155" t="s">
        <v>6918</v>
      </c>
      <c r="T785" s="155" t="s">
        <v>7190</v>
      </c>
      <c r="U785" s="155">
        <v>2011</v>
      </c>
      <c r="V785" s="156">
        <v>40039</v>
      </c>
      <c r="W785" s="154">
        <v>7417</v>
      </c>
      <c r="X785" s="262"/>
      <c r="Y785" s="153"/>
      <c r="Z785" s="262"/>
      <c r="AA785" s="262"/>
      <c r="AB785" s="262"/>
      <c r="AC785" s="150"/>
      <c r="AD785" s="40"/>
      <c r="AE785" s="40"/>
      <c r="AF785" s="40"/>
      <c r="AG785" s="40"/>
      <c r="AH785" s="40"/>
      <c r="AI785" s="218"/>
    </row>
    <row r="786" spans="1:35" ht="45" customHeight="1" x14ac:dyDescent="0.2">
      <c r="A786" s="159" t="s">
        <v>7191</v>
      </c>
      <c r="B786" s="150">
        <v>654974004</v>
      </c>
      <c r="C786" s="150" t="s">
        <v>7192</v>
      </c>
      <c r="D786" s="151" t="s">
        <v>124</v>
      </c>
      <c r="E786" s="150" t="s">
        <v>7193</v>
      </c>
      <c r="F786" s="152" t="s">
        <v>7194</v>
      </c>
      <c r="G786" s="152"/>
      <c r="H786" s="152" t="s">
        <v>7191</v>
      </c>
      <c r="I786" s="152" t="s">
        <v>7195</v>
      </c>
      <c r="J786" s="150" t="s">
        <v>7196</v>
      </c>
      <c r="K786" s="150" t="s">
        <v>7197</v>
      </c>
      <c r="L786" s="150" t="s">
        <v>7198</v>
      </c>
      <c r="M786" s="150" t="s">
        <v>7199</v>
      </c>
      <c r="N786" s="153" t="s">
        <v>149</v>
      </c>
      <c r="O786" s="154" t="s">
        <v>7200</v>
      </c>
      <c r="P786" s="154"/>
      <c r="Q786" s="155"/>
      <c r="R786" s="154"/>
      <c r="S786" s="155">
        <v>93107</v>
      </c>
      <c r="T786" s="155" t="s">
        <v>7201</v>
      </c>
      <c r="U786" s="155">
        <v>2008</v>
      </c>
      <c r="V786" s="156">
        <v>38770</v>
      </c>
      <c r="W786" s="154">
        <v>7307</v>
      </c>
      <c r="X786" s="262"/>
      <c r="Y786" s="153"/>
      <c r="Z786" s="262"/>
      <c r="AA786" s="262"/>
      <c r="AB786" s="262"/>
      <c r="AC786" s="150"/>
      <c r="AD786" s="40"/>
      <c r="AE786" s="40"/>
      <c r="AF786" s="40"/>
      <c r="AG786" s="40"/>
      <c r="AH786" s="40"/>
      <c r="AI786" s="218"/>
    </row>
    <row r="787" spans="1:35" ht="45" customHeight="1" x14ac:dyDescent="0.2">
      <c r="A787" s="159" t="s">
        <v>7202</v>
      </c>
      <c r="B787" s="150">
        <v>650980085</v>
      </c>
      <c r="C787" s="150" t="s">
        <v>198</v>
      </c>
      <c r="D787" s="151" t="s">
        <v>124</v>
      </c>
      <c r="E787" s="150" t="s">
        <v>7203</v>
      </c>
      <c r="F787" s="152" t="s">
        <v>7204</v>
      </c>
      <c r="G787" s="152"/>
      <c r="H787" s="152" t="s">
        <v>7205</v>
      </c>
      <c r="I787" s="152" t="s">
        <v>7206</v>
      </c>
      <c r="J787" s="150" t="s">
        <v>1438</v>
      </c>
      <c r="K787" s="150" t="s">
        <v>7207</v>
      </c>
      <c r="L787" s="150" t="s">
        <v>7208</v>
      </c>
      <c r="M787" s="150" t="s">
        <v>7209</v>
      </c>
      <c r="N787" s="153" t="s">
        <v>133</v>
      </c>
      <c r="O787" s="154" t="s">
        <v>7210</v>
      </c>
      <c r="P787" s="154" t="s">
        <v>7211</v>
      </c>
      <c r="Q787" s="155" t="s">
        <v>7212</v>
      </c>
      <c r="R787" s="154"/>
      <c r="S787" s="155" t="s">
        <v>959</v>
      </c>
      <c r="T787" s="155" t="s">
        <v>7213</v>
      </c>
      <c r="U787" s="155">
        <v>2014</v>
      </c>
      <c r="V787" s="156">
        <v>42248</v>
      </c>
      <c r="W787" s="154">
        <v>7581</v>
      </c>
      <c r="X787" s="262"/>
      <c r="Y787" s="153"/>
      <c r="Z787" s="262"/>
      <c r="AA787" s="262"/>
      <c r="AB787" s="262"/>
      <c r="AC787" s="150"/>
      <c r="AD787" s="40"/>
      <c r="AE787" s="40"/>
      <c r="AF787" s="40"/>
      <c r="AG787" s="40"/>
      <c r="AH787" s="40"/>
      <c r="AI787" s="218"/>
    </row>
    <row r="788" spans="1:35" ht="45" customHeight="1" x14ac:dyDescent="0.2">
      <c r="A788" s="159" t="s">
        <v>7214</v>
      </c>
      <c r="B788" s="150">
        <v>650401387</v>
      </c>
      <c r="C788" s="150" t="s">
        <v>7157</v>
      </c>
      <c r="D788" s="151" t="s">
        <v>124</v>
      </c>
      <c r="E788" s="150" t="s">
        <v>7215</v>
      </c>
      <c r="F788" s="152" t="s">
        <v>7216</v>
      </c>
      <c r="G788" s="152"/>
      <c r="H788" s="152" t="s">
        <v>7170</v>
      </c>
      <c r="I788" s="152" t="s">
        <v>7217</v>
      </c>
      <c r="J788" s="150" t="s">
        <v>7172</v>
      </c>
      <c r="K788" s="150" t="s">
        <v>7218</v>
      </c>
      <c r="L788" s="150" t="s">
        <v>7219</v>
      </c>
      <c r="M788" s="150" t="s">
        <v>7220</v>
      </c>
      <c r="N788" s="153" t="s">
        <v>118</v>
      </c>
      <c r="O788" s="154" t="s">
        <v>2793</v>
      </c>
      <c r="P788" s="154" t="s">
        <v>7221</v>
      </c>
      <c r="Q788" s="155"/>
      <c r="R788" s="154"/>
      <c r="S788" s="155" t="s">
        <v>1773</v>
      </c>
      <c r="T788" s="155" t="s">
        <v>7222</v>
      </c>
      <c r="U788" s="155">
        <v>2020</v>
      </c>
      <c r="V788" s="156">
        <v>40793</v>
      </c>
      <c r="W788" s="154">
        <v>7452</v>
      </c>
      <c r="X788" s="262"/>
      <c r="Y788" s="153"/>
      <c r="Z788" s="262"/>
      <c r="AA788" s="262"/>
      <c r="AB788" s="262"/>
      <c r="AC788" s="150"/>
      <c r="AD788" s="40"/>
      <c r="AE788" s="40"/>
      <c r="AF788" s="40"/>
      <c r="AG788" s="40"/>
      <c r="AH788" s="40"/>
      <c r="AI788" s="218"/>
    </row>
    <row r="789" spans="1:35" ht="45" customHeight="1" x14ac:dyDescent="0.2">
      <c r="A789" s="159" t="s">
        <v>7223</v>
      </c>
      <c r="B789" s="150">
        <v>741504006</v>
      </c>
      <c r="C789" s="150" t="s">
        <v>198</v>
      </c>
      <c r="D789" s="151" t="s">
        <v>124</v>
      </c>
      <c r="E789" s="150" t="s">
        <v>7224</v>
      </c>
      <c r="F789" s="152" t="s">
        <v>7225</v>
      </c>
      <c r="G789" s="155">
        <v>2024</v>
      </c>
      <c r="H789" s="152" t="s">
        <v>627</v>
      </c>
      <c r="I789" s="152" t="s">
        <v>7226</v>
      </c>
      <c r="J789" s="150" t="s">
        <v>341</v>
      </c>
      <c r="K789" s="150" t="s">
        <v>7227</v>
      </c>
      <c r="L789" s="183" t="s">
        <v>7228</v>
      </c>
      <c r="M789" s="150" t="s">
        <v>7229</v>
      </c>
      <c r="N789" s="153" t="s">
        <v>149</v>
      </c>
      <c r="O789" s="154" t="s">
        <v>379</v>
      </c>
      <c r="P789" s="154" t="s">
        <v>7230</v>
      </c>
      <c r="Q789" s="155" t="s">
        <v>7231</v>
      </c>
      <c r="R789" s="154"/>
      <c r="S789" s="155" t="s">
        <v>627</v>
      </c>
      <c r="T789" s="154" t="s">
        <v>7232</v>
      </c>
      <c r="U789" s="155">
        <v>2023</v>
      </c>
      <c r="V789" s="156">
        <v>37970</v>
      </c>
      <c r="W789" s="154">
        <v>6999</v>
      </c>
      <c r="X789" s="213"/>
      <c r="Y789" s="214"/>
      <c r="Z789" s="213"/>
      <c r="AA789" s="213"/>
      <c r="AB789" s="213"/>
      <c r="AC789" s="215"/>
      <c r="AD789" s="40"/>
      <c r="AE789" s="40"/>
      <c r="AF789" s="40"/>
      <c r="AG789" s="40"/>
      <c r="AH789" s="40"/>
      <c r="AI789" s="218"/>
    </row>
    <row r="790" spans="1:35" ht="45" customHeight="1" x14ac:dyDescent="0.2">
      <c r="A790" s="159" t="s">
        <v>7233</v>
      </c>
      <c r="B790" s="150">
        <v>651155924</v>
      </c>
      <c r="C790" s="150" t="s">
        <v>198</v>
      </c>
      <c r="D790" s="151" t="s">
        <v>124</v>
      </c>
      <c r="E790" s="150" t="s">
        <v>7234</v>
      </c>
      <c r="F790" s="152" t="s">
        <v>7235</v>
      </c>
      <c r="G790" s="152"/>
      <c r="H790" s="152" t="s">
        <v>7236</v>
      </c>
      <c r="I790" s="152" t="s">
        <v>7237</v>
      </c>
      <c r="J790" s="150" t="s">
        <v>3002</v>
      </c>
      <c r="K790" s="150" t="s">
        <v>7238</v>
      </c>
      <c r="L790" s="150" t="s">
        <v>7239</v>
      </c>
      <c r="M790" s="150" t="s">
        <v>7240</v>
      </c>
      <c r="N790" s="153" t="s">
        <v>1617</v>
      </c>
      <c r="O790" s="154" t="s">
        <v>2477</v>
      </c>
      <c r="P790" s="154" t="s">
        <v>7241</v>
      </c>
      <c r="Q790" s="155" t="s">
        <v>7242</v>
      </c>
      <c r="R790" s="154"/>
      <c r="S790" s="155" t="s">
        <v>959</v>
      </c>
      <c r="T790" s="155" t="s">
        <v>6724</v>
      </c>
      <c r="U790" s="155">
        <v>2015</v>
      </c>
      <c r="V790" s="156">
        <v>42543</v>
      </c>
      <c r="W790" s="154">
        <v>7610</v>
      </c>
      <c r="X790" s="262"/>
      <c r="Y790" s="153"/>
      <c r="Z790" s="262"/>
      <c r="AA790" s="262"/>
      <c r="AB790" s="262"/>
      <c r="AC790" s="150"/>
      <c r="AD790" s="40"/>
      <c r="AE790" s="40"/>
      <c r="AF790" s="40"/>
      <c r="AG790" s="40"/>
      <c r="AH790" s="40"/>
      <c r="AI790" s="218"/>
    </row>
    <row r="791" spans="1:35" ht="45" customHeight="1" x14ac:dyDescent="0.2">
      <c r="A791" s="159" t="s">
        <v>7243</v>
      </c>
      <c r="B791" s="150">
        <v>759418204</v>
      </c>
      <c r="C791" s="150" t="s">
        <v>198</v>
      </c>
      <c r="D791" s="151" t="s">
        <v>124</v>
      </c>
      <c r="E791" s="150" t="s">
        <v>7244</v>
      </c>
      <c r="F791" s="152" t="s">
        <v>7245</v>
      </c>
      <c r="G791" s="152"/>
      <c r="H791" s="152" t="s">
        <v>7246</v>
      </c>
      <c r="I791" s="152" t="s">
        <v>7247</v>
      </c>
      <c r="J791" s="150" t="s">
        <v>7248</v>
      </c>
      <c r="K791" s="150" t="s">
        <v>7249</v>
      </c>
      <c r="L791" s="150" t="s">
        <v>7250</v>
      </c>
      <c r="M791" s="150" t="s">
        <v>7251</v>
      </c>
      <c r="N791" s="153" t="s">
        <v>246</v>
      </c>
      <c r="O791" s="154" t="s">
        <v>686</v>
      </c>
      <c r="P791" s="154" t="s">
        <v>7252</v>
      </c>
      <c r="Q791" s="155"/>
      <c r="R791" s="154"/>
      <c r="S791" s="155" t="s">
        <v>1773</v>
      </c>
      <c r="T791" s="155" t="s">
        <v>7253</v>
      </c>
      <c r="U791" s="155">
        <v>2021</v>
      </c>
      <c r="V791" s="156">
        <v>37970</v>
      </c>
      <c r="W791" s="154">
        <v>7038</v>
      </c>
      <c r="X791" s="213"/>
      <c r="Y791" s="214"/>
      <c r="Z791" s="213"/>
      <c r="AA791" s="213"/>
      <c r="AB791" s="213"/>
      <c r="AC791" s="215"/>
      <c r="AD791" s="40"/>
      <c r="AE791" s="40"/>
      <c r="AF791" s="40"/>
      <c r="AG791" s="40"/>
      <c r="AH791" s="40"/>
      <c r="AI791" s="218"/>
    </row>
    <row r="792" spans="1:35" ht="45" customHeight="1" x14ac:dyDescent="0.2">
      <c r="A792" s="159" t="s">
        <v>7254</v>
      </c>
      <c r="B792" s="150">
        <v>652372805</v>
      </c>
      <c r="C792" s="150" t="s">
        <v>156</v>
      </c>
      <c r="D792" s="151" t="s">
        <v>124</v>
      </c>
      <c r="E792" s="150" t="s">
        <v>7255</v>
      </c>
      <c r="F792" s="152" t="s">
        <v>7256</v>
      </c>
      <c r="G792" s="152"/>
      <c r="H792" s="152" t="s">
        <v>7257</v>
      </c>
      <c r="I792" s="152" t="s">
        <v>7258</v>
      </c>
      <c r="J792" s="150" t="s">
        <v>7259</v>
      </c>
      <c r="K792" s="150" t="s">
        <v>7260</v>
      </c>
      <c r="L792" s="150" t="s">
        <v>7261</v>
      </c>
      <c r="M792" s="150" t="s">
        <v>7262</v>
      </c>
      <c r="N792" s="153" t="s">
        <v>118</v>
      </c>
      <c r="O792" s="154" t="s">
        <v>672</v>
      </c>
      <c r="P792" s="154"/>
      <c r="Q792" s="155" t="s">
        <v>7263</v>
      </c>
      <c r="R792" s="154"/>
      <c r="S792" s="155" t="s">
        <v>153</v>
      </c>
      <c r="T792" s="155" t="s">
        <v>7264</v>
      </c>
      <c r="U792" s="155">
        <v>2005</v>
      </c>
      <c r="V792" s="156">
        <v>38904</v>
      </c>
      <c r="W792" s="154">
        <v>7326</v>
      </c>
      <c r="X792" s="262"/>
      <c r="Y792" s="153"/>
      <c r="Z792" s="262"/>
      <c r="AA792" s="262"/>
      <c r="AB792" s="262"/>
      <c r="AC792" s="150"/>
      <c r="AD792" s="40"/>
      <c r="AE792" s="40"/>
      <c r="AF792" s="40"/>
      <c r="AG792" s="40"/>
      <c r="AH792" s="40"/>
      <c r="AI792" s="218"/>
    </row>
    <row r="793" spans="1:35" ht="45" customHeight="1" x14ac:dyDescent="0.2">
      <c r="A793" s="159" t="s">
        <v>7265</v>
      </c>
      <c r="B793" s="150" t="s">
        <v>7266</v>
      </c>
      <c r="C793" s="150" t="s">
        <v>198</v>
      </c>
      <c r="D793" s="151" t="s">
        <v>124</v>
      </c>
      <c r="E793" s="150" t="s">
        <v>7267</v>
      </c>
      <c r="F793" s="152" t="s">
        <v>7268</v>
      </c>
      <c r="G793" s="152"/>
      <c r="H793" s="152" t="s">
        <v>7269</v>
      </c>
      <c r="I793" s="152" t="s">
        <v>7270</v>
      </c>
      <c r="J793" s="150" t="s">
        <v>3002</v>
      </c>
      <c r="K793" s="150" t="s">
        <v>7271</v>
      </c>
      <c r="L793" s="150" t="s">
        <v>7272</v>
      </c>
      <c r="M793" s="150" t="s">
        <v>7273</v>
      </c>
      <c r="N793" s="153" t="s">
        <v>232</v>
      </c>
      <c r="O793" s="154" t="s">
        <v>294</v>
      </c>
      <c r="P793" s="154">
        <v>967621906</v>
      </c>
      <c r="Q793" s="167" t="s">
        <v>7274</v>
      </c>
      <c r="R793" s="154"/>
      <c r="S793" s="155" t="s">
        <v>959</v>
      </c>
      <c r="T793" s="155" t="s">
        <v>7275</v>
      </c>
      <c r="U793" s="155">
        <v>2018</v>
      </c>
      <c r="V793" s="156">
        <v>42565</v>
      </c>
      <c r="W793" s="154">
        <v>7612</v>
      </c>
      <c r="X793" s="262"/>
      <c r="Y793" s="153"/>
      <c r="Z793" s="262"/>
      <c r="AA793" s="262"/>
      <c r="AB793" s="262"/>
      <c r="AC793" s="150"/>
      <c r="AD793" s="40"/>
      <c r="AE793" s="40"/>
      <c r="AF793" s="40"/>
      <c r="AG793" s="40"/>
      <c r="AH793" s="40"/>
      <c r="AI793" s="218"/>
    </row>
    <row r="794" spans="1:35" ht="45" customHeight="1" x14ac:dyDescent="0.2">
      <c r="A794" s="159" t="s">
        <v>7276</v>
      </c>
      <c r="B794" s="150">
        <v>654689601</v>
      </c>
      <c r="C794" s="150" t="s">
        <v>156</v>
      </c>
      <c r="D794" s="151" t="s">
        <v>124</v>
      </c>
      <c r="E794" s="150" t="s">
        <v>7277</v>
      </c>
      <c r="F794" s="152" t="s">
        <v>7278</v>
      </c>
      <c r="G794" s="152"/>
      <c r="H794" s="152" t="s">
        <v>7279</v>
      </c>
      <c r="I794" s="152" t="s">
        <v>7280</v>
      </c>
      <c r="J794" s="150" t="s">
        <v>1049</v>
      </c>
      <c r="K794" s="150" t="s">
        <v>7281</v>
      </c>
      <c r="L794" s="150" t="s">
        <v>7282</v>
      </c>
      <c r="M794" s="150" t="s">
        <v>7283</v>
      </c>
      <c r="N794" s="153" t="s">
        <v>232</v>
      </c>
      <c r="O794" s="154" t="s">
        <v>2477</v>
      </c>
      <c r="P794" s="154"/>
      <c r="Q794" s="167" t="s">
        <v>7284</v>
      </c>
      <c r="R794" s="154"/>
      <c r="S794" s="155">
        <v>93991</v>
      </c>
      <c r="T794" s="155" t="s">
        <v>7285</v>
      </c>
      <c r="U794" s="155">
        <v>2004</v>
      </c>
      <c r="V794" s="156">
        <v>38769</v>
      </c>
      <c r="W794" s="154">
        <v>7306</v>
      </c>
      <c r="X794" s="262"/>
      <c r="Y794" s="153"/>
      <c r="Z794" s="262"/>
      <c r="AA794" s="262"/>
      <c r="AB794" s="262"/>
      <c r="AC794" s="150"/>
      <c r="AD794" s="40"/>
      <c r="AE794" s="40"/>
      <c r="AF794" s="40"/>
      <c r="AG794" s="40"/>
      <c r="AH794" s="40"/>
      <c r="AI794" s="218"/>
    </row>
    <row r="795" spans="1:35" ht="45" customHeight="1" x14ac:dyDescent="0.2">
      <c r="A795" s="159" t="s">
        <v>7286</v>
      </c>
      <c r="B795" s="150">
        <v>654941300</v>
      </c>
      <c r="C795" s="150" t="s">
        <v>198</v>
      </c>
      <c r="D795" s="151" t="s">
        <v>124</v>
      </c>
      <c r="E795" s="150" t="s">
        <v>7287</v>
      </c>
      <c r="F795" s="152" t="s">
        <v>7288</v>
      </c>
      <c r="G795" s="152"/>
      <c r="H795" s="152" t="s">
        <v>7049</v>
      </c>
      <c r="I795" s="152" t="s">
        <v>7289</v>
      </c>
      <c r="J795" s="150" t="s">
        <v>1084</v>
      </c>
      <c r="K795" s="150" t="s">
        <v>7290</v>
      </c>
      <c r="L795" s="150" t="s">
        <v>7291</v>
      </c>
      <c r="M795" s="150" t="s">
        <v>7292</v>
      </c>
      <c r="N795" s="153" t="s">
        <v>118</v>
      </c>
      <c r="O795" s="154" t="s">
        <v>192</v>
      </c>
      <c r="P795" s="154"/>
      <c r="Q795" s="155"/>
      <c r="R795" s="154"/>
      <c r="S795" s="155" t="s">
        <v>627</v>
      </c>
      <c r="T795" s="155" t="s">
        <v>7293</v>
      </c>
      <c r="U795" s="155">
        <v>2008</v>
      </c>
      <c r="V795" s="156">
        <v>39006</v>
      </c>
      <c r="W795" s="154">
        <v>7335</v>
      </c>
      <c r="X795" s="262"/>
      <c r="Y795" s="153"/>
      <c r="Z795" s="262"/>
      <c r="AA795" s="262"/>
      <c r="AB795" s="262"/>
      <c r="AC795" s="150"/>
      <c r="AD795" s="40"/>
      <c r="AE795" s="40"/>
      <c r="AF795" s="40"/>
      <c r="AG795" s="40"/>
      <c r="AH795" s="40"/>
      <c r="AI795" s="218"/>
    </row>
    <row r="796" spans="1:35" ht="45" customHeight="1" x14ac:dyDescent="0.2">
      <c r="A796" s="159" t="s">
        <v>7294</v>
      </c>
      <c r="B796" s="150">
        <v>759905806</v>
      </c>
      <c r="C796" s="150" t="s">
        <v>198</v>
      </c>
      <c r="D796" s="151" t="s">
        <v>124</v>
      </c>
      <c r="E796" s="150" t="s">
        <v>7295</v>
      </c>
      <c r="F796" s="152" t="s">
        <v>7296</v>
      </c>
      <c r="G796" s="152"/>
      <c r="H796" s="152" t="s">
        <v>7049</v>
      </c>
      <c r="I796" s="152" t="s">
        <v>7297</v>
      </c>
      <c r="J796" s="150" t="s">
        <v>1084</v>
      </c>
      <c r="K796" s="150" t="s">
        <v>7298</v>
      </c>
      <c r="L796" s="150" t="s">
        <v>7299</v>
      </c>
      <c r="M796" s="262" t="s">
        <v>7300</v>
      </c>
      <c r="N796" s="153" t="s">
        <v>133</v>
      </c>
      <c r="O796" s="154" t="s">
        <v>2502</v>
      </c>
      <c r="P796" s="154"/>
      <c r="Q796" s="155" t="s">
        <v>7301</v>
      </c>
      <c r="R796" s="154"/>
      <c r="S796" s="155" t="s">
        <v>627</v>
      </c>
      <c r="T796" s="155" t="s">
        <v>7302</v>
      </c>
      <c r="U796" s="155">
        <v>2015</v>
      </c>
      <c r="V796" s="156">
        <v>39097</v>
      </c>
      <c r="W796" s="154">
        <v>7342</v>
      </c>
      <c r="X796" s="150"/>
      <c r="Y796" s="153"/>
      <c r="Z796" s="262"/>
      <c r="AA796" s="262"/>
      <c r="AB796" s="262"/>
      <c r="AC796" s="150"/>
      <c r="AD796" s="40"/>
      <c r="AE796" s="40"/>
      <c r="AF796" s="40"/>
      <c r="AG796" s="40"/>
      <c r="AH796" s="40"/>
      <c r="AI796" s="218"/>
    </row>
    <row r="797" spans="1:35" ht="45" customHeight="1" x14ac:dyDescent="0.2">
      <c r="A797" s="159" t="s">
        <v>7303</v>
      </c>
      <c r="B797" s="150" t="s">
        <v>7304</v>
      </c>
      <c r="C797" s="150" t="s">
        <v>7180</v>
      </c>
      <c r="D797" s="151" t="s">
        <v>124</v>
      </c>
      <c r="E797" s="150" t="s">
        <v>7305</v>
      </c>
      <c r="F797" s="152" t="s">
        <v>7306</v>
      </c>
      <c r="G797" s="152"/>
      <c r="H797" s="152" t="s">
        <v>7307</v>
      </c>
      <c r="I797" s="152" t="s">
        <v>7308</v>
      </c>
      <c r="J797" s="150" t="s">
        <v>7309</v>
      </c>
      <c r="K797" s="150" t="s">
        <v>7310</v>
      </c>
      <c r="L797" s="150" t="s">
        <v>7311</v>
      </c>
      <c r="M797" s="150" t="s">
        <v>7312</v>
      </c>
      <c r="N797" s="153" t="s">
        <v>939</v>
      </c>
      <c r="O797" s="154" t="s">
        <v>940</v>
      </c>
      <c r="P797" s="154" t="s">
        <v>7313</v>
      </c>
      <c r="Q797" s="166" t="s">
        <v>7314</v>
      </c>
      <c r="R797" s="154"/>
      <c r="S797" s="155" t="s">
        <v>627</v>
      </c>
      <c r="T797" s="155" t="s">
        <v>7315</v>
      </c>
      <c r="U797" s="155">
        <v>2018</v>
      </c>
      <c r="V797" s="156">
        <v>38376</v>
      </c>
      <c r="W797" s="154">
        <v>7154</v>
      </c>
      <c r="X797" s="262"/>
      <c r="Y797" s="153"/>
      <c r="Z797" s="262"/>
      <c r="AA797" s="262"/>
      <c r="AB797" s="262"/>
      <c r="AC797" s="150"/>
      <c r="AD797" s="40"/>
      <c r="AE797" s="40"/>
      <c r="AF797" s="40"/>
      <c r="AG797" s="40"/>
      <c r="AH797" s="40"/>
      <c r="AI797" s="218"/>
    </row>
    <row r="798" spans="1:35" ht="45" customHeight="1" x14ac:dyDescent="0.2">
      <c r="A798" s="159" t="s">
        <v>7316</v>
      </c>
      <c r="B798" s="150">
        <v>731414009</v>
      </c>
      <c r="C798" s="150" t="s">
        <v>198</v>
      </c>
      <c r="D798" s="151" t="s">
        <v>124</v>
      </c>
      <c r="E798" s="150" t="s">
        <v>7317</v>
      </c>
      <c r="F798" s="152" t="s">
        <v>7318</v>
      </c>
      <c r="G798" s="152"/>
      <c r="H798" s="152" t="s">
        <v>7319</v>
      </c>
      <c r="I798" s="152" t="s">
        <v>7320</v>
      </c>
      <c r="J798" s="150" t="s">
        <v>7321</v>
      </c>
      <c r="K798" s="150" t="s">
        <v>7322</v>
      </c>
      <c r="L798" s="150" t="s">
        <v>7323</v>
      </c>
      <c r="M798" s="150" t="s">
        <v>7324</v>
      </c>
      <c r="N798" s="153" t="s">
        <v>246</v>
      </c>
      <c r="O798" s="154" t="s">
        <v>1934</v>
      </c>
      <c r="P798" s="154" t="s">
        <v>7325</v>
      </c>
      <c r="Q798" s="155" t="s">
        <v>7326</v>
      </c>
      <c r="R798" s="154"/>
      <c r="S798" s="155" t="s">
        <v>627</v>
      </c>
      <c r="T798" s="155" t="s">
        <v>7327</v>
      </c>
      <c r="U798" s="155">
        <v>2018</v>
      </c>
      <c r="V798" s="156">
        <v>37970</v>
      </c>
      <c r="W798" s="154">
        <v>6962</v>
      </c>
      <c r="X798" s="262"/>
      <c r="Y798" s="153"/>
      <c r="Z798" s="262"/>
      <c r="AA798" s="262"/>
      <c r="AB798" s="262"/>
      <c r="AC798" s="150"/>
      <c r="AD798" s="40"/>
      <c r="AE798" s="40"/>
      <c r="AF798" s="40"/>
      <c r="AG798" s="40"/>
      <c r="AH798" s="40"/>
      <c r="AI798" s="218"/>
    </row>
    <row r="799" spans="1:35" ht="45" customHeight="1" x14ac:dyDescent="0.2">
      <c r="A799" s="159" t="s">
        <v>7328</v>
      </c>
      <c r="B799" s="150">
        <v>743577000</v>
      </c>
      <c r="C799" s="150" t="s">
        <v>7157</v>
      </c>
      <c r="D799" s="151" t="s">
        <v>124</v>
      </c>
      <c r="E799" s="150" t="s">
        <v>7329</v>
      </c>
      <c r="F799" s="152" t="s">
        <v>7330</v>
      </c>
      <c r="G799" s="152"/>
      <c r="H799" s="152" t="s">
        <v>7170</v>
      </c>
      <c r="I799" s="152" t="s">
        <v>7331</v>
      </c>
      <c r="J799" s="150" t="s">
        <v>7332</v>
      </c>
      <c r="K799" s="150" t="s">
        <v>7333</v>
      </c>
      <c r="L799" s="150" t="s">
        <v>7334</v>
      </c>
      <c r="M799" s="150" t="s">
        <v>7335</v>
      </c>
      <c r="N799" s="153" t="s">
        <v>118</v>
      </c>
      <c r="O799" s="154" t="s">
        <v>4540</v>
      </c>
      <c r="P799" s="154"/>
      <c r="Q799" s="155"/>
      <c r="R799" s="154"/>
      <c r="S799" s="155" t="s">
        <v>1773</v>
      </c>
      <c r="T799" s="155" t="s">
        <v>7336</v>
      </c>
      <c r="U799" s="155">
        <v>2011</v>
      </c>
      <c r="V799" s="156">
        <v>37970</v>
      </c>
      <c r="W799" s="154">
        <v>7017</v>
      </c>
      <c r="X799" s="262"/>
      <c r="Y799" s="153"/>
      <c r="Z799" s="262"/>
      <c r="AA799" s="262"/>
      <c r="AB799" s="262"/>
      <c r="AC799" s="150"/>
      <c r="AD799" s="40"/>
      <c r="AE799" s="40"/>
      <c r="AF799" s="40"/>
      <c r="AG799" s="40"/>
      <c r="AH799" s="40"/>
      <c r="AI799" s="218"/>
    </row>
    <row r="800" spans="1:35" ht="45" customHeight="1" x14ac:dyDescent="0.2">
      <c r="A800" s="159" t="s">
        <v>7337</v>
      </c>
      <c r="B800" s="150">
        <v>657110906</v>
      </c>
      <c r="C800" s="150" t="s">
        <v>156</v>
      </c>
      <c r="D800" s="151" t="s">
        <v>124</v>
      </c>
      <c r="E800" s="150" t="s">
        <v>7338</v>
      </c>
      <c r="F800" s="152" t="s">
        <v>7339</v>
      </c>
      <c r="G800" s="152"/>
      <c r="H800" s="152" t="s">
        <v>6738</v>
      </c>
      <c r="I800" s="152" t="s">
        <v>7340</v>
      </c>
      <c r="J800" s="150" t="s">
        <v>341</v>
      </c>
      <c r="K800" s="150" t="s">
        <v>7341</v>
      </c>
      <c r="L800" s="150" t="s">
        <v>7342</v>
      </c>
      <c r="M800" s="150" t="s">
        <v>7343</v>
      </c>
      <c r="N800" s="153" t="s">
        <v>118</v>
      </c>
      <c r="O800" s="154" t="s">
        <v>1687</v>
      </c>
      <c r="P800" s="154" t="s">
        <v>7344</v>
      </c>
      <c r="Q800" s="155" t="s">
        <v>7345</v>
      </c>
      <c r="R800" s="154"/>
      <c r="S800" s="155">
        <v>93991</v>
      </c>
      <c r="T800" s="155" t="s">
        <v>7346</v>
      </c>
      <c r="U800" s="155">
        <v>2012</v>
      </c>
      <c r="V800" s="156">
        <v>39384</v>
      </c>
      <c r="W800" s="154">
        <v>7380</v>
      </c>
      <c r="X800" s="262"/>
      <c r="Y800" s="153"/>
      <c r="Z800" s="262"/>
      <c r="AA800" s="262"/>
      <c r="AB800" s="262"/>
      <c r="AC800" s="150"/>
      <c r="AD800" s="40"/>
      <c r="AE800" s="40"/>
      <c r="AF800" s="40"/>
      <c r="AG800" s="40"/>
      <c r="AH800" s="40"/>
      <c r="AI800" s="218"/>
    </row>
    <row r="801" spans="1:35" ht="45" customHeight="1" x14ac:dyDescent="0.2">
      <c r="A801" s="159" t="s">
        <v>7347</v>
      </c>
      <c r="B801" s="150">
        <v>654617201</v>
      </c>
      <c r="C801" s="150" t="s">
        <v>156</v>
      </c>
      <c r="D801" s="151" t="s">
        <v>124</v>
      </c>
      <c r="E801" s="150" t="s">
        <v>7348</v>
      </c>
      <c r="F801" s="152" t="s">
        <v>7349</v>
      </c>
      <c r="G801" s="152"/>
      <c r="H801" s="152" t="s">
        <v>7350</v>
      </c>
      <c r="I801" s="152" t="s">
        <v>7351</v>
      </c>
      <c r="J801" s="150" t="s">
        <v>1049</v>
      </c>
      <c r="K801" s="150" t="s">
        <v>7352</v>
      </c>
      <c r="L801" s="150" t="s">
        <v>7353</v>
      </c>
      <c r="M801" s="150" t="s">
        <v>7354</v>
      </c>
      <c r="N801" s="153" t="s">
        <v>494</v>
      </c>
      <c r="O801" s="154" t="s">
        <v>2092</v>
      </c>
      <c r="P801" s="154" t="s">
        <v>7355</v>
      </c>
      <c r="Q801" s="155"/>
      <c r="R801" s="154"/>
      <c r="S801" s="155">
        <v>93991</v>
      </c>
      <c r="T801" s="155" t="s">
        <v>7356</v>
      </c>
      <c r="U801" s="155">
        <v>2007</v>
      </c>
      <c r="V801" s="156">
        <v>39626</v>
      </c>
      <c r="W801" s="154">
        <v>7398</v>
      </c>
      <c r="X801" s="262"/>
      <c r="Y801" s="153"/>
      <c r="Z801" s="262"/>
      <c r="AA801" s="262"/>
      <c r="AB801" s="262"/>
      <c r="AC801" s="150"/>
      <c r="AD801" s="40"/>
      <c r="AE801" s="40"/>
      <c r="AF801" s="40"/>
      <c r="AG801" s="40"/>
      <c r="AH801" s="40"/>
      <c r="AI801" s="218"/>
    </row>
    <row r="802" spans="1:35" ht="45" customHeight="1" x14ac:dyDescent="0.2">
      <c r="A802" s="159" t="s">
        <v>7357</v>
      </c>
      <c r="B802" s="150">
        <v>650607945</v>
      </c>
      <c r="C802" s="150" t="s">
        <v>605</v>
      </c>
      <c r="D802" s="151" t="s">
        <v>124</v>
      </c>
      <c r="E802" s="150" t="s">
        <v>7358</v>
      </c>
      <c r="F802" s="152" t="s">
        <v>7359</v>
      </c>
      <c r="G802" s="152"/>
      <c r="H802" s="152" t="s">
        <v>7360</v>
      </c>
      <c r="I802" s="152" t="s">
        <v>7361</v>
      </c>
      <c r="J802" s="150" t="s">
        <v>1036</v>
      </c>
      <c r="K802" s="150" t="s">
        <v>7362</v>
      </c>
      <c r="L802" s="150" t="s">
        <v>7363</v>
      </c>
      <c r="M802" s="150" t="s">
        <v>7364</v>
      </c>
      <c r="N802" s="153" t="s">
        <v>118</v>
      </c>
      <c r="O802" s="154" t="s">
        <v>1571</v>
      </c>
      <c r="P802" s="154" t="s">
        <v>7365</v>
      </c>
      <c r="Q802" s="155" t="s">
        <v>7366</v>
      </c>
      <c r="R802" s="154"/>
      <c r="S802" s="155" t="s">
        <v>627</v>
      </c>
      <c r="T802" s="155" t="s">
        <v>7367</v>
      </c>
      <c r="U802" s="155">
        <v>2013</v>
      </c>
      <c r="V802" s="156">
        <v>42053</v>
      </c>
      <c r="W802" s="154">
        <v>7539</v>
      </c>
      <c r="X802" s="262"/>
      <c r="Y802" s="153"/>
      <c r="Z802" s="262"/>
      <c r="AA802" s="262"/>
      <c r="AB802" s="262"/>
      <c r="AC802" s="150"/>
      <c r="AD802" s="40"/>
      <c r="AE802" s="40"/>
      <c r="AF802" s="40"/>
      <c r="AG802" s="40"/>
      <c r="AH802" s="40"/>
      <c r="AI802" s="218"/>
    </row>
    <row r="803" spans="1:35" ht="45" customHeight="1" x14ac:dyDescent="0.2">
      <c r="A803" s="159" t="s">
        <v>7368</v>
      </c>
      <c r="B803" s="150">
        <v>651168902</v>
      </c>
      <c r="C803" s="150" t="s">
        <v>156</v>
      </c>
      <c r="D803" s="151" t="s">
        <v>124</v>
      </c>
      <c r="E803" s="150" t="s">
        <v>7369</v>
      </c>
      <c r="F803" s="152" t="s">
        <v>7370</v>
      </c>
      <c r="G803" s="152"/>
      <c r="H803" s="152" t="s">
        <v>7371</v>
      </c>
      <c r="I803" s="152" t="s">
        <v>7372</v>
      </c>
      <c r="J803" s="150" t="s">
        <v>7373</v>
      </c>
      <c r="K803" s="150" t="s">
        <v>7374</v>
      </c>
      <c r="L803" s="150" t="s">
        <v>7375</v>
      </c>
      <c r="M803" s="150" t="s">
        <v>7376</v>
      </c>
      <c r="N803" s="153" t="s">
        <v>246</v>
      </c>
      <c r="O803" s="154" t="s">
        <v>686</v>
      </c>
      <c r="P803" s="154" t="s">
        <v>7377</v>
      </c>
      <c r="Q803" s="155" t="s">
        <v>7378</v>
      </c>
      <c r="R803" s="154"/>
      <c r="S803" s="155" t="s">
        <v>627</v>
      </c>
      <c r="T803" s="155" t="s">
        <v>7379</v>
      </c>
      <c r="U803" s="155">
        <v>2009</v>
      </c>
      <c r="V803" s="156">
        <v>39882</v>
      </c>
      <c r="W803" s="154">
        <v>7409</v>
      </c>
      <c r="X803" s="262"/>
      <c r="Y803" s="153"/>
      <c r="Z803" s="262"/>
      <c r="AA803" s="262"/>
      <c r="AB803" s="262"/>
      <c r="AC803" s="150"/>
      <c r="AD803" s="40"/>
      <c r="AE803" s="40"/>
      <c r="AF803" s="40"/>
      <c r="AG803" s="40"/>
      <c r="AH803" s="40"/>
      <c r="AI803" s="218"/>
    </row>
    <row r="804" spans="1:35" ht="45" customHeight="1" x14ac:dyDescent="0.2">
      <c r="A804" s="159" t="s">
        <v>7380</v>
      </c>
      <c r="B804" s="150">
        <v>650086104</v>
      </c>
      <c r="C804" s="150" t="s">
        <v>198</v>
      </c>
      <c r="D804" s="151" t="s">
        <v>124</v>
      </c>
      <c r="E804" s="150" t="s">
        <v>7381</v>
      </c>
      <c r="F804" s="152" t="s">
        <v>7382</v>
      </c>
      <c r="G804" s="152"/>
      <c r="H804" s="152" t="s">
        <v>3724</v>
      </c>
      <c r="I804" s="152" t="s">
        <v>7383</v>
      </c>
      <c r="J804" s="150" t="s">
        <v>7384</v>
      </c>
      <c r="K804" s="150" t="s">
        <v>7385</v>
      </c>
      <c r="L804" s="150" t="s">
        <v>7386</v>
      </c>
      <c r="M804" s="150" t="s">
        <v>7387</v>
      </c>
      <c r="N804" s="153" t="s">
        <v>471</v>
      </c>
      <c r="O804" s="154" t="s">
        <v>3571</v>
      </c>
      <c r="P804" s="154" t="s">
        <v>7388</v>
      </c>
      <c r="Q804" s="166" t="s">
        <v>7389</v>
      </c>
      <c r="R804" s="154"/>
      <c r="S804" s="155" t="s">
        <v>777</v>
      </c>
      <c r="T804" s="155" t="s">
        <v>7390</v>
      </c>
      <c r="U804" s="155">
        <v>2020</v>
      </c>
      <c r="V804" s="156">
        <v>39171</v>
      </c>
      <c r="W804" s="154">
        <v>7350</v>
      </c>
      <c r="X804" s="213"/>
      <c r="Y804" s="214"/>
      <c r="Z804" s="213"/>
      <c r="AA804" s="213"/>
      <c r="AB804" s="213"/>
      <c r="AC804" s="215"/>
      <c r="AD804" s="40"/>
      <c r="AE804" s="40"/>
      <c r="AF804" s="40"/>
      <c r="AG804" s="40"/>
      <c r="AH804" s="40"/>
      <c r="AI804" s="218"/>
    </row>
    <row r="805" spans="1:35" ht="45" customHeight="1" x14ac:dyDescent="0.2">
      <c r="A805" s="159" t="s">
        <v>7391</v>
      </c>
      <c r="B805" s="150">
        <v>650876008</v>
      </c>
      <c r="C805" s="150" t="s">
        <v>156</v>
      </c>
      <c r="D805" s="151" t="s">
        <v>124</v>
      </c>
      <c r="E805" s="150" t="s">
        <v>7392</v>
      </c>
      <c r="F805" s="152" t="s">
        <v>7393</v>
      </c>
      <c r="G805" s="152"/>
      <c r="H805" s="152" t="s">
        <v>6469</v>
      </c>
      <c r="I805" s="152" t="s">
        <v>7394</v>
      </c>
      <c r="J805" s="150" t="s">
        <v>7395</v>
      </c>
      <c r="K805" s="150" t="s">
        <v>7396</v>
      </c>
      <c r="L805" s="150" t="s">
        <v>7397</v>
      </c>
      <c r="M805" s="150" t="s">
        <v>7398</v>
      </c>
      <c r="N805" s="153" t="s">
        <v>165</v>
      </c>
      <c r="O805" s="154" t="s">
        <v>166</v>
      </c>
      <c r="P805" s="154" t="s">
        <v>7399</v>
      </c>
      <c r="Q805" s="167" t="s">
        <v>7400</v>
      </c>
      <c r="R805" s="154"/>
      <c r="S805" s="155" t="s">
        <v>1418</v>
      </c>
      <c r="T805" s="155" t="s">
        <v>7401</v>
      </c>
      <c r="U805" s="155">
        <v>2014</v>
      </c>
      <c r="V805" s="156">
        <v>41338</v>
      </c>
      <c r="W805" s="154">
        <v>7472</v>
      </c>
      <c r="X805" s="262"/>
      <c r="Y805" s="153"/>
      <c r="Z805" s="262"/>
      <c r="AA805" s="262"/>
      <c r="AB805" s="262"/>
      <c r="AC805" s="150"/>
      <c r="AD805" s="40"/>
      <c r="AE805" s="40"/>
      <c r="AF805" s="40"/>
      <c r="AG805" s="40"/>
      <c r="AH805" s="40"/>
      <c r="AI805" s="218"/>
    </row>
    <row r="806" spans="1:35" ht="45" customHeight="1" x14ac:dyDescent="0.2">
      <c r="A806" s="159" t="s">
        <v>7402</v>
      </c>
      <c r="B806" s="150">
        <v>650206193</v>
      </c>
      <c r="C806" s="150" t="s">
        <v>198</v>
      </c>
      <c r="D806" s="151" t="s">
        <v>124</v>
      </c>
      <c r="E806" s="150" t="s">
        <v>7403</v>
      </c>
      <c r="F806" s="152" t="s">
        <v>7404</v>
      </c>
      <c r="G806" s="152"/>
      <c r="H806" s="152" t="s">
        <v>7405</v>
      </c>
      <c r="I806" s="152" t="s">
        <v>7406</v>
      </c>
      <c r="J806" s="150" t="s">
        <v>7407</v>
      </c>
      <c r="K806" s="150" t="s">
        <v>7408</v>
      </c>
      <c r="L806" s="150" t="s">
        <v>7409</v>
      </c>
      <c r="M806" s="150" t="s">
        <v>7410</v>
      </c>
      <c r="N806" s="153" t="s">
        <v>118</v>
      </c>
      <c r="O806" s="150" t="s">
        <v>1746</v>
      </c>
      <c r="P806" s="154" t="s">
        <v>7411</v>
      </c>
      <c r="Q806" s="167" t="s">
        <v>7412</v>
      </c>
      <c r="R806" s="154"/>
      <c r="S806" s="155" t="s">
        <v>959</v>
      </c>
      <c r="T806" s="155" t="s">
        <v>7413</v>
      </c>
      <c r="U806" s="155">
        <v>2017</v>
      </c>
      <c r="V806" s="156">
        <v>43062</v>
      </c>
      <c r="W806" s="154">
        <v>7641</v>
      </c>
      <c r="X806" s="262"/>
      <c r="Y806" s="153"/>
      <c r="Z806" s="262"/>
      <c r="AA806" s="262"/>
      <c r="AB806" s="262"/>
      <c r="AC806" s="150"/>
      <c r="AD806" s="40"/>
      <c r="AE806" s="40"/>
      <c r="AF806" s="40"/>
      <c r="AG806" s="40"/>
      <c r="AH806" s="40"/>
      <c r="AI806" s="218"/>
    </row>
    <row r="807" spans="1:35" ht="45" customHeight="1" x14ac:dyDescent="0.2">
      <c r="A807" s="159" t="s">
        <v>7414</v>
      </c>
      <c r="B807" s="150">
        <v>650129113</v>
      </c>
      <c r="C807" s="150" t="s">
        <v>873</v>
      </c>
      <c r="D807" s="151" t="s">
        <v>124</v>
      </c>
      <c r="E807" s="150" t="s">
        <v>7415</v>
      </c>
      <c r="F807" s="152" t="s">
        <v>7416</v>
      </c>
      <c r="G807" s="152"/>
      <c r="H807" s="152" t="s">
        <v>3724</v>
      </c>
      <c r="I807" s="152" t="s">
        <v>7417</v>
      </c>
      <c r="J807" s="150" t="s">
        <v>341</v>
      </c>
      <c r="K807" s="150" t="s">
        <v>7418</v>
      </c>
      <c r="L807" s="150" t="s">
        <v>7419</v>
      </c>
      <c r="M807" s="150" t="s">
        <v>7420</v>
      </c>
      <c r="N807" s="153" t="s">
        <v>246</v>
      </c>
      <c r="O807" s="154" t="s">
        <v>306</v>
      </c>
      <c r="P807" s="154" t="s">
        <v>7421</v>
      </c>
      <c r="Q807" s="155" t="s">
        <v>7422</v>
      </c>
      <c r="R807" s="154"/>
      <c r="S807" s="155" t="s">
        <v>627</v>
      </c>
      <c r="T807" s="155" t="s">
        <v>7423</v>
      </c>
      <c r="U807" s="155">
        <v>2014</v>
      </c>
      <c r="V807" s="156">
        <v>40112</v>
      </c>
      <c r="W807" s="154">
        <v>7419</v>
      </c>
      <c r="X807" s="262"/>
      <c r="Y807" s="153"/>
      <c r="Z807" s="262"/>
      <c r="AA807" s="262"/>
      <c r="AB807" s="262"/>
      <c r="AC807" s="150"/>
      <c r="AD807" s="40"/>
      <c r="AE807" s="40"/>
      <c r="AF807" s="40"/>
      <c r="AG807" s="40"/>
      <c r="AH807" s="40"/>
      <c r="AI807" s="218"/>
    </row>
    <row r="808" spans="1:35" ht="45" customHeight="1" x14ac:dyDescent="0.2">
      <c r="A808" s="159" t="s">
        <v>7424</v>
      </c>
      <c r="B808" s="150">
        <v>732447008</v>
      </c>
      <c r="C808" s="150" t="s">
        <v>198</v>
      </c>
      <c r="D808" s="151" t="s">
        <v>124</v>
      </c>
      <c r="E808" s="150" t="s">
        <v>7425</v>
      </c>
      <c r="F808" s="152" t="s">
        <v>7426</v>
      </c>
      <c r="G808" s="152"/>
      <c r="H808" s="152" t="s">
        <v>3724</v>
      </c>
      <c r="I808" s="152" t="s">
        <v>7427</v>
      </c>
      <c r="J808" s="150" t="s">
        <v>5810</v>
      </c>
      <c r="K808" s="150" t="s">
        <v>7428</v>
      </c>
      <c r="L808" s="150" t="s">
        <v>7429</v>
      </c>
      <c r="M808" s="150" t="s">
        <v>7430</v>
      </c>
      <c r="N808" s="153" t="s">
        <v>494</v>
      </c>
      <c r="O808" s="154" t="s">
        <v>495</v>
      </c>
      <c r="P808" s="154" t="s">
        <v>7431</v>
      </c>
      <c r="Q808" s="167" t="s">
        <v>7432</v>
      </c>
      <c r="R808" s="154"/>
      <c r="S808" s="155" t="s">
        <v>627</v>
      </c>
      <c r="T808" s="155" t="s">
        <v>7433</v>
      </c>
      <c r="U808" s="155">
        <v>2009</v>
      </c>
      <c r="V808" s="156">
        <v>37970</v>
      </c>
      <c r="W808" s="154">
        <v>6967</v>
      </c>
      <c r="X808" s="262"/>
      <c r="Y808" s="153"/>
      <c r="Z808" s="262"/>
      <c r="AA808" s="262"/>
      <c r="AB808" s="262"/>
      <c r="AC808" s="150"/>
      <c r="AD808" s="40"/>
      <c r="AE808" s="40"/>
      <c r="AF808" s="40"/>
      <c r="AG808" s="40"/>
      <c r="AH808" s="40"/>
      <c r="AI808" s="218"/>
    </row>
    <row r="809" spans="1:35" ht="45" customHeight="1" x14ac:dyDescent="0.2">
      <c r="A809" s="159" t="s">
        <v>7434</v>
      </c>
      <c r="B809" s="150">
        <v>651519810</v>
      </c>
      <c r="C809" s="150" t="s">
        <v>605</v>
      </c>
      <c r="D809" s="151" t="s">
        <v>124</v>
      </c>
      <c r="E809" s="150" t="s">
        <v>7435</v>
      </c>
      <c r="F809" s="152" t="s">
        <v>7436</v>
      </c>
      <c r="G809" s="152"/>
      <c r="H809" s="152" t="s">
        <v>7437</v>
      </c>
      <c r="I809" s="152" t="s">
        <v>7438</v>
      </c>
      <c r="J809" s="150" t="s">
        <v>6539</v>
      </c>
      <c r="K809" s="150" t="s">
        <v>7439</v>
      </c>
      <c r="L809" s="150" t="s">
        <v>7440</v>
      </c>
      <c r="M809" s="150" t="s">
        <v>7441</v>
      </c>
      <c r="N809" s="153" t="s">
        <v>133</v>
      </c>
      <c r="O809" s="154" t="s">
        <v>4144</v>
      </c>
      <c r="P809" s="154"/>
      <c r="Q809" s="155"/>
      <c r="R809" s="154"/>
      <c r="S809" s="155" t="s">
        <v>1029</v>
      </c>
      <c r="T809" s="155" t="s">
        <v>7442</v>
      </c>
      <c r="U809" s="155">
        <v>2020</v>
      </c>
      <c r="V809" s="156">
        <v>43165</v>
      </c>
      <c r="W809" s="154">
        <v>7644</v>
      </c>
      <c r="X809" s="213"/>
      <c r="Y809" s="214"/>
      <c r="Z809" s="213"/>
      <c r="AA809" s="213"/>
      <c r="AB809" s="213"/>
      <c r="AC809" s="215"/>
      <c r="AD809" s="40"/>
      <c r="AE809" s="40"/>
      <c r="AF809" s="40"/>
      <c r="AG809" s="40"/>
      <c r="AH809" s="40"/>
      <c r="AI809" s="218" t="s">
        <v>3938</v>
      </c>
    </row>
    <row r="810" spans="1:35" ht="45" customHeight="1" x14ac:dyDescent="0.2">
      <c r="A810" s="159" t="s">
        <v>7443</v>
      </c>
      <c r="B810" s="150">
        <v>728857005</v>
      </c>
      <c r="C810" s="150" t="s">
        <v>156</v>
      </c>
      <c r="D810" s="151" t="s">
        <v>124</v>
      </c>
      <c r="E810" s="150" t="s">
        <v>7444</v>
      </c>
      <c r="F810" s="152" t="s">
        <v>7445</v>
      </c>
      <c r="G810" s="152"/>
      <c r="H810" s="152" t="s">
        <v>7307</v>
      </c>
      <c r="I810" s="152" t="s">
        <v>7446</v>
      </c>
      <c r="J810" s="150" t="s">
        <v>7447</v>
      </c>
      <c r="K810" s="150" t="s">
        <v>7448</v>
      </c>
      <c r="L810" s="150" t="s">
        <v>7449</v>
      </c>
      <c r="M810" s="150" t="s">
        <v>7450</v>
      </c>
      <c r="N810" s="153" t="s">
        <v>246</v>
      </c>
      <c r="O810" s="154" t="s">
        <v>306</v>
      </c>
      <c r="P810" s="154" t="s">
        <v>7451</v>
      </c>
      <c r="Q810" s="155" t="s">
        <v>7452</v>
      </c>
      <c r="R810" s="154"/>
      <c r="S810" s="155" t="s">
        <v>153</v>
      </c>
      <c r="T810" s="155" t="s">
        <v>7453</v>
      </c>
      <c r="U810" s="155">
        <v>2020</v>
      </c>
      <c r="V810" s="156">
        <v>37970</v>
      </c>
      <c r="W810" s="154">
        <v>6950</v>
      </c>
      <c r="X810" s="213"/>
      <c r="Y810" s="214"/>
      <c r="Z810" s="213"/>
      <c r="AA810" s="213"/>
      <c r="AB810" s="213"/>
      <c r="AC810" s="215"/>
      <c r="AD810" s="40"/>
      <c r="AE810" s="40"/>
      <c r="AF810" s="40"/>
      <c r="AG810" s="40"/>
      <c r="AH810" s="40"/>
      <c r="AI810" s="218"/>
    </row>
    <row r="811" spans="1:35" ht="45" customHeight="1" x14ac:dyDescent="0.2">
      <c r="A811" s="159" t="s">
        <v>7454</v>
      </c>
      <c r="B811" s="150">
        <v>650364007</v>
      </c>
      <c r="C811" s="150" t="s">
        <v>198</v>
      </c>
      <c r="D811" s="151" t="s">
        <v>124</v>
      </c>
      <c r="E811" s="150" t="s">
        <v>7455</v>
      </c>
      <c r="F811" s="152" t="s">
        <v>8313</v>
      </c>
      <c r="G811" s="155">
        <v>2025</v>
      </c>
      <c r="H811" s="152" t="s">
        <v>3724</v>
      </c>
      <c r="I811" s="152" t="s">
        <v>7456</v>
      </c>
      <c r="J811" s="266" t="s">
        <v>8314</v>
      </c>
      <c r="K811" s="150" t="s">
        <v>7457</v>
      </c>
      <c r="L811" s="150" t="s">
        <v>7458</v>
      </c>
      <c r="M811" s="150" t="s">
        <v>7459</v>
      </c>
      <c r="N811" s="153" t="s">
        <v>246</v>
      </c>
      <c r="O811" s="154" t="s">
        <v>686</v>
      </c>
      <c r="P811" s="154" t="s">
        <v>7460</v>
      </c>
      <c r="Q811" s="166" t="s">
        <v>7461</v>
      </c>
      <c r="R811" s="154"/>
      <c r="S811" s="155" t="s">
        <v>627</v>
      </c>
      <c r="T811" s="257" t="s">
        <v>8339</v>
      </c>
      <c r="U811" s="155">
        <v>2024</v>
      </c>
      <c r="V811" s="156">
        <v>37970</v>
      </c>
      <c r="W811" s="154">
        <v>7027</v>
      </c>
      <c r="X811" s="262"/>
      <c r="Y811" s="153"/>
      <c r="Z811" s="262"/>
      <c r="AA811" s="262"/>
      <c r="AB811" s="262"/>
      <c r="AC811" s="150"/>
      <c r="AD811" s="40"/>
      <c r="AE811" s="40"/>
      <c r="AF811" s="40"/>
      <c r="AG811" s="40"/>
      <c r="AH811" s="40"/>
      <c r="AI811" s="218"/>
    </row>
    <row r="812" spans="1:35" ht="45" customHeight="1" x14ac:dyDescent="0.2">
      <c r="A812" s="159" t="s">
        <v>7462</v>
      </c>
      <c r="B812" s="150">
        <v>650345029</v>
      </c>
      <c r="C812" s="150" t="s">
        <v>198</v>
      </c>
      <c r="D812" s="151" t="s">
        <v>124</v>
      </c>
      <c r="E812" s="150" t="s">
        <v>7463</v>
      </c>
      <c r="F812" s="152" t="s">
        <v>7464</v>
      </c>
      <c r="G812" s="152"/>
      <c r="H812" s="152" t="s">
        <v>7465</v>
      </c>
      <c r="I812" s="152" t="s">
        <v>7466</v>
      </c>
      <c r="J812" s="150" t="s">
        <v>1399</v>
      </c>
      <c r="K812" s="150" t="s">
        <v>7467</v>
      </c>
      <c r="L812" s="150" t="s">
        <v>7468</v>
      </c>
      <c r="M812" s="150" t="s">
        <v>7469</v>
      </c>
      <c r="N812" s="153" t="s">
        <v>118</v>
      </c>
      <c r="O812" s="154" t="s">
        <v>192</v>
      </c>
      <c r="P812" s="154"/>
      <c r="Q812" s="155"/>
      <c r="R812" s="154"/>
      <c r="S812" s="155" t="s">
        <v>959</v>
      </c>
      <c r="T812" s="155" t="s">
        <v>7470</v>
      </c>
      <c r="U812" s="155">
        <v>2016</v>
      </c>
      <c r="V812" s="156">
        <v>42720</v>
      </c>
      <c r="W812" s="154">
        <v>7622</v>
      </c>
      <c r="X812" s="262"/>
      <c r="Y812" s="153"/>
      <c r="Z812" s="262"/>
      <c r="AA812" s="262"/>
      <c r="AB812" s="262"/>
      <c r="AC812" s="150"/>
      <c r="AD812" s="40"/>
      <c r="AE812" s="40"/>
      <c r="AF812" s="40"/>
      <c r="AG812" s="40"/>
      <c r="AH812" s="40"/>
      <c r="AI812" s="218"/>
    </row>
    <row r="813" spans="1:35" ht="45" customHeight="1" x14ac:dyDescent="0.2">
      <c r="A813" s="159" t="s">
        <v>7471</v>
      </c>
      <c r="B813" s="150">
        <v>650917529</v>
      </c>
      <c r="C813" s="150" t="s">
        <v>198</v>
      </c>
      <c r="D813" s="151" t="s">
        <v>124</v>
      </c>
      <c r="E813" s="150" t="s">
        <v>7472</v>
      </c>
      <c r="F813" s="152" t="s">
        <v>7473</v>
      </c>
      <c r="G813" s="152"/>
      <c r="H813" s="152" t="s">
        <v>7474</v>
      </c>
      <c r="I813" s="152" t="s">
        <v>7475</v>
      </c>
      <c r="J813" s="150" t="s">
        <v>2638</v>
      </c>
      <c r="K813" s="150" t="s">
        <v>7476</v>
      </c>
      <c r="L813" s="150" t="s">
        <v>7477</v>
      </c>
      <c r="M813" s="150" t="s">
        <v>7478</v>
      </c>
      <c r="N813" s="153" t="s">
        <v>133</v>
      </c>
      <c r="O813" s="155" t="s">
        <v>134</v>
      </c>
      <c r="P813" s="154" t="s">
        <v>7479</v>
      </c>
      <c r="Q813" s="167" t="s">
        <v>7480</v>
      </c>
      <c r="R813" s="154"/>
      <c r="S813" s="155" t="s">
        <v>627</v>
      </c>
      <c r="T813" s="155" t="s">
        <v>7213</v>
      </c>
      <c r="U813" s="155">
        <v>2014</v>
      </c>
      <c r="V813" s="156">
        <v>42158</v>
      </c>
      <c r="W813" s="154">
        <v>7569</v>
      </c>
      <c r="X813" s="262"/>
      <c r="Y813" s="153"/>
      <c r="Z813" s="262"/>
      <c r="AA813" s="262"/>
      <c r="AB813" s="262"/>
      <c r="AC813" s="150"/>
      <c r="AD813" s="40"/>
      <c r="AE813" s="40"/>
      <c r="AF813" s="40"/>
      <c r="AG813" s="40"/>
      <c r="AH813" s="40"/>
      <c r="AI813" s="218"/>
    </row>
    <row r="814" spans="1:35" ht="45" customHeight="1" x14ac:dyDescent="0.2">
      <c r="A814" s="159" t="s">
        <v>7481</v>
      </c>
      <c r="B814" s="150">
        <v>650259718</v>
      </c>
      <c r="C814" s="150" t="s">
        <v>198</v>
      </c>
      <c r="D814" s="151" t="s">
        <v>124</v>
      </c>
      <c r="E814" s="150" t="s">
        <v>7482</v>
      </c>
      <c r="F814" s="152" t="s">
        <v>7483</v>
      </c>
      <c r="G814" s="152"/>
      <c r="H814" s="152" t="s">
        <v>7484</v>
      </c>
      <c r="I814" s="152" t="s">
        <v>7485</v>
      </c>
      <c r="J814" s="150" t="s">
        <v>7486</v>
      </c>
      <c r="K814" s="150" t="s">
        <v>7487</v>
      </c>
      <c r="L814" s="150" t="s">
        <v>7488</v>
      </c>
      <c r="M814" s="150" t="s">
        <v>7489</v>
      </c>
      <c r="N814" s="153" t="s">
        <v>118</v>
      </c>
      <c r="O814" s="154" t="s">
        <v>594</v>
      </c>
      <c r="P814" s="154" t="s">
        <v>7490</v>
      </c>
      <c r="Q814" s="155" t="s">
        <v>7491</v>
      </c>
      <c r="R814" s="154"/>
      <c r="S814" s="155">
        <v>93401</v>
      </c>
      <c r="T814" s="155" t="s">
        <v>7492</v>
      </c>
      <c r="U814" s="155">
        <v>2010</v>
      </c>
      <c r="V814" s="156">
        <v>40829</v>
      </c>
      <c r="W814" s="154">
        <v>7456</v>
      </c>
      <c r="X814" s="262"/>
      <c r="Y814" s="153"/>
      <c r="Z814" s="262"/>
      <c r="AA814" s="262"/>
      <c r="AB814" s="262"/>
      <c r="AC814" s="150"/>
      <c r="AD814" s="40"/>
      <c r="AE814" s="40"/>
      <c r="AF814" s="40"/>
      <c r="AG814" s="40"/>
      <c r="AH814" s="40"/>
      <c r="AI814" s="218"/>
    </row>
    <row r="815" spans="1:35" ht="45" customHeight="1" x14ac:dyDescent="0.2">
      <c r="A815" s="159" t="s">
        <v>7493</v>
      </c>
      <c r="B815" s="150">
        <v>732489002</v>
      </c>
      <c r="C815" s="150"/>
      <c r="D815" s="151" t="s">
        <v>124</v>
      </c>
      <c r="E815" s="150" t="s">
        <v>7494</v>
      </c>
      <c r="F815" s="152" t="s">
        <v>7495</v>
      </c>
      <c r="G815" s="152"/>
      <c r="H815" s="152" t="s">
        <v>7496</v>
      </c>
      <c r="I815" s="152" t="s">
        <v>7497</v>
      </c>
      <c r="J815" s="150" t="s">
        <v>2638</v>
      </c>
      <c r="K815" s="160" t="s">
        <v>7498</v>
      </c>
      <c r="L815" s="150" t="s">
        <v>7499</v>
      </c>
      <c r="M815" s="150" t="s">
        <v>7500</v>
      </c>
      <c r="N815" s="153" t="s">
        <v>939</v>
      </c>
      <c r="O815" s="154" t="s">
        <v>940</v>
      </c>
      <c r="P815" s="154" t="s">
        <v>7501</v>
      </c>
      <c r="Q815" s="166" t="s">
        <v>7502</v>
      </c>
      <c r="R815" s="154"/>
      <c r="S815" s="155">
        <v>93401</v>
      </c>
      <c r="T815" s="155" t="s">
        <v>7503</v>
      </c>
      <c r="U815" s="155">
        <v>2021</v>
      </c>
      <c r="V815" s="156">
        <v>43812</v>
      </c>
      <c r="W815" s="154">
        <v>7694</v>
      </c>
      <c r="X815" s="262"/>
      <c r="Y815" s="153"/>
      <c r="Z815" s="262"/>
      <c r="AA815" s="262"/>
      <c r="AB815" s="262"/>
      <c r="AC815" s="150"/>
      <c r="AD815" s="40"/>
      <c r="AE815" s="40"/>
      <c r="AF815" s="40"/>
      <c r="AG815" s="40"/>
      <c r="AH815" s="40"/>
      <c r="AI815" s="218"/>
    </row>
    <row r="816" spans="1:35" ht="45" customHeight="1" x14ac:dyDescent="0.2">
      <c r="A816" s="159" t="s">
        <v>7504</v>
      </c>
      <c r="B816" s="150">
        <v>753474005</v>
      </c>
      <c r="C816" s="150" t="s">
        <v>198</v>
      </c>
      <c r="D816" s="151" t="s">
        <v>124</v>
      </c>
      <c r="E816" s="150" t="s">
        <v>7505</v>
      </c>
      <c r="F816" s="152" t="s">
        <v>7506</v>
      </c>
      <c r="G816" s="152"/>
      <c r="H816" s="152" t="s">
        <v>7507</v>
      </c>
      <c r="I816" s="152" t="s">
        <v>7508</v>
      </c>
      <c r="J816" s="150" t="s">
        <v>7509</v>
      </c>
      <c r="K816" s="150" t="s">
        <v>7510</v>
      </c>
      <c r="L816" s="150" t="s">
        <v>7511</v>
      </c>
      <c r="M816" s="150" t="s">
        <v>7512</v>
      </c>
      <c r="N816" s="153" t="s">
        <v>118</v>
      </c>
      <c r="O816" s="154" t="s">
        <v>119</v>
      </c>
      <c r="P816" s="154" t="s">
        <v>7513</v>
      </c>
      <c r="Q816" s="166" t="s">
        <v>7514</v>
      </c>
      <c r="R816" s="154"/>
      <c r="S816" s="155" t="s">
        <v>1773</v>
      </c>
      <c r="T816" s="155" t="s">
        <v>7515</v>
      </c>
      <c r="U816" s="155">
        <v>2020</v>
      </c>
      <c r="V816" s="156">
        <v>37970</v>
      </c>
      <c r="W816" s="154">
        <v>7037</v>
      </c>
      <c r="X816" s="213"/>
      <c r="Y816" s="214"/>
      <c r="Z816" s="213"/>
      <c r="AA816" s="213"/>
      <c r="AB816" s="213"/>
      <c r="AC816" s="215"/>
      <c r="AD816" s="40"/>
      <c r="AE816" s="40"/>
      <c r="AF816" s="40"/>
      <c r="AG816" s="40"/>
      <c r="AH816" s="40"/>
      <c r="AI816" s="218"/>
    </row>
    <row r="817" spans="1:35" ht="45" customHeight="1" x14ac:dyDescent="0.2">
      <c r="A817" s="159" t="s">
        <v>7516</v>
      </c>
      <c r="B817" s="150">
        <v>651746019</v>
      </c>
      <c r="C817" s="150" t="s">
        <v>198</v>
      </c>
      <c r="D817" s="151" t="s">
        <v>124</v>
      </c>
      <c r="E817" s="150" t="s">
        <v>7517</v>
      </c>
      <c r="F817" s="152" t="s">
        <v>7518</v>
      </c>
      <c r="G817" s="152"/>
      <c r="H817" s="152" t="s">
        <v>7519</v>
      </c>
      <c r="I817" s="152" t="s">
        <v>7520</v>
      </c>
      <c r="J817" s="150" t="s">
        <v>2661</v>
      </c>
      <c r="K817" s="150" t="s">
        <v>7521</v>
      </c>
      <c r="L817" s="150" t="s">
        <v>7522</v>
      </c>
      <c r="M817" s="150" t="s">
        <v>7523</v>
      </c>
      <c r="N817" s="153" t="s">
        <v>118</v>
      </c>
      <c r="O817" s="154" t="s">
        <v>119</v>
      </c>
      <c r="P817" s="154" t="s">
        <v>7524</v>
      </c>
      <c r="Q817" s="167" t="s">
        <v>7525</v>
      </c>
      <c r="R817" s="154"/>
      <c r="S817" s="155" t="s">
        <v>1029</v>
      </c>
      <c r="T817" s="155" t="s">
        <v>7526</v>
      </c>
      <c r="U817" s="155">
        <v>2018</v>
      </c>
      <c r="V817" s="156">
        <v>43461</v>
      </c>
      <c r="W817" s="154">
        <v>7666</v>
      </c>
      <c r="X817" s="262"/>
      <c r="Y817" s="153"/>
      <c r="Z817" s="262"/>
      <c r="AA817" s="262"/>
      <c r="AB817" s="262"/>
      <c r="AC817" s="150"/>
      <c r="AD817" s="40"/>
      <c r="AE817" s="40"/>
      <c r="AF817" s="40"/>
      <c r="AG817" s="40"/>
      <c r="AH817" s="40"/>
      <c r="AI817" s="218"/>
    </row>
    <row r="818" spans="1:35" ht="45" customHeight="1" x14ac:dyDescent="0.2">
      <c r="A818" s="159" t="s">
        <v>7527</v>
      </c>
      <c r="B818" s="150">
        <v>651667038</v>
      </c>
      <c r="C818" s="150" t="s">
        <v>605</v>
      </c>
      <c r="D818" s="151" t="s">
        <v>124</v>
      </c>
      <c r="E818" s="150" t="s">
        <v>7528</v>
      </c>
      <c r="F818" s="152" t="s">
        <v>7529</v>
      </c>
      <c r="G818" s="152"/>
      <c r="H818" s="152" t="s">
        <v>7530</v>
      </c>
      <c r="I818" s="152" t="s">
        <v>7531</v>
      </c>
      <c r="J818" s="150" t="s">
        <v>7532</v>
      </c>
      <c r="K818" s="150" t="s">
        <v>7533</v>
      </c>
      <c r="L818" s="150" t="s">
        <v>7534</v>
      </c>
      <c r="M818" s="150" t="s">
        <v>7535</v>
      </c>
      <c r="N818" s="153" t="s">
        <v>232</v>
      </c>
      <c r="O818" s="154" t="s">
        <v>294</v>
      </c>
      <c r="P818" s="154">
        <f>996457485 - 997756020</f>
        <v>-1298535</v>
      </c>
      <c r="Q818" s="167" t="s">
        <v>7536</v>
      </c>
      <c r="R818" s="154"/>
      <c r="S818" s="155" t="s">
        <v>623</v>
      </c>
      <c r="T818" s="155" t="s">
        <v>973</v>
      </c>
      <c r="U818" s="155">
        <v>2017</v>
      </c>
      <c r="V818" s="156">
        <v>43455</v>
      </c>
      <c r="W818" s="154">
        <v>7665</v>
      </c>
      <c r="X818" s="262"/>
      <c r="Y818" s="153"/>
      <c r="Z818" s="262"/>
      <c r="AA818" s="262"/>
      <c r="AB818" s="262"/>
      <c r="AC818" s="150"/>
      <c r="AD818" s="40"/>
      <c r="AE818" s="40"/>
      <c r="AF818" s="40"/>
      <c r="AG818" s="40"/>
      <c r="AH818" s="40"/>
      <c r="AI818" s="218"/>
    </row>
    <row r="819" spans="1:35" ht="45" customHeight="1" x14ac:dyDescent="0.2">
      <c r="A819" s="159" t="s">
        <v>7537</v>
      </c>
      <c r="B819" s="150">
        <v>650864417</v>
      </c>
      <c r="C819" s="150"/>
      <c r="D819" s="151" t="s">
        <v>124</v>
      </c>
      <c r="E819" s="150" t="s">
        <v>7538</v>
      </c>
      <c r="F819" s="152" t="s">
        <v>7539</v>
      </c>
      <c r="G819" s="152"/>
      <c r="H819" s="152" t="s">
        <v>7540</v>
      </c>
      <c r="I819" s="152" t="s">
        <v>7541</v>
      </c>
      <c r="J819" s="150" t="s">
        <v>1036</v>
      </c>
      <c r="K819" s="150" t="s">
        <v>7542</v>
      </c>
      <c r="L819" s="150" t="s">
        <v>7543</v>
      </c>
      <c r="M819" s="150" t="s">
        <v>7544</v>
      </c>
      <c r="N819" s="153" t="s">
        <v>118</v>
      </c>
      <c r="O819" s="154" t="s">
        <v>192</v>
      </c>
      <c r="P819" s="154" t="s">
        <v>7545</v>
      </c>
      <c r="Q819" s="167" t="s">
        <v>7546</v>
      </c>
      <c r="R819" s="154"/>
      <c r="S819" s="155">
        <v>93401</v>
      </c>
      <c r="T819" s="155" t="s">
        <v>3594</v>
      </c>
      <c r="U819" s="155">
        <v>2019</v>
      </c>
      <c r="V819" s="156">
        <v>44134</v>
      </c>
      <c r="W819" s="154">
        <v>7719</v>
      </c>
      <c r="X819" s="262"/>
      <c r="Y819" s="153"/>
      <c r="Z819" s="262"/>
      <c r="AA819" s="262"/>
      <c r="AB819" s="262"/>
      <c r="AC819" s="150"/>
      <c r="AD819" s="40"/>
      <c r="AE819" s="40"/>
      <c r="AF819" s="40"/>
      <c r="AG819" s="40"/>
      <c r="AH819" s="40"/>
      <c r="AI819" s="218"/>
    </row>
    <row r="820" spans="1:35" ht="45" customHeight="1" x14ac:dyDescent="0.2">
      <c r="A820" s="159" t="s">
        <v>7547</v>
      </c>
      <c r="B820" s="150">
        <v>658798200</v>
      </c>
      <c r="C820" s="150" t="s">
        <v>198</v>
      </c>
      <c r="D820" s="151" t="s">
        <v>124</v>
      </c>
      <c r="E820" s="150" t="s">
        <v>7548</v>
      </c>
      <c r="F820" s="152" t="s">
        <v>7549</v>
      </c>
      <c r="G820" s="152">
        <v>2023</v>
      </c>
      <c r="H820" s="152" t="s">
        <v>7550</v>
      </c>
      <c r="I820" s="241" t="s">
        <v>7551</v>
      </c>
      <c r="J820" s="183" t="s">
        <v>7552</v>
      </c>
      <c r="K820" s="150" t="s">
        <v>7553</v>
      </c>
      <c r="L820" s="242" t="s">
        <v>7554</v>
      </c>
      <c r="M820" s="150" t="s">
        <v>7555</v>
      </c>
      <c r="N820" s="153" t="s">
        <v>118</v>
      </c>
      <c r="O820" s="154" t="s">
        <v>2665</v>
      </c>
      <c r="P820" s="154" t="s">
        <v>7556</v>
      </c>
      <c r="Q820" s="155" t="s">
        <v>7557</v>
      </c>
      <c r="R820" s="154"/>
      <c r="S820" s="155" t="s">
        <v>623</v>
      </c>
      <c r="T820" s="155" t="s">
        <v>7558</v>
      </c>
      <c r="U820" s="155">
        <v>2022</v>
      </c>
      <c r="V820" s="156">
        <v>40849</v>
      </c>
      <c r="W820" s="154">
        <v>7457</v>
      </c>
      <c r="X820" s="262"/>
      <c r="Y820" s="153"/>
      <c r="Z820" s="262"/>
      <c r="AA820" s="262"/>
      <c r="AB820" s="262"/>
      <c r="AC820" s="150"/>
      <c r="AD820" s="40"/>
      <c r="AE820" s="40"/>
      <c r="AF820" s="40"/>
      <c r="AG820" s="40"/>
      <c r="AH820" s="40"/>
      <c r="AI820" s="218"/>
    </row>
    <row r="821" spans="1:35" ht="45" customHeight="1" x14ac:dyDescent="0.2">
      <c r="A821" s="159" t="s">
        <v>7559</v>
      </c>
      <c r="B821" s="150">
        <v>650369572</v>
      </c>
      <c r="C821" s="150" t="s">
        <v>156</v>
      </c>
      <c r="D821" s="151" t="s">
        <v>124</v>
      </c>
      <c r="E821" s="150" t="s">
        <v>7560</v>
      </c>
      <c r="F821" s="152" t="s">
        <v>7561</v>
      </c>
      <c r="G821" s="152"/>
      <c r="H821" s="152" t="s">
        <v>6703</v>
      </c>
      <c r="I821" s="239" t="s">
        <v>7562</v>
      </c>
      <c r="J821" s="150" t="s">
        <v>7563</v>
      </c>
      <c r="K821" s="150" t="s">
        <v>7564</v>
      </c>
      <c r="L821" s="239" t="s">
        <v>7565</v>
      </c>
      <c r="M821" s="150" t="s">
        <v>7566</v>
      </c>
      <c r="N821" s="153" t="s">
        <v>118</v>
      </c>
      <c r="O821" s="154" t="s">
        <v>672</v>
      </c>
      <c r="P821" s="154" t="s">
        <v>7567</v>
      </c>
      <c r="Q821" s="155" t="s">
        <v>7568</v>
      </c>
      <c r="R821" s="154"/>
      <c r="S821" s="155" t="s">
        <v>959</v>
      </c>
      <c r="T821" s="155" t="s">
        <v>7569</v>
      </c>
      <c r="U821" s="155">
        <v>2010</v>
      </c>
      <c r="V821" s="156">
        <v>40728</v>
      </c>
      <c r="W821" s="154">
        <v>7444</v>
      </c>
      <c r="X821" s="262"/>
      <c r="Y821" s="153"/>
      <c r="Z821" s="262"/>
      <c r="AA821" s="262"/>
      <c r="AB821" s="262"/>
      <c r="AC821" s="150"/>
      <c r="AD821" s="40"/>
      <c r="AE821" s="40"/>
      <c r="AF821" s="40"/>
      <c r="AG821" s="40"/>
      <c r="AH821" s="40"/>
      <c r="AI821" s="218"/>
    </row>
    <row r="822" spans="1:35" ht="45" customHeight="1" x14ac:dyDescent="0.2">
      <c r="A822" s="159" t="s">
        <v>7570</v>
      </c>
      <c r="B822" s="150">
        <v>656579102</v>
      </c>
      <c r="C822" s="150" t="s">
        <v>198</v>
      </c>
      <c r="D822" s="151" t="s">
        <v>124</v>
      </c>
      <c r="E822" s="150" t="s">
        <v>7571</v>
      </c>
      <c r="F822" s="152" t="s">
        <v>7572</v>
      </c>
      <c r="G822" s="152"/>
      <c r="H822" s="152" t="s">
        <v>7573</v>
      </c>
      <c r="I822" s="243" t="s">
        <v>7574</v>
      </c>
      <c r="J822" s="150" t="s">
        <v>2638</v>
      </c>
      <c r="K822" s="150" t="s">
        <v>7575</v>
      </c>
      <c r="L822" s="235"/>
      <c r="M822" s="150" t="s">
        <v>7576</v>
      </c>
      <c r="N822" s="153" t="s">
        <v>471</v>
      </c>
      <c r="O822" s="154" t="s">
        <v>822</v>
      </c>
      <c r="P822" s="154" t="s">
        <v>7577</v>
      </c>
      <c r="Q822" s="155" t="s">
        <v>7578</v>
      </c>
      <c r="R822" s="154"/>
      <c r="S822" s="155" t="s">
        <v>959</v>
      </c>
      <c r="T822" s="155" t="s">
        <v>7213</v>
      </c>
      <c r="U822" s="155">
        <v>2014</v>
      </c>
      <c r="V822" s="156">
        <v>42424</v>
      </c>
      <c r="W822" s="154">
        <v>7602</v>
      </c>
      <c r="X822" s="262"/>
      <c r="Y822" s="153"/>
      <c r="Z822" s="262"/>
      <c r="AA822" s="262"/>
      <c r="AB822" s="262"/>
      <c r="AC822" s="150"/>
      <c r="AD822" s="40"/>
      <c r="AE822" s="40"/>
      <c r="AF822" s="40"/>
      <c r="AG822" s="40"/>
      <c r="AH822" s="40"/>
      <c r="AI822" s="218"/>
    </row>
    <row r="823" spans="1:35" ht="45" customHeight="1" x14ac:dyDescent="0.2">
      <c r="A823" s="159" t="s">
        <v>7579</v>
      </c>
      <c r="B823" s="150">
        <v>759932501</v>
      </c>
      <c r="C823" s="150" t="s">
        <v>198</v>
      </c>
      <c r="D823" s="151" t="s">
        <v>124</v>
      </c>
      <c r="E823" s="150" t="s">
        <v>7580</v>
      </c>
      <c r="F823" s="152" t="s">
        <v>7581</v>
      </c>
      <c r="G823" s="152"/>
      <c r="H823" s="152" t="s">
        <v>3724</v>
      </c>
      <c r="I823" s="243" t="s">
        <v>7582</v>
      </c>
      <c r="J823" s="150" t="s">
        <v>5810</v>
      </c>
      <c r="K823" s="150" t="s">
        <v>7583</v>
      </c>
      <c r="L823" s="244" t="s">
        <v>7584</v>
      </c>
      <c r="M823" s="150" t="s">
        <v>7585</v>
      </c>
      <c r="N823" s="153" t="s">
        <v>133</v>
      </c>
      <c r="O823" s="155" t="s">
        <v>134</v>
      </c>
      <c r="P823" s="154"/>
      <c r="Q823" s="155"/>
      <c r="R823" s="154"/>
      <c r="S823" s="155" t="s">
        <v>627</v>
      </c>
      <c r="T823" s="155" t="s">
        <v>7586</v>
      </c>
      <c r="U823" s="155">
        <v>2004</v>
      </c>
      <c r="V823" s="156">
        <v>37970</v>
      </c>
      <c r="W823" s="154">
        <v>7068</v>
      </c>
      <c r="X823" s="262"/>
      <c r="Y823" s="153"/>
      <c r="Z823" s="262"/>
      <c r="AA823" s="262"/>
      <c r="AB823" s="262"/>
      <c r="AC823" s="150"/>
      <c r="AD823" s="40"/>
      <c r="AE823" s="40"/>
      <c r="AF823" s="40"/>
      <c r="AG823" s="40"/>
      <c r="AH823" s="40"/>
      <c r="AI823" s="218"/>
    </row>
    <row r="824" spans="1:35" ht="45" customHeight="1" x14ac:dyDescent="0.2">
      <c r="A824" s="159" t="s">
        <v>7587</v>
      </c>
      <c r="B824" s="150">
        <v>744943000</v>
      </c>
      <c r="C824" s="150" t="s">
        <v>198</v>
      </c>
      <c r="D824" s="151" t="s">
        <v>124</v>
      </c>
      <c r="E824" s="150" t="s">
        <v>7588</v>
      </c>
      <c r="F824" s="152" t="s">
        <v>7589</v>
      </c>
      <c r="G824" s="152"/>
      <c r="H824" s="152" t="s">
        <v>3724</v>
      </c>
      <c r="I824" s="239" t="s">
        <v>7590</v>
      </c>
      <c r="J824" s="150" t="s">
        <v>7591</v>
      </c>
      <c r="K824" s="150" t="s">
        <v>7592</v>
      </c>
      <c r="L824" s="150" t="s">
        <v>7593</v>
      </c>
      <c r="M824" s="150" t="s">
        <v>7594</v>
      </c>
      <c r="N824" s="153" t="s">
        <v>118</v>
      </c>
      <c r="O824" s="154" t="s">
        <v>119</v>
      </c>
      <c r="P824" s="154"/>
      <c r="Q824" s="155" t="s">
        <v>7595</v>
      </c>
      <c r="R824" s="154"/>
      <c r="S824" s="155" t="s">
        <v>627</v>
      </c>
      <c r="T824" s="155" t="s">
        <v>7596</v>
      </c>
      <c r="U824" s="155">
        <v>2021</v>
      </c>
      <c r="V824" s="156">
        <v>37970</v>
      </c>
      <c r="W824" s="154">
        <v>7163</v>
      </c>
      <c r="X824" s="213"/>
      <c r="Y824" s="214"/>
      <c r="Z824" s="213"/>
      <c r="AA824" s="213"/>
      <c r="AB824" s="213"/>
      <c r="AC824" s="215"/>
      <c r="AD824" s="40"/>
      <c r="AE824" s="40"/>
      <c r="AF824" s="40"/>
      <c r="AG824" s="40"/>
      <c r="AH824" s="40"/>
      <c r="AI824" s="218"/>
    </row>
    <row r="825" spans="1:35" ht="45" customHeight="1" x14ac:dyDescent="0.2">
      <c r="A825" s="159" t="s">
        <v>7597</v>
      </c>
      <c r="B825" s="150">
        <v>733945001</v>
      </c>
      <c r="C825" s="150" t="s">
        <v>198</v>
      </c>
      <c r="D825" s="151" t="s">
        <v>124</v>
      </c>
      <c r="E825" s="150" t="s">
        <v>7598</v>
      </c>
      <c r="F825" s="152" t="s">
        <v>7599</v>
      </c>
      <c r="G825" s="152"/>
      <c r="H825" s="152" t="s">
        <v>3724</v>
      </c>
      <c r="I825" s="239" t="s">
        <v>7600</v>
      </c>
      <c r="J825" s="150" t="s">
        <v>7601</v>
      </c>
      <c r="K825" s="150" t="s">
        <v>7602</v>
      </c>
      <c r="L825" s="150" t="s">
        <v>7603</v>
      </c>
      <c r="M825" s="150" t="s">
        <v>7604</v>
      </c>
      <c r="N825" s="153" t="s">
        <v>246</v>
      </c>
      <c r="O825" s="154" t="s">
        <v>247</v>
      </c>
      <c r="P825" s="154"/>
      <c r="Q825" s="155"/>
      <c r="R825" s="154"/>
      <c r="S825" s="155">
        <v>93401</v>
      </c>
      <c r="T825" s="155" t="s">
        <v>7605</v>
      </c>
      <c r="U825" s="155">
        <v>2004</v>
      </c>
      <c r="V825" s="156">
        <v>37971</v>
      </c>
      <c r="W825" s="154">
        <v>6951</v>
      </c>
      <c r="X825" s="262"/>
      <c r="Y825" s="153"/>
      <c r="Z825" s="262"/>
      <c r="AA825" s="262"/>
      <c r="AB825" s="262"/>
      <c r="AC825" s="150"/>
      <c r="AD825" s="40"/>
      <c r="AE825" s="40"/>
      <c r="AF825" s="40"/>
      <c r="AG825" s="40"/>
      <c r="AH825" s="40"/>
      <c r="AI825" s="218"/>
    </row>
    <row r="826" spans="1:35" ht="45" customHeight="1" x14ac:dyDescent="0.2">
      <c r="A826" s="159" t="s">
        <v>7606</v>
      </c>
      <c r="B826" s="150">
        <v>658279203</v>
      </c>
      <c r="C826" s="150" t="s">
        <v>7157</v>
      </c>
      <c r="D826" s="151" t="s">
        <v>124</v>
      </c>
      <c r="E826" s="150" t="s">
        <v>7607</v>
      </c>
      <c r="F826" s="174" t="s">
        <v>7608</v>
      </c>
      <c r="G826" s="194">
        <v>2023</v>
      </c>
      <c r="H826" s="152" t="s">
        <v>7170</v>
      </c>
      <c r="I826" s="239"/>
      <c r="J826" s="150" t="s">
        <v>7609</v>
      </c>
      <c r="K826" s="150" t="s">
        <v>7610</v>
      </c>
      <c r="L826" s="150" t="s">
        <v>7611</v>
      </c>
      <c r="M826" s="150" t="s">
        <v>7612</v>
      </c>
      <c r="N826" s="153" t="s">
        <v>118</v>
      </c>
      <c r="O826" s="154" t="s">
        <v>1758</v>
      </c>
      <c r="P826" s="154">
        <v>228217836</v>
      </c>
      <c r="Q826" s="166" t="s">
        <v>7613</v>
      </c>
      <c r="R826" s="154"/>
      <c r="S826" s="155" t="s">
        <v>1773</v>
      </c>
      <c r="T826" s="155" t="s">
        <v>7614</v>
      </c>
      <c r="U826" s="155">
        <v>2022</v>
      </c>
      <c r="V826" s="156">
        <v>39392</v>
      </c>
      <c r="W826" s="154">
        <v>7381</v>
      </c>
      <c r="X826" s="262"/>
      <c r="Y826" s="153"/>
      <c r="Z826" s="262"/>
      <c r="AA826" s="262"/>
      <c r="AB826" s="262"/>
      <c r="AC826" s="150"/>
      <c r="AD826" s="40"/>
      <c r="AE826" s="40"/>
      <c r="AF826" s="40"/>
      <c r="AG826" s="40"/>
      <c r="AH826" s="40"/>
      <c r="AI826" s="218" t="s">
        <v>7615</v>
      </c>
    </row>
    <row r="827" spans="1:35" ht="45" customHeight="1" x14ac:dyDescent="0.2">
      <c r="A827" s="159" t="s">
        <v>7616</v>
      </c>
      <c r="B827" s="150">
        <v>652251900</v>
      </c>
      <c r="C827" s="150" t="s">
        <v>156</v>
      </c>
      <c r="D827" s="151" t="s">
        <v>124</v>
      </c>
      <c r="E827" s="150" t="s">
        <v>7617</v>
      </c>
      <c r="F827" s="152" t="s">
        <v>7618</v>
      </c>
      <c r="G827" s="152"/>
      <c r="H827" s="152" t="s">
        <v>6469</v>
      </c>
      <c r="I827" s="239" t="s">
        <v>7619</v>
      </c>
      <c r="J827" s="150" t="s">
        <v>7620</v>
      </c>
      <c r="K827" s="150" t="s">
        <v>623</v>
      </c>
      <c r="L827" s="150" t="s">
        <v>7621</v>
      </c>
      <c r="M827" s="150" t="s">
        <v>7622</v>
      </c>
      <c r="N827" s="153" t="s">
        <v>246</v>
      </c>
      <c r="O827" s="154" t="s">
        <v>686</v>
      </c>
      <c r="P827" s="154"/>
      <c r="Q827" s="155"/>
      <c r="R827" s="154"/>
      <c r="S827" s="155" t="s">
        <v>5709</v>
      </c>
      <c r="T827" s="155" t="s">
        <v>7623</v>
      </c>
      <c r="U827" s="155">
        <v>2012</v>
      </c>
      <c r="V827" s="156">
        <v>41600</v>
      </c>
      <c r="W827" s="154">
        <v>7493</v>
      </c>
      <c r="X827" s="262"/>
      <c r="Y827" s="153"/>
      <c r="Z827" s="262"/>
      <c r="AA827" s="262"/>
      <c r="AB827" s="262"/>
      <c r="AC827" s="150"/>
      <c r="AD827" s="40"/>
      <c r="AE827" s="40"/>
      <c r="AF827" s="40"/>
      <c r="AG827" s="40"/>
      <c r="AH827" s="40"/>
      <c r="AI827" s="218"/>
    </row>
    <row r="828" spans="1:35" ht="45" customHeight="1" x14ac:dyDescent="0.2">
      <c r="A828" s="159" t="s">
        <v>7624</v>
      </c>
      <c r="B828" s="150" t="s">
        <v>7625</v>
      </c>
      <c r="C828" s="150" t="s">
        <v>919</v>
      </c>
      <c r="D828" s="151" t="s">
        <v>124</v>
      </c>
      <c r="E828" s="150" t="s">
        <v>7626</v>
      </c>
      <c r="F828" s="152" t="s">
        <v>7627</v>
      </c>
      <c r="G828" s="152"/>
      <c r="H828" s="152" t="s">
        <v>7628</v>
      </c>
      <c r="I828" s="152" t="s">
        <v>7629</v>
      </c>
      <c r="J828" s="150" t="s">
        <v>1036</v>
      </c>
      <c r="K828" s="160">
        <v>43418</v>
      </c>
      <c r="L828" s="150" t="s">
        <v>7630</v>
      </c>
      <c r="M828" s="150" t="s">
        <v>7631</v>
      </c>
      <c r="N828" s="153" t="s">
        <v>118</v>
      </c>
      <c r="O828" s="154" t="s">
        <v>178</v>
      </c>
      <c r="P828" s="154" t="s">
        <v>7632</v>
      </c>
      <c r="Q828" s="155" t="s">
        <v>7633</v>
      </c>
      <c r="R828" s="154"/>
      <c r="S828" s="155" t="s">
        <v>1773</v>
      </c>
      <c r="T828" s="155" t="s">
        <v>6589</v>
      </c>
      <c r="U828" s="155">
        <v>2018</v>
      </c>
      <c r="V828" s="156">
        <v>43564</v>
      </c>
      <c r="W828" s="154">
        <v>7673</v>
      </c>
      <c r="X828" s="262"/>
      <c r="Y828" s="153"/>
      <c r="Z828" s="262"/>
      <c r="AA828" s="262"/>
      <c r="AB828" s="262"/>
      <c r="AC828" s="150"/>
      <c r="AD828" s="40"/>
      <c r="AE828" s="40"/>
      <c r="AF828" s="40"/>
      <c r="AG828" s="40"/>
      <c r="AH828" s="40"/>
      <c r="AI828" s="218"/>
    </row>
    <row r="829" spans="1:35" ht="45" customHeight="1" x14ac:dyDescent="0.2">
      <c r="A829" s="159" t="s">
        <v>7634</v>
      </c>
      <c r="B829" s="150">
        <v>651896223</v>
      </c>
      <c r="C829" s="150"/>
      <c r="D829" s="151" t="s">
        <v>124</v>
      </c>
      <c r="E829" s="150" t="s">
        <v>7635</v>
      </c>
      <c r="F829" s="152" t="s">
        <v>7636</v>
      </c>
      <c r="G829" s="152"/>
      <c r="H829" s="152" t="s">
        <v>7637</v>
      </c>
      <c r="I829" s="152" t="s">
        <v>7638</v>
      </c>
      <c r="J829" s="150" t="s">
        <v>129</v>
      </c>
      <c r="K829" s="160" t="s">
        <v>7639</v>
      </c>
      <c r="L829" s="150" t="s">
        <v>7640</v>
      </c>
      <c r="M829" s="150" t="s">
        <v>7641</v>
      </c>
      <c r="N829" s="153" t="s">
        <v>118</v>
      </c>
      <c r="O829" s="154" t="s">
        <v>5122</v>
      </c>
      <c r="P829" s="154" t="s">
        <v>7642</v>
      </c>
      <c r="Q829" s="155" t="s">
        <v>7643</v>
      </c>
      <c r="R829" s="154"/>
      <c r="S829" s="155">
        <v>93401</v>
      </c>
      <c r="T829" s="155" t="s">
        <v>7644</v>
      </c>
      <c r="U829" s="155">
        <v>2019</v>
      </c>
      <c r="V829" s="156">
        <v>43789</v>
      </c>
      <c r="W829" s="154">
        <v>7690</v>
      </c>
      <c r="X829" s="262"/>
      <c r="Y829" s="153"/>
      <c r="Z829" s="262"/>
      <c r="AA829" s="262"/>
      <c r="AB829" s="262"/>
      <c r="AC829" s="150"/>
      <c r="AD829" s="40"/>
      <c r="AE829" s="40"/>
      <c r="AF829" s="40"/>
      <c r="AG829" s="40"/>
      <c r="AH829" s="40"/>
      <c r="AI829" s="218"/>
    </row>
    <row r="830" spans="1:35" ht="45" customHeight="1" x14ac:dyDescent="0.2">
      <c r="A830" s="159" t="s">
        <v>7645</v>
      </c>
      <c r="B830" s="150">
        <v>651062020</v>
      </c>
      <c r="C830" s="150" t="s">
        <v>1421</v>
      </c>
      <c r="D830" s="151" t="s">
        <v>124</v>
      </c>
      <c r="E830" s="150" t="s">
        <v>7646</v>
      </c>
      <c r="F830" s="152" t="s">
        <v>7647</v>
      </c>
      <c r="G830" s="152"/>
      <c r="H830" s="152" t="s">
        <v>7648</v>
      </c>
      <c r="I830" s="152" t="s">
        <v>7649</v>
      </c>
      <c r="J830" s="150" t="s">
        <v>6505</v>
      </c>
      <c r="K830" s="150" t="s">
        <v>7650</v>
      </c>
      <c r="L830" s="150" t="s">
        <v>7651</v>
      </c>
      <c r="M830" s="150" t="s">
        <v>7652</v>
      </c>
      <c r="N830" s="153" t="s">
        <v>246</v>
      </c>
      <c r="O830" s="154" t="s">
        <v>4782</v>
      </c>
      <c r="P830" s="154" t="s">
        <v>7653</v>
      </c>
      <c r="Q830" s="155" t="s">
        <v>7654</v>
      </c>
      <c r="R830" s="154"/>
      <c r="S830" s="155" t="s">
        <v>209</v>
      </c>
      <c r="T830" s="155" t="s">
        <v>7655</v>
      </c>
      <c r="U830" s="155">
        <v>2020</v>
      </c>
      <c r="V830" s="156">
        <v>43182</v>
      </c>
      <c r="W830" s="154">
        <v>7646</v>
      </c>
      <c r="X830" s="213"/>
      <c r="Y830" s="214"/>
      <c r="Z830" s="213"/>
      <c r="AA830" s="213"/>
      <c r="AB830" s="213"/>
      <c r="AC830" s="215"/>
      <c r="AD830" s="40"/>
      <c r="AE830" s="40"/>
      <c r="AF830" s="40"/>
      <c r="AG830" s="40"/>
      <c r="AH830" s="40"/>
      <c r="AI830" s="218"/>
    </row>
    <row r="831" spans="1:35" ht="45" customHeight="1" x14ac:dyDescent="0.2">
      <c r="A831" s="153" t="s">
        <v>7656</v>
      </c>
      <c r="B831" s="150">
        <v>651579945</v>
      </c>
      <c r="C831" s="150"/>
      <c r="D831" s="151" t="s">
        <v>124</v>
      </c>
      <c r="E831" s="150" t="s">
        <v>7657</v>
      </c>
      <c r="F831" s="152" t="s">
        <v>7658</v>
      </c>
      <c r="G831" s="152"/>
      <c r="H831" s="152" t="s">
        <v>7659</v>
      </c>
      <c r="I831" s="152" t="s">
        <v>7660</v>
      </c>
      <c r="J831" s="150" t="s">
        <v>129</v>
      </c>
      <c r="K831" s="150" t="s">
        <v>7661</v>
      </c>
      <c r="L831" s="150" t="s">
        <v>7662</v>
      </c>
      <c r="M831" s="150" t="s">
        <v>7663</v>
      </c>
      <c r="N831" s="153" t="s">
        <v>939</v>
      </c>
      <c r="O831" s="154" t="s">
        <v>940</v>
      </c>
      <c r="P831" s="154" t="s">
        <v>7664</v>
      </c>
      <c r="Q831" s="166" t="s">
        <v>7665</v>
      </c>
      <c r="R831" s="154"/>
      <c r="S831" s="155">
        <v>93401</v>
      </c>
      <c r="T831" s="155" t="s">
        <v>714</v>
      </c>
      <c r="U831" s="155">
        <v>2020</v>
      </c>
      <c r="V831" s="156">
        <v>44298</v>
      </c>
      <c r="W831" s="154">
        <v>7730</v>
      </c>
      <c r="X831" s="262"/>
      <c r="Y831" s="153"/>
      <c r="Z831" s="262"/>
      <c r="AA831" s="262"/>
      <c r="AB831" s="262"/>
      <c r="AC831" s="150"/>
      <c r="AD831" s="40"/>
      <c r="AE831" s="40"/>
      <c r="AF831" s="40"/>
      <c r="AG831" s="40"/>
      <c r="AH831" s="40"/>
      <c r="AI831" s="218"/>
    </row>
    <row r="832" spans="1:35" ht="45" customHeight="1" x14ac:dyDescent="0.2">
      <c r="A832" s="159" t="s">
        <v>7666</v>
      </c>
      <c r="B832" s="150">
        <v>656700807</v>
      </c>
      <c r="C832" s="150"/>
      <c r="D832" s="151" t="s">
        <v>124</v>
      </c>
      <c r="E832" s="150" t="s">
        <v>7667</v>
      </c>
      <c r="F832" s="152" t="s">
        <v>7668</v>
      </c>
      <c r="G832" s="152"/>
      <c r="H832" s="152" t="s">
        <v>7669</v>
      </c>
      <c r="I832" s="152" t="s">
        <v>7670</v>
      </c>
      <c r="J832" s="150" t="s">
        <v>2252</v>
      </c>
      <c r="K832" s="150" t="s">
        <v>7671</v>
      </c>
      <c r="L832" s="150" t="s">
        <v>7672</v>
      </c>
      <c r="M832" s="150" t="s">
        <v>7673</v>
      </c>
      <c r="N832" s="153" t="s">
        <v>118</v>
      </c>
      <c r="O832" s="154" t="s">
        <v>119</v>
      </c>
      <c r="P832" s="154">
        <v>56966462572</v>
      </c>
      <c r="Q832" s="166" t="s">
        <v>7674</v>
      </c>
      <c r="R832" s="154"/>
      <c r="S832" s="155">
        <v>93401</v>
      </c>
      <c r="T832" s="155" t="s">
        <v>7675</v>
      </c>
      <c r="U832" s="155">
        <v>2019</v>
      </c>
      <c r="V832" s="156">
        <v>43707</v>
      </c>
      <c r="W832" s="154">
        <v>7687</v>
      </c>
      <c r="X832" s="262"/>
      <c r="Y832" s="153"/>
      <c r="Z832" s="262"/>
      <c r="AA832" s="262"/>
      <c r="AB832" s="262"/>
      <c r="AC832" s="150"/>
      <c r="AD832" s="40"/>
      <c r="AE832" s="40"/>
      <c r="AF832" s="40"/>
      <c r="AG832" s="40"/>
      <c r="AH832" s="40"/>
      <c r="AI832" s="218"/>
    </row>
    <row r="833" spans="1:35" ht="45" customHeight="1" x14ac:dyDescent="0.2">
      <c r="A833" s="159" t="s">
        <v>7676</v>
      </c>
      <c r="B833" s="150">
        <v>700555003</v>
      </c>
      <c r="C833" s="150" t="s">
        <v>5448</v>
      </c>
      <c r="D833" s="151" t="s">
        <v>276</v>
      </c>
      <c r="E833" s="150" t="s">
        <v>277</v>
      </c>
      <c r="F833" s="152" t="s">
        <v>2439</v>
      </c>
      <c r="G833" s="152"/>
      <c r="H833" s="152" t="s">
        <v>7677</v>
      </c>
      <c r="I833" s="152" t="s">
        <v>115</v>
      </c>
      <c r="J833" s="150"/>
      <c r="K833" s="150"/>
      <c r="L833" s="150" t="s">
        <v>7678</v>
      </c>
      <c r="M833" s="150" t="s">
        <v>7679</v>
      </c>
      <c r="N833" s="153" t="s">
        <v>165</v>
      </c>
      <c r="O833" s="154" t="s">
        <v>318</v>
      </c>
      <c r="P833" s="154" t="s">
        <v>7680</v>
      </c>
      <c r="Q833" s="155"/>
      <c r="R833" s="154"/>
      <c r="S833" s="155" t="s">
        <v>403</v>
      </c>
      <c r="T833" s="155" t="s">
        <v>7066</v>
      </c>
      <c r="U833" s="155">
        <v>2005</v>
      </c>
      <c r="V833" s="156">
        <v>37970</v>
      </c>
      <c r="W833" s="154">
        <v>6913</v>
      </c>
      <c r="X833" s="262"/>
      <c r="Y833" s="153"/>
      <c r="Z833" s="262"/>
      <c r="AA833" s="262"/>
      <c r="AB833" s="262"/>
      <c r="AC833" s="150"/>
      <c r="AD833" s="40"/>
      <c r="AE833" s="40"/>
      <c r="AF833" s="40"/>
      <c r="AG833" s="40"/>
      <c r="AH833" s="40"/>
      <c r="AI833" s="218"/>
    </row>
    <row r="834" spans="1:35" ht="45" customHeight="1" x14ac:dyDescent="0.2">
      <c r="A834" s="159" t="s">
        <v>7681</v>
      </c>
      <c r="B834" s="150">
        <v>708967009</v>
      </c>
      <c r="C834" s="150" t="s">
        <v>7682</v>
      </c>
      <c r="D834" s="151" t="s">
        <v>276</v>
      </c>
      <c r="E834" s="150" t="s">
        <v>7683</v>
      </c>
      <c r="F834" s="152" t="s">
        <v>7684</v>
      </c>
      <c r="G834" s="152"/>
      <c r="H834" s="152" t="s">
        <v>7685</v>
      </c>
      <c r="I834" s="152" t="s">
        <v>115</v>
      </c>
      <c r="J834" s="150"/>
      <c r="K834" s="150"/>
      <c r="L834" s="150" t="s">
        <v>7686</v>
      </c>
      <c r="M834" s="150" t="s">
        <v>7687</v>
      </c>
      <c r="N834" s="153" t="s">
        <v>494</v>
      </c>
      <c r="O834" s="154" t="s">
        <v>4066</v>
      </c>
      <c r="P834" s="154" t="s">
        <v>7688</v>
      </c>
      <c r="Q834" s="166" t="s">
        <v>7689</v>
      </c>
      <c r="R834" s="154"/>
      <c r="S834" s="155" t="s">
        <v>7690</v>
      </c>
      <c r="T834" s="155" t="s">
        <v>7691</v>
      </c>
      <c r="U834" s="155">
        <v>2020</v>
      </c>
      <c r="V834" s="156">
        <v>37970</v>
      </c>
      <c r="W834" s="154">
        <v>5650</v>
      </c>
      <c r="X834" s="213"/>
      <c r="Y834" s="214"/>
      <c r="Z834" s="213"/>
      <c r="AA834" s="213"/>
      <c r="AB834" s="213"/>
      <c r="AC834" s="215"/>
      <c r="AD834" s="40"/>
      <c r="AE834" s="40"/>
      <c r="AF834" s="40"/>
      <c r="AG834" s="40"/>
      <c r="AH834" s="40"/>
      <c r="AI834" s="218"/>
    </row>
    <row r="835" spans="1:35" ht="45" customHeight="1" x14ac:dyDescent="0.2">
      <c r="A835" s="159" t="s">
        <v>7692</v>
      </c>
      <c r="B835" s="150">
        <v>815133005</v>
      </c>
      <c r="C835" s="150" t="s">
        <v>275</v>
      </c>
      <c r="D835" s="151" t="s">
        <v>276</v>
      </c>
      <c r="E835" s="150" t="s">
        <v>7693</v>
      </c>
      <c r="F835" s="152" t="s">
        <v>278</v>
      </c>
      <c r="G835" s="152"/>
      <c r="H835" s="152" t="s">
        <v>279</v>
      </c>
      <c r="I835" s="152" t="s">
        <v>115</v>
      </c>
      <c r="J835" s="150"/>
      <c r="K835" s="150"/>
      <c r="L835" s="150" t="s">
        <v>7694</v>
      </c>
      <c r="M835" s="150" t="s">
        <v>7695</v>
      </c>
      <c r="N835" s="153" t="s">
        <v>939</v>
      </c>
      <c r="O835" s="154" t="s">
        <v>1403</v>
      </c>
      <c r="P835" s="154"/>
      <c r="Q835" s="155"/>
      <c r="R835" s="154"/>
      <c r="S835" s="155" t="s">
        <v>442</v>
      </c>
      <c r="T835" s="155" t="s">
        <v>7696</v>
      </c>
      <c r="U835" s="155">
        <v>2008</v>
      </c>
      <c r="V835" s="156">
        <v>37970</v>
      </c>
      <c r="W835" s="154">
        <v>7048</v>
      </c>
      <c r="X835" s="262"/>
      <c r="Y835" s="153"/>
      <c r="Z835" s="262"/>
      <c r="AA835" s="262"/>
      <c r="AB835" s="262"/>
      <c r="AC835" s="150"/>
      <c r="AD835" s="40"/>
      <c r="AE835" s="40"/>
      <c r="AF835" s="40"/>
      <c r="AG835" s="40"/>
      <c r="AH835" s="40"/>
      <c r="AI835" s="218"/>
    </row>
    <row r="836" spans="1:35" ht="45" customHeight="1" x14ac:dyDescent="0.2">
      <c r="A836" s="159" t="s">
        <v>7697</v>
      </c>
      <c r="B836" s="150">
        <v>703130003</v>
      </c>
      <c r="C836" s="150" t="s">
        <v>623</v>
      </c>
      <c r="D836" s="151" t="s">
        <v>276</v>
      </c>
      <c r="E836" s="150" t="s">
        <v>7698</v>
      </c>
      <c r="F836" s="152" t="s">
        <v>7684</v>
      </c>
      <c r="G836" s="152"/>
      <c r="H836" s="152" t="s">
        <v>7685</v>
      </c>
      <c r="I836" s="152" t="s">
        <v>115</v>
      </c>
      <c r="J836" s="150"/>
      <c r="K836" s="150"/>
      <c r="L836" s="150" t="s">
        <v>7699</v>
      </c>
      <c r="M836" s="150" t="s">
        <v>7700</v>
      </c>
      <c r="N836" s="153" t="s">
        <v>246</v>
      </c>
      <c r="O836" s="154" t="s">
        <v>2319</v>
      </c>
      <c r="P836" s="154" t="s">
        <v>7701</v>
      </c>
      <c r="Q836" s="166" t="s">
        <v>7702</v>
      </c>
      <c r="R836" s="154" t="s">
        <v>7703</v>
      </c>
      <c r="S836" s="155" t="s">
        <v>7690</v>
      </c>
      <c r="T836" s="155" t="s">
        <v>7704</v>
      </c>
      <c r="U836" s="155">
        <v>2020</v>
      </c>
      <c r="V836" s="156">
        <v>37970</v>
      </c>
      <c r="W836" s="154">
        <v>6430</v>
      </c>
      <c r="X836" s="213"/>
      <c r="Y836" s="214"/>
      <c r="Z836" s="213"/>
      <c r="AA836" s="213"/>
      <c r="AB836" s="213"/>
      <c r="AC836" s="215"/>
      <c r="AD836" s="40"/>
      <c r="AE836" s="40"/>
      <c r="AF836" s="40"/>
      <c r="AG836" s="40"/>
      <c r="AH836" s="40"/>
      <c r="AI836" s="218"/>
    </row>
    <row r="837" spans="1:35" ht="45" customHeight="1" x14ac:dyDescent="0.2">
      <c r="A837" s="159" t="s">
        <v>7705</v>
      </c>
      <c r="B837" s="150">
        <v>718028000</v>
      </c>
      <c r="C837" s="150" t="s">
        <v>623</v>
      </c>
      <c r="D837" s="151" t="s">
        <v>276</v>
      </c>
      <c r="E837" s="150" t="s">
        <v>7706</v>
      </c>
      <c r="F837" s="152" t="s">
        <v>7684</v>
      </c>
      <c r="G837" s="152"/>
      <c r="H837" s="152" t="s">
        <v>7685</v>
      </c>
      <c r="I837" s="152" t="s">
        <v>115</v>
      </c>
      <c r="J837" s="150"/>
      <c r="K837" s="150"/>
      <c r="L837" s="150" t="s">
        <v>7707</v>
      </c>
      <c r="M837" s="186" t="s">
        <v>7708</v>
      </c>
      <c r="N837" s="153" t="s">
        <v>118</v>
      </c>
      <c r="O837" s="154" t="s">
        <v>1571</v>
      </c>
      <c r="P837" s="154"/>
      <c r="Q837" s="155" t="s">
        <v>7709</v>
      </c>
      <c r="R837" s="154"/>
      <c r="S837" s="155" t="s">
        <v>7690</v>
      </c>
      <c r="T837" s="155" t="s">
        <v>7710</v>
      </c>
      <c r="U837" s="155">
        <v>2011</v>
      </c>
      <c r="V837" s="156">
        <v>37970</v>
      </c>
      <c r="W837" s="154">
        <v>7024</v>
      </c>
      <c r="X837" s="262"/>
      <c r="Y837" s="153"/>
      <c r="Z837" s="262"/>
      <c r="AA837" s="262"/>
      <c r="AB837" s="262"/>
      <c r="AC837" s="150"/>
      <c r="AD837" s="40"/>
      <c r="AE837" s="40"/>
      <c r="AF837" s="40"/>
      <c r="AG837" s="40"/>
      <c r="AH837" s="40"/>
      <c r="AI837" s="218"/>
    </row>
    <row r="838" spans="1:35" ht="45" customHeight="1" x14ac:dyDescent="0.2">
      <c r="A838" s="159" t="s">
        <v>7711</v>
      </c>
      <c r="B838" s="150">
        <v>703553001</v>
      </c>
      <c r="C838" s="150" t="s">
        <v>623</v>
      </c>
      <c r="D838" s="151" t="s">
        <v>276</v>
      </c>
      <c r="E838" s="150" t="s">
        <v>7712</v>
      </c>
      <c r="F838" s="152" t="s">
        <v>7713</v>
      </c>
      <c r="G838" s="152"/>
      <c r="H838" s="152" t="s">
        <v>7714</v>
      </c>
      <c r="I838" s="199" t="s">
        <v>115</v>
      </c>
      <c r="J838" s="150" t="s">
        <v>7715</v>
      </c>
      <c r="K838" s="150" t="s">
        <v>7715</v>
      </c>
      <c r="L838" s="150" t="s">
        <v>7716</v>
      </c>
      <c r="M838" s="150" t="s">
        <v>7717</v>
      </c>
      <c r="N838" s="153" t="s">
        <v>1617</v>
      </c>
      <c r="O838" s="154" t="s">
        <v>2477</v>
      </c>
      <c r="P838" s="154" t="s">
        <v>7718</v>
      </c>
      <c r="Q838" s="166" t="s">
        <v>7719</v>
      </c>
      <c r="R838" s="154" t="s">
        <v>7720</v>
      </c>
      <c r="S838" s="155" t="s">
        <v>7690</v>
      </c>
      <c r="T838" s="155" t="s">
        <v>7721</v>
      </c>
      <c r="U838" s="155">
        <v>2019</v>
      </c>
      <c r="V838" s="156">
        <v>37970</v>
      </c>
      <c r="W838" s="154">
        <v>6690</v>
      </c>
      <c r="X838" s="262"/>
      <c r="Y838" s="153"/>
      <c r="Z838" s="262"/>
      <c r="AA838" s="262"/>
      <c r="AB838" s="262"/>
      <c r="AC838" s="150"/>
      <c r="AD838" s="40"/>
      <c r="AE838" s="40"/>
      <c r="AF838" s="40"/>
      <c r="AG838" s="40"/>
      <c r="AH838" s="40"/>
      <c r="AI838" s="218"/>
    </row>
    <row r="839" spans="1:35" ht="45" customHeight="1" x14ac:dyDescent="0.2">
      <c r="A839" s="159" t="s">
        <v>7722</v>
      </c>
      <c r="B839" s="150">
        <v>817325009</v>
      </c>
      <c r="C839" s="150" t="s">
        <v>275</v>
      </c>
      <c r="D839" s="151" t="s">
        <v>276</v>
      </c>
      <c r="E839" s="150" t="s">
        <v>7723</v>
      </c>
      <c r="F839" s="152" t="s">
        <v>278</v>
      </c>
      <c r="G839" s="152"/>
      <c r="H839" s="152" t="s">
        <v>279</v>
      </c>
      <c r="I839" s="152" t="s">
        <v>115</v>
      </c>
      <c r="J839" s="150"/>
      <c r="K839" s="150"/>
      <c r="L839" s="150" t="s">
        <v>7724</v>
      </c>
      <c r="M839" s="150" t="s">
        <v>7725</v>
      </c>
      <c r="N839" s="153" t="s">
        <v>149</v>
      </c>
      <c r="O839" s="154" t="s">
        <v>758</v>
      </c>
      <c r="P839" s="154" t="s">
        <v>7726</v>
      </c>
      <c r="Q839" s="155" t="s">
        <v>7727</v>
      </c>
      <c r="R839" s="154"/>
      <c r="S839" s="155">
        <v>93910</v>
      </c>
      <c r="T839" s="150" t="s">
        <v>7728</v>
      </c>
      <c r="U839" s="155">
        <v>2018</v>
      </c>
      <c r="V839" s="156">
        <v>37970</v>
      </c>
      <c r="W839" s="154">
        <v>6350</v>
      </c>
      <c r="X839" s="262"/>
      <c r="Y839" s="153"/>
      <c r="Z839" s="262"/>
      <c r="AA839" s="262"/>
      <c r="AB839" s="262"/>
      <c r="AC839" s="150"/>
      <c r="AD839" s="40"/>
      <c r="AE839" s="40"/>
      <c r="AF839" s="40"/>
      <c r="AG839" s="40"/>
      <c r="AH839" s="40"/>
      <c r="AI839" s="218"/>
    </row>
    <row r="840" spans="1:35" ht="45" customHeight="1" x14ac:dyDescent="0.2">
      <c r="A840" s="159" t="s">
        <v>7729</v>
      </c>
      <c r="B840" s="150">
        <v>700270009</v>
      </c>
      <c r="C840" s="150" t="s">
        <v>7730</v>
      </c>
      <c r="D840" s="151" t="s">
        <v>276</v>
      </c>
      <c r="E840" s="150" t="s">
        <v>7731</v>
      </c>
      <c r="F840" s="152" t="s">
        <v>7732</v>
      </c>
      <c r="G840" s="152"/>
      <c r="H840" s="152" t="s">
        <v>5714</v>
      </c>
      <c r="I840" s="152" t="s">
        <v>115</v>
      </c>
      <c r="J840" s="150"/>
      <c r="K840" s="150"/>
      <c r="L840" s="150" t="s">
        <v>7733</v>
      </c>
      <c r="M840" s="150" t="s">
        <v>7734</v>
      </c>
      <c r="N840" s="153" t="s">
        <v>118</v>
      </c>
      <c r="O840" s="154" t="s">
        <v>119</v>
      </c>
      <c r="P840" s="154" t="s">
        <v>7735</v>
      </c>
      <c r="Q840" s="155"/>
      <c r="R840" s="154"/>
      <c r="S840" s="155" t="s">
        <v>7736</v>
      </c>
      <c r="T840" s="155" t="s">
        <v>7737</v>
      </c>
      <c r="U840" s="155">
        <v>2020</v>
      </c>
      <c r="V840" s="156">
        <v>37970</v>
      </c>
      <c r="W840" s="154">
        <v>5850</v>
      </c>
      <c r="X840" s="262"/>
      <c r="Y840" s="153"/>
      <c r="Z840" s="262"/>
      <c r="AA840" s="262"/>
      <c r="AB840" s="262"/>
      <c r="AC840" s="150"/>
      <c r="AD840" s="40"/>
      <c r="AE840" s="40"/>
      <c r="AF840" s="40"/>
      <c r="AG840" s="40"/>
      <c r="AH840" s="40"/>
      <c r="AI840" s="218"/>
    </row>
    <row r="841" spans="1:35" ht="45" customHeight="1" x14ac:dyDescent="0.2">
      <c r="A841" s="159" t="s">
        <v>7738</v>
      </c>
      <c r="B841" s="150">
        <v>700414000</v>
      </c>
      <c r="C841" s="150" t="s">
        <v>457</v>
      </c>
      <c r="D841" s="151" t="s">
        <v>276</v>
      </c>
      <c r="E841" s="150" t="s">
        <v>277</v>
      </c>
      <c r="F841" s="152" t="s">
        <v>2439</v>
      </c>
      <c r="G841" s="152"/>
      <c r="H841" s="152" t="s">
        <v>7739</v>
      </c>
      <c r="I841" s="152" t="s">
        <v>115</v>
      </c>
      <c r="J841" s="150"/>
      <c r="K841" s="150"/>
      <c r="L841" s="150" t="s">
        <v>7740</v>
      </c>
      <c r="M841" s="150" t="s">
        <v>7741</v>
      </c>
      <c r="N841" s="153" t="s">
        <v>118</v>
      </c>
      <c r="O841" s="154" t="s">
        <v>7099</v>
      </c>
      <c r="P841" s="154" t="s">
        <v>7742</v>
      </c>
      <c r="Q841" s="155" t="s">
        <v>7743</v>
      </c>
      <c r="R841" s="154"/>
      <c r="S841" s="155" t="s">
        <v>403</v>
      </c>
      <c r="T841" s="155" t="s">
        <v>7744</v>
      </c>
      <c r="U841" s="155">
        <v>2015</v>
      </c>
      <c r="V841" s="156">
        <v>37970</v>
      </c>
      <c r="W841" s="154">
        <v>6904</v>
      </c>
      <c r="X841" s="262"/>
      <c r="Y841" s="153"/>
      <c r="Z841" s="262"/>
      <c r="AA841" s="262"/>
      <c r="AB841" s="262"/>
      <c r="AC841" s="150"/>
      <c r="AD841" s="40"/>
      <c r="AE841" s="40"/>
      <c r="AF841" s="40"/>
      <c r="AG841" s="40"/>
      <c r="AH841" s="40"/>
      <c r="AI841" s="218"/>
    </row>
    <row r="842" spans="1:35" ht="45" customHeight="1" x14ac:dyDescent="0.2">
      <c r="A842" s="159" t="s">
        <v>7745</v>
      </c>
      <c r="B842" s="150">
        <v>605060005</v>
      </c>
      <c r="C842" s="150" t="s">
        <v>623</v>
      </c>
      <c r="D842" s="151" t="s">
        <v>4025</v>
      </c>
      <c r="E842" s="150" t="s">
        <v>7746</v>
      </c>
      <c r="F842" s="152" t="s">
        <v>7684</v>
      </c>
      <c r="G842" s="152"/>
      <c r="H842" s="152" t="s">
        <v>7747</v>
      </c>
      <c r="I842" s="152" t="s">
        <v>115</v>
      </c>
      <c r="J842" s="150"/>
      <c r="K842" s="150"/>
      <c r="L842" s="150" t="s">
        <v>7748</v>
      </c>
      <c r="M842" s="150" t="s">
        <v>7749</v>
      </c>
      <c r="N842" s="153" t="s">
        <v>118</v>
      </c>
      <c r="O842" s="154" t="s">
        <v>119</v>
      </c>
      <c r="P842" s="154" t="s">
        <v>7750</v>
      </c>
      <c r="Q842" s="155" t="s">
        <v>7751</v>
      </c>
      <c r="R842" s="154"/>
      <c r="S842" s="155" t="s">
        <v>7752</v>
      </c>
      <c r="T842" s="155" t="s">
        <v>897</v>
      </c>
      <c r="U842" s="155" t="s">
        <v>898</v>
      </c>
      <c r="V842" s="156">
        <v>37970</v>
      </c>
      <c r="W842" s="154">
        <v>6974</v>
      </c>
      <c r="X842" s="213"/>
      <c r="Y842" s="214"/>
      <c r="Z842" s="213"/>
      <c r="AA842" s="213"/>
      <c r="AB842" s="213"/>
      <c r="AC842" s="215"/>
      <c r="AD842" s="40"/>
      <c r="AE842" s="40"/>
      <c r="AF842" s="40"/>
      <c r="AG842" s="40"/>
      <c r="AH842" s="40"/>
      <c r="AI842" s="218"/>
    </row>
    <row r="843" spans="1:35" ht="45" customHeight="1" x14ac:dyDescent="0.2">
      <c r="A843" s="159" t="s">
        <v>7753</v>
      </c>
      <c r="B843" s="150">
        <v>816989000</v>
      </c>
      <c r="C843" s="150" t="s">
        <v>7754</v>
      </c>
      <c r="D843" s="151" t="s">
        <v>887</v>
      </c>
      <c r="E843" s="150" t="s">
        <v>7755</v>
      </c>
      <c r="F843" s="152" t="s">
        <v>7756</v>
      </c>
      <c r="G843" s="152"/>
      <c r="H843" s="152" t="s">
        <v>7757</v>
      </c>
      <c r="I843" s="152" t="s">
        <v>115</v>
      </c>
      <c r="J843" s="150"/>
      <c r="K843" s="150"/>
      <c r="L843" s="150" t="s">
        <v>7758</v>
      </c>
      <c r="M843" s="150" t="s">
        <v>7759</v>
      </c>
      <c r="N843" s="153" t="s">
        <v>118</v>
      </c>
      <c r="O843" s="154" t="s">
        <v>119</v>
      </c>
      <c r="P843" s="154"/>
      <c r="Q843" s="155"/>
      <c r="R843" s="154"/>
      <c r="S843" s="155">
        <v>93105</v>
      </c>
      <c r="T843" s="155" t="s">
        <v>7760</v>
      </c>
      <c r="U843" s="155">
        <v>2021</v>
      </c>
      <c r="V843" s="156">
        <v>37970</v>
      </c>
      <c r="W843" s="154">
        <v>7107</v>
      </c>
      <c r="X843" s="262"/>
      <c r="Y843" s="153"/>
      <c r="Z843" s="262"/>
      <c r="AA843" s="262"/>
      <c r="AB843" s="262"/>
      <c r="AC843" s="150"/>
      <c r="AD843" s="40"/>
      <c r="AE843" s="40"/>
      <c r="AF843" s="40"/>
      <c r="AG843" s="40"/>
      <c r="AH843" s="40"/>
      <c r="AI843" s="218"/>
    </row>
    <row r="844" spans="1:35" ht="45" customHeight="1" x14ac:dyDescent="0.2">
      <c r="A844" s="159" t="s">
        <v>7761</v>
      </c>
      <c r="B844" s="150">
        <v>821589088</v>
      </c>
      <c r="C844" s="150" t="s">
        <v>275</v>
      </c>
      <c r="D844" s="151" t="s">
        <v>276</v>
      </c>
      <c r="E844" s="150" t="s">
        <v>7762</v>
      </c>
      <c r="F844" s="152" t="s">
        <v>278</v>
      </c>
      <c r="G844" s="152"/>
      <c r="H844" s="152" t="s">
        <v>279</v>
      </c>
      <c r="I844" s="152" t="s">
        <v>115</v>
      </c>
      <c r="J844" s="150"/>
      <c r="K844" s="150"/>
      <c r="L844" s="150" t="s">
        <v>7763</v>
      </c>
      <c r="M844" s="150" t="s">
        <v>7764</v>
      </c>
      <c r="N844" s="153" t="s">
        <v>149</v>
      </c>
      <c r="O844" s="154" t="s">
        <v>379</v>
      </c>
      <c r="P844" s="154"/>
      <c r="Q844" s="155"/>
      <c r="R844" s="154"/>
      <c r="S844" s="155" t="s">
        <v>7765</v>
      </c>
      <c r="T844" s="200" t="s">
        <v>7766</v>
      </c>
      <c r="U844" s="201">
        <v>2005</v>
      </c>
      <c r="V844" s="156">
        <v>37970</v>
      </c>
      <c r="W844" s="154">
        <v>6877</v>
      </c>
      <c r="X844" s="262"/>
      <c r="Y844" s="153"/>
      <c r="Z844" s="262"/>
      <c r="AA844" s="262"/>
      <c r="AB844" s="262"/>
      <c r="AC844" s="150"/>
      <c r="AD844" s="40"/>
      <c r="AE844" s="40"/>
      <c r="AF844" s="40"/>
      <c r="AG844" s="40"/>
      <c r="AH844" s="40"/>
      <c r="AI844" s="218"/>
    </row>
    <row r="845" spans="1:35" ht="45" customHeight="1" x14ac:dyDescent="0.2">
      <c r="A845" s="159" t="s">
        <v>7767</v>
      </c>
      <c r="B845" s="150">
        <v>651078105</v>
      </c>
      <c r="C845" s="150" t="s">
        <v>275</v>
      </c>
      <c r="D845" s="151" t="s">
        <v>276</v>
      </c>
      <c r="E845" s="150" t="s">
        <v>7768</v>
      </c>
      <c r="F845" s="152" t="s">
        <v>278</v>
      </c>
      <c r="G845" s="152"/>
      <c r="H845" s="152" t="s">
        <v>279</v>
      </c>
      <c r="I845" s="152" t="s">
        <v>115</v>
      </c>
      <c r="J845" s="150"/>
      <c r="K845" s="150"/>
      <c r="L845" s="150" t="s">
        <v>7769</v>
      </c>
      <c r="M845" s="150" t="s">
        <v>7770</v>
      </c>
      <c r="N845" s="153" t="s">
        <v>939</v>
      </c>
      <c r="O845" s="154" t="s">
        <v>7771</v>
      </c>
      <c r="P845" s="154"/>
      <c r="Q845" s="155"/>
      <c r="R845" s="154"/>
      <c r="S845" s="155">
        <v>93910</v>
      </c>
      <c r="T845" s="155" t="s">
        <v>7772</v>
      </c>
      <c r="U845" s="155">
        <v>2007</v>
      </c>
      <c r="V845" s="156">
        <v>37970</v>
      </c>
      <c r="W845" s="154">
        <v>6863</v>
      </c>
      <c r="X845" s="262"/>
      <c r="Y845" s="153"/>
      <c r="Z845" s="262"/>
      <c r="AA845" s="262"/>
      <c r="AB845" s="262"/>
      <c r="AC845" s="150"/>
      <c r="AD845" s="40"/>
      <c r="AE845" s="40"/>
      <c r="AF845" s="40"/>
      <c r="AG845" s="40"/>
      <c r="AH845" s="40"/>
      <c r="AI845" s="218"/>
    </row>
    <row r="846" spans="1:35" ht="45" customHeight="1" x14ac:dyDescent="0.2">
      <c r="A846" s="159" t="s">
        <v>7773</v>
      </c>
      <c r="B846" s="150">
        <v>800665612</v>
      </c>
      <c r="C846" s="150" t="s">
        <v>5448</v>
      </c>
      <c r="D846" s="151" t="s">
        <v>276</v>
      </c>
      <c r="E846" s="150" t="s">
        <v>7774</v>
      </c>
      <c r="F846" s="152" t="s">
        <v>7775</v>
      </c>
      <c r="G846" s="152"/>
      <c r="H846" s="152" t="s">
        <v>7775</v>
      </c>
      <c r="I846" s="152" t="s">
        <v>115</v>
      </c>
      <c r="J846" s="150"/>
      <c r="K846" s="150"/>
      <c r="L846" s="150" t="s">
        <v>7776</v>
      </c>
      <c r="M846" s="150" t="s">
        <v>7777</v>
      </c>
      <c r="N846" s="153" t="s">
        <v>133</v>
      </c>
      <c r="O846" s="154" t="s">
        <v>2502</v>
      </c>
      <c r="P846" s="154" t="s">
        <v>7778</v>
      </c>
      <c r="Q846" s="155"/>
      <c r="R846" s="154"/>
      <c r="S846" s="155" t="s">
        <v>403</v>
      </c>
      <c r="T846" s="155" t="s">
        <v>7779</v>
      </c>
      <c r="U846" s="155">
        <v>2020</v>
      </c>
      <c r="V846" s="156">
        <v>37970</v>
      </c>
      <c r="W846" s="154">
        <v>3846</v>
      </c>
      <c r="X846" s="213"/>
      <c r="Y846" s="214"/>
      <c r="Z846" s="213"/>
      <c r="AA846" s="213"/>
      <c r="AB846" s="213"/>
      <c r="AC846" s="215"/>
      <c r="AD846" s="40"/>
      <c r="AE846" s="40"/>
      <c r="AF846" s="40"/>
      <c r="AG846" s="40"/>
      <c r="AH846" s="40"/>
      <c r="AI846" s="218"/>
    </row>
    <row r="847" spans="1:35" ht="45" customHeight="1" x14ac:dyDescent="0.2">
      <c r="A847" s="159" t="s">
        <v>7780</v>
      </c>
      <c r="B847" s="150">
        <v>702209048</v>
      </c>
      <c r="C847" s="150" t="s">
        <v>275</v>
      </c>
      <c r="D847" s="151" t="s">
        <v>276</v>
      </c>
      <c r="E847" s="150" t="s">
        <v>7781</v>
      </c>
      <c r="F847" s="152" t="s">
        <v>278</v>
      </c>
      <c r="G847" s="152"/>
      <c r="H847" s="152" t="s">
        <v>5828</v>
      </c>
      <c r="I847" s="152" t="s">
        <v>115</v>
      </c>
      <c r="J847" s="150"/>
      <c r="K847" s="150"/>
      <c r="L847" s="150" t="s">
        <v>7782</v>
      </c>
      <c r="M847" s="150" t="s">
        <v>7783</v>
      </c>
      <c r="N847" s="153" t="s">
        <v>471</v>
      </c>
      <c r="O847" s="154" t="s">
        <v>1956</v>
      </c>
      <c r="P847" s="154"/>
      <c r="Q847" s="155"/>
      <c r="R847" s="154"/>
      <c r="S847" s="155" t="s">
        <v>442</v>
      </c>
      <c r="T847" s="155" t="s">
        <v>7784</v>
      </c>
      <c r="U847" s="155">
        <v>2005</v>
      </c>
      <c r="V847" s="156">
        <v>37970</v>
      </c>
      <c r="W847" s="154">
        <v>6520</v>
      </c>
      <c r="X847" s="262"/>
      <c r="Y847" s="153"/>
      <c r="Z847" s="262"/>
      <c r="AA847" s="262"/>
      <c r="AB847" s="262"/>
      <c r="AC847" s="150"/>
      <c r="AD847" s="40"/>
      <c r="AE847" s="40"/>
      <c r="AF847" s="40"/>
      <c r="AG847" s="40"/>
      <c r="AH847" s="40"/>
      <c r="AI847" s="218"/>
    </row>
    <row r="848" spans="1:35" ht="45" customHeight="1" x14ac:dyDescent="0.2">
      <c r="A848" s="159" t="s">
        <v>7785</v>
      </c>
      <c r="B848" s="150">
        <v>732639004</v>
      </c>
      <c r="C848" s="150" t="s">
        <v>275</v>
      </c>
      <c r="D848" s="151" t="s">
        <v>276</v>
      </c>
      <c r="E848" s="150" t="s">
        <v>7786</v>
      </c>
      <c r="F848" s="152" t="s">
        <v>2439</v>
      </c>
      <c r="G848" s="152"/>
      <c r="H848" s="152" t="s">
        <v>5828</v>
      </c>
      <c r="I848" s="152" t="s">
        <v>115</v>
      </c>
      <c r="J848" s="150"/>
      <c r="K848" s="150"/>
      <c r="L848" s="150" t="s">
        <v>7787</v>
      </c>
      <c r="M848" s="150" t="s">
        <v>7788</v>
      </c>
      <c r="N848" s="153" t="s">
        <v>149</v>
      </c>
      <c r="O848" s="154" t="s">
        <v>7789</v>
      </c>
      <c r="P848" s="154"/>
      <c r="Q848" s="155"/>
      <c r="R848" s="154"/>
      <c r="S848" s="155" t="s">
        <v>403</v>
      </c>
      <c r="T848" s="155" t="s">
        <v>7790</v>
      </c>
      <c r="U848" s="155">
        <v>2004</v>
      </c>
      <c r="V848" s="156">
        <v>37970</v>
      </c>
      <c r="W848" s="154">
        <v>6942</v>
      </c>
      <c r="X848" s="262"/>
      <c r="Y848" s="153"/>
      <c r="Z848" s="262"/>
      <c r="AA848" s="262"/>
      <c r="AB848" s="262"/>
      <c r="AC848" s="150"/>
      <c r="AD848" s="40"/>
      <c r="AE848" s="40"/>
      <c r="AF848" s="40"/>
      <c r="AG848" s="40"/>
      <c r="AH848" s="40"/>
      <c r="AI848" s="218"/>
    </row>
    <row r="849" spans="1:35" ht="45" customHeight="1" x14ac:dyDescent="0.2">
      <c r="A849" s="159" t="s">
        <v>7791</v>
      </c>
      <c r="B849" s="150">
        <v>733785004</v>
      </c>
      <c r="C849" s="150" t="s">
        <v>275</v>
      </c>
      <c r="D849" s="151" t="s">
        <v>276</v>
      </c>
      <c r="E849" s="150" t="s">
        <v>7792</v>
      </c>
      <c r="F849" s="152" t="s">
        <v>278</v>
      </c>
      <c r="G849" s="152"/>
      <c r="H849" s="152" t="s">
        <v>5828</v>
      </c>
      <c r="I849" s="152" t="s">
        <v>115</v>
      </c>
      <c r="J849" s="150"/>
      <c r="K849" s="150"/>
      <c r="L849" s="150" t="s">
        <v>7793</v>
      </c>
      <c r="M849" s="150" t="s">
        <v>7794</v>
      </c>
      <c r="N849" s="153" t="s">
        <v>232</v>
      </c>
      <c r="O849" s="154" t="s">
        <v>294</v>
      </c>
      <c r="P849" s="154"/>
      <c r="Q849" s="155"/>
      <c r="R849" s="154"/>
      <c r="S849" s="155">
        <v>93910</v>
      </c>
      <c r="T849" s="155" t="s">
        <v>7795</v>
      </c>
      <c r="U849" s="155">
        <v>2008</v>
      </c>
      <c r="V849" s="156">
        <v>40016</v>
      </c>
      <c r="W849" s="154">
        <v>7413</v>
      </c>
      <c r="X849" s="262"/>
      <c r="Y849" s="153"/>
      <c r="Z849" s="262"/>
      <c r="AA849" s="262"/>
      <c r="AB849" s="262"/>
      <c r="AC849" s="150"/>
      <c r="AD849" s="40"/>
      <c r="AE849" s="40"/>
      <c r="AF849" s="40"/>
      <c r="AG849" s="40"/>
      <c r="AH849" s="40"/>
      <c r="AI849" s="218"/>
    </row>
    <row r="850" spans="1:35" ht="45" customHeight="1" x14ac:dyDescent="0.2">
      <c r="A850" s="159" t="s">
        <v>7796</v>
      </c>
      <c r="B850" s="150">
        <v>653716907</v>
      </c>
      <c r="C850" s="150" t="s">
        <v>7797</v>
      </c>
      <c r="D850" s="151" t="s">
        <v>276</v>
      </c>
      <c r="E850" s="150" t="s">
        <v>277</v>
      </c>
      <c r="F850" s="152" t="s">
        <v>2439</v>
      </c>
      <c r="G850" s="152"/>
      <c r="H850" s="152" t="s">
        <v>7739</v>
      </c>
      <c r="I850" s="152" t="s">
        <v>115</v>
      </c>
      <c r="J850" s="150"/>
      <c r="K850" s="150"/>
      <c r="L850" s="150" t="s">
        <v>7798</v>
      </c>
      <c r="M850" s="150" t="s">
        <v>7799</v>
      </c>
      <c r="N850" s="153" t="s">
        <v>246</v>
      </c>
      <c r="O850" s="154" t="s">
        <v>5101</v>
      </c>
      <c r="P850" s="154" t="s">
        <v>7800</v>
      </c>
      <c r="Q850" s="166" t="s">
        <v>7801</v>
      </c>
      <c r="R850" s="154"/>
      <c r="S850" s="155" t="s">
        <v>403</v>
      </c>
      <c r="T850" s="155" t="s">
        <v>7802</v>
      </c>
      <c r="U850" s="155">
        <v>2019</v>
      </c>
      <c r="V850" s="156">
        <v>37970</v>
      </c>
      <c r="W850" s="154">
        <v>6945</v>
      </c>
      <c r="X850" s="262"/>
      <c r="Y850" s="153"/>
      <c r="Z850" s="262"/>
      <c r="AA850" s="262"/>
      <c r="AB850" s="262"/>
      <c r="AC850" s="150"/>
      <c r="AD850" s="40"/>
      <c r="AE850" s="40"/>
      <c r="AF850" s="40"/>
      <c r="AG850" s="40"/>
      <c r="AH850" s="40"/>
      <c r="AI850" s="218"/>
    </row>
    <row r="851" spans="1:35" ht="45" customHeight="1" x14ac:dyDescent="0.2">
      <c r="A851" s="159" t="s">
        <v>7803</v>
      </c>
      <c r="B851" s="150">
        <v>747474001</v>
      </c>
      <c r="C851" s="150" t="s">
        <v>275</v>
      </c>
      <c r="D851" s="151" t="s">
        <v>276</v>
      </c>
      <c r="E851" s="150" t="s">
        <v>7804</v>
      </c>
      <c r="F851" s="152" t="s">
        <v>2439</v>
      </c>
      <c r="G851" s="152"/>
      <c r="H851" s="152" t="s">
        <v>5828</v>
      </c>
      <c r="I851" s="152" t="s">
        <v>115</v>
      </c>
      <c r="J851" s="150"/>
      <c r="K851" s="150"/>
      <c r="L851" s="150" t="s">
        <v>7805</v>
      </c>
      <c r="M851" s="150" t="s">
        <v>7806</v>
      </c>
      <c r="N851" s="153" t="s">
        <v>232</v>
      </c>
      <c r="O851" s="154" t="s">
        <v>5895</v>
      </c>
      <c r="P851" s="154"/>
      <c r="Q851" s="155"/>
      <c r="R851" s="154"/>
      <c r="S851" s="155" t="s">
        <v>403</v>
      </c>
      <c r="T851" s="155" t="s">
        <v>7807</v>
      </c>
      <c r="U851" s="155">
        <v>2005</v>
      </c>
      <c r="V851" s="156">
        <v>38768</v>
      </c>
      <c r="W851" s="154">
        <v>7304</v>
      </c>
      <c r="X851" s="262"/>
      <c r="Y851" s="153"/>
      <c r="Z851" s="262"/>
      <c r="AA851" s="262"/>
      <c r="AB851" s="262"/>
      <c r="AC851" s="150"/>
      <c r="AD851" s="40"/>
      <c r="AE851" s="40"/>
      <c r="AF851" s="40"/>
      <c r="AG851" s="40"/>
      <c r="AH851" s="40"/>
      <c r="AI851" s="218"/>
    </row>
    <row r="852" spans="1:35" ht="45" customHeight="1" x14ac:dyDescent="0.2">
      <c r="A852" s="159" t="s">
        <v>7808</v>
      </c>
      <c r="B852" s="150">
        <v>725861001</v>
      </c>
      <c r="C852" s="150" t="s">
        <v>275</v>
      </c>
      <c r="D852" s="151" t="s">
        <v>276</v>
      </c>
      <c r="E852" s="150" t="s">
        <v>277</v>
      </c>
      <c r="F852" s="152" t="s">
        <v>2439</v>
      </c>
      <c r="G852" s="152"/>
      <c r="H852" s="152" t="s">
        <v>7809</v>
      </c>
      <c r="I852" s="152" t="s">
        <v>115</v>
      </c>
      <c r="J852" s="150"/>
      <c r="K852" s="150"/>
      <c r="L852" s="150" t="s">
        <v>7810</v>
      </c>
      <c r="M852" s="150" t="s">
        <v>7811</v>
      </c>
      <c r="N852" s="153" t="s">
        <v>246</v>
      </c>
      <c r="O852" s="154" t="s">
        <v>5101</v>
      </c>
      <c r="P852" s="154"/>
      <c r="Q852" s="167" t="s">
        <v>7812</v>
      </c>
      <c r="R852" s="154"/>
      <c r="S852" s="155">
        <v>93910</v>
      </c>
      <c r="T852" s="155" t="s">
        <v>7813</v>
      </c>
      <c r="U852" s="155">
        <v>2011</v>
      </c>
      <c r="V852" s="156">
        <v>37970</v>
      </c>
      <c r="W852" s="154">
        <v>6946</v>
      </c>
      <c r="X852" s="262"/>
      <c r="Y852" s="153"/>
      <c r="Z852" s="262"/>
      <c r="AA852" s="262"/>
      <c r="AB852" s="262"/>
      <c r="AC852" s="150"/>
      <c r="AD852" s="40"/>
      <c r="AE852" s="40"/>
      <c r="AF852" s="40"/>
      <c r="AG852" s="40"/>
      <c r="AH852" s="40"/>
      <c r="AI852" s="218"/>
    </row>
    <row r="853" spans="1:35" ht="45" customHeight="1" x14ac:dyDescent="0.2">
      <c r="A853" s="159" t="s">
        <v>7814</v>
      </c>
      <c r="B853" s="150" t="s">
        <v>7815</v>
      </c>
      <c r="C853" s="150" t="s">
        <v>275</v>
      </c>
      <c r="D853" s="151" t="s">
        <v>276</v>
      </c>
      <c r="E853" s="150" t="s">
        <v>7816</v>
      </c>
      <c r="F853" s="152" t="s">
        <v>278</v>
      </c>
      <c r="G853" s="152"/>
      <c r="H853" s="152" t="s">
        <v>5828</v>
      </c>
      <c r="I853" s="152" t="s">
        <v>115</v>
      </c>
      <c r="J853" s="150"/>
      <c r="K853" s="150"/>
      <c r="L853" s="150" t="s">
        <v>7817</v>
      </c>
      <c r="M853" s="150" t="s">
        <v>7818</v>
      </c>
      <c r="N853" s="153" t="s">
        <v>232</v>
      </c>
      <c r="O853" s="154" t="s">
        <v>5188</v>
      </c>
      <c r="P853" s="154"/>
      <c r="Q853" s="155"/>
      <c r="R853" s="154"/>
      <c r="S853" s="155" t="s">
        <v>442</v>
      </c>
      <c r="T853" s="155" t="s">
        <v>7819</v>
      </c>
      <c r="U853" s="155">
        <v>2007</v>
      </c>
      <c r="V853" s="156">
        <v>37667</v>
      </c>
      <c r="W853" s="154">
        <v>6790</v>
      </c>
      <c r="X853" s="262"/>
      <c r="Y853" s="153"/>
      <c r="Z853" s="262"/>
      <c r="AA853" s="262"/>
      <c r="AB853" s="262"/>
      <c r="AC853" s="150"/>
      <c r="AD853" s="40"/>
      <c r="AE853" s="40"/>
      <c r="AF853" s="40"/>
      <c r="AG853" s="40"/>
      <c r="AH853" s="40"/>
      <c r="AI853" s="218"/>
    </row>
    <row r="854" spans="1:35" ht="45" customHeight="1" x14ac:dyDescent="0.2">
      <c r="A854" s="159" t="s">
        <v>7820</v>
      </c>
      <c r="B854" s="150">
        <v>732361006</v>
      </c>
      <c r="C854" s="150" t="s">
        <v>275</v>
      </c>
      <c r="D854" s="151" t="s">
        <v>276</v>
      </c>
      <c r="E854" s="150" t="s">
        <v>7821</v>
      </c>
      <c r="F854" s="152" t="s">
        <v>278</v>
      </c>
      <c r="G854" s="152"/>
      <c r="H854" s="152" t="s">
        <v>5828</v>
      </c>
      <c r="I854" s="152" t="s">
        <v>115</v>
      </c>
      <c r="J854" s="150"/>
      <c r="K854" s="150"/>
      <c r="L854" s="150" t="s">
        <v>7822</v>
      </c>
      <c r="M854" s="150" t="s">
        <v>7823</v>
      </c>
      <c r="N854" s="153" t="s">
        <v>149</v>
      </c>
      <c r="O854" s="154" t="s">
        <v>4613</v>
      </c>
      <c r="P854" s="154"/>
      <c r="Q854" s="155"/>
      <c r="R854" s="154"/>
      <c r="S854" s="155">
        <v>93910</v>
      </c>
      <c r="T854" s="155" t="s">
        <v>7824</v>
      </c>
      <c r="U854" s="155">
        <v>2005</v>
      </c>
      <c r="V854" s="156">
        <v>37970</v>
      </c>
      <c r="W854" s="154">
        <v>6941</v>
      </c>
      <c r="X854" s="262"/>
      <c r="Y854" s="153"/>
      <c r="Z854" s="262"/>
      <c r="AA854" s="262"/>
      <c r="AB854" s="262"/>
      <c r="AC854" s="150"/>
      <c r="AD854" s="40"/>
      <c r="AE854" s="40"/>
      <c r="AF854" s="40"/>
      <c r="AG854" s="40"/>
      <c r="AH854" s="40"/>
      <c r="AI854" s="218"/>
    </row>
    <row r="855" spans="1:35" ht="45" customHeight="1" x14ac:dyDescent="0.2">
      <c r="A855" s="159" t="s">
        <v>7825</v>
      </c>
      <c r="B855" s="150">
        <v>707155000</v>
      </c>
      <c r="C855" s="150" t="s">
        <v>275</v>
      </c>
      <c r="D855" s="151" t="s">
        <v>276</v>
      </c>
      <c r="E855" s="150" t="s">
        <v>7826</v>
      </c>
      <c r="F855" s="152" t="s">
        <v>7827</v>
      </c>
      <c r="G855" s="152"/>
      <c r="H855" s="152" t="s">
        <v>5828</v>
      </c>
      <c r="I855" s="152" t="s">
        <v>115</v>
      </c>
      <c r="J855" s="150"/>
      <c r="K855" s="150"/>
      <c r="L855" s="150" t="s">
        <v>7828</v>
      </c>
      <c r="M855" s="150" t="s">
        <v>7829</v>
      </c>
      <c r="N855" s="153" t="s">
        <v>232</v>
      </c>
      <c r="O855" s="154" t="s">
        <v>294</v>
      </c>
      <c r="P855" s="154"/>
      <c r="Q855" s="155"/>
      <c r="R855" s="154"/>
      <c r="S855" s="155">
        <v>93910</v>
      </c>
      <c r="T855" s="155" t="s">
        <v>7830</v>
      </c>
      <c r="U855" s="155">
        <v>2010</v>
      </c>
      <c r="V855" s="156">
        <v>37970</v>
      </c>
      <c r="W855" s="154">
        <v>6901</v>
      </c>
      <c r="X855" s="262"/>
      <c r="Y855" s="153"/>
      <c r="Z855" s="262"/>
      <c r="AA855" s="262"/>
      <c r="AB855" s="262"/>
      <c r="AC855" s="150"/>
      <c r="AD855" s="40"/>
      <c r="AE855" s="40"/>
      <c r="AF855" s="40"/>
      <c r="AG855" s="40"/>
      <c r="AH855" s="40"/>
      <c r="AI855" s="218"/>
    </row>
    <row r="856" spans="1:35" ht="45" customHeight="1" x14ac:dyDescent="0.2">
      <c r="A856" s="159" t="s">
        <v>7831</v>
      </c>
      <c r="B856" s="150">
        <v>729274003</v>
      </c>
      <c r="C856" s="150" t="s">
        <v>275</v>
      </c>
      <c r="D856" s="151" t="s">
        <v>276</v>
      </c>
      <c r="E856" s="150" t="s">
        <v>7832</v>
      </c>
      <c r="F856" s="152" t="s">
        <v>278</v>
      </c>
      <c r="G856" s="152"/>
      <c r="H856" s="152" t="s">
        <v>5828</v>
      </c>
      <c r="I856" s="152" t="s">
        <v>115</v>
      </c>
      <c r="J856" s="150"/>
      <c r="K856" s="150"/>
      <c r="L856" s="150" t="s">
        <v>7833</v>
      </c>
      <c r="M856" s="150" t="s">
        <v>7834</v>
      </c>
      <c r="N856" s="153" t="s">
        <v>149</v>
      </c>
      <c r="O856" s="154" t="s">
        <v>379</v>
      </c>
      <c r="P856" s="154" t="s">
        <v>7835</v>
      </c>
      <c r="Q856" s="155"/>
      <c r="R856" s="154"/>
      <c r="S856" s="155" t="s">
        <v>560</v>
      </c>
      <c r="T856" s="155" t="s">
        <v>7836</v>
      </c>
      <c r="U856" s="155">
        <v>2005</v>
      </c>
      <c r="V856" s="156">
        <v>37970</v>
      </c>
      <c r="W856" s="154">
        <v>6800</v>
      </c>
      <c r="X856" s="262"/>
      <c r="Y856" s="153"/>
      <c r="Z856" s="262"/>
      <c r="AA856" s="262"/>
      <c r="AB856" s="262"/>
      <c r="AC856" s="150"/>
      <c r="AD856" s="40"/>
      <c r="AE856" s="40"/>
      <c r="AF856" s="40"/>
      <c r="AG856" s="40"/>
      <c r="AH856" s="40"/>
      <c r="AI856" s="218"/>
    </row>
    <row r="857" spans="1:35" ht="45" customHeight="1" x14ac:dyDescent="0.2">
      <c r="A857" s="159" t="s">
        <v>7837</v>
      </c>
      <c r="B857" s="150">
        <v>731959005</v>
      </c>
      <c r="C857" s="150" t="s">
        <v>275</v>
      </c>
      <c r="D857" s="151" t="s">
        <v>276</v>
      </c>
      <c r="E857" s="150" t="s">
        <v>277</v>
      </c>
      <c r="F857" s="152" t="s">
        <v>278</v>
      </c>
      <c r="G857" s="152"/>
      <c r="H857" s="152" t="s">
        <v>5828</v>
      </c>
      <c r="I857" s="152" t="s">
        <v>115</v>
      </c>
      <c r="J857" s="150"/>
      <c r="K857" s="150"/>
      <c r="L857" s="150" t="s">
        <v>7838</v>
      </c>
      <c r="M857" s="150" t="s">
        <v>7839</v>
      </c>
      <c r="N857" s="153" t="s">
        <v>149</v>
      </c>
      <c r="O857" s="154" t="s">
        <v>5206</v>
      </c>
      <c r="P857" s="154" t="s">
        <v>7840</v>
      </c>
      <c r="Q857" s="155"/>
      <c r="R857" s="154"/>
      <c r="S857" s="155" t="s">
        <v>442</v>
      </c>
      <c r="T857" s="155" t="s">
        <v>7841</v>
      </c>
      <c r="U857" s="155">
        <v>2005</v>
      </c>
      <c r="V857" s="156">
        <v>37970</v>
      </c>
      <c r="W857" s="154">
        <v>6940</v>
      </c>
      <c r="X857" s="262"/>
      <c r="Y857" s="153"/>
      <c r="Z857" s="262"/>
      <c r="AA857" s="262"/>
      <c r="AB857" s="262"/>
      <c r="AC857" s="150"/>
      <c r="AD857" s="40"/>
      <c r="AE857" s="40"/>
      <c r="AF857" s="40"/>
      <c r="AG857" s="40"/>
      <c r="AH857" s="40"/>
      <c r="AI857" s="218"/>
    </row>
    <row r="858" spans="1:35" ht="45" customHeight="1" x14ac:dyDescent="0.2">
      <c r="A858" s="159" t="s">
        <v>7842</v>
      </c>
      <c r="B858" s="150">
        <v>800665264</v>
      </c>
      <c r="C858" s="150" t="s">
        <v>275</v>
      </c>
      <c r="D858" s="151" t="s">
        <v>276</v>
      </c>
      <c r="E858" s="150" t="s">
        <v>7843</v>
      </c>
      <c r="F858" s="152" t="s">
        <v>278</v>
      </c>
      <c r="G858" s="152"/>
      <c r="H858" s="152" t="s">
        <v>5828</v>
      </c>
      <c r="I858" s="152" t="s">
        <v>115</v>
      </c>
      <c r="J858" s="150"/>
      <c r="K858" s="150"/>
      <c r="L858" s="150" t="s">
        <v>7844</v>
      </c>
      <c r="M858" s="150" t="s">
        <v>7845</v>
      </c>
      <c r="N858" s="153" t="s">
        <v>133</v>
      </c>
      <c r="O858" s="154" t="s">
        <v>4509</v>
      </c>
      <c r="P858" s="154"/>
      <c r="Q858" s="155"/>
      <c r="R858" s="154"/>
      <c r="S858" s="155" t="s">
        <v>7846</v>
      </c>
      <c r="T858" s="155" t="s">
        <v>7847</v>
      </c>
      <c r="U858" s="155">
        <v>2004</v>
      </c>
      <c r="V858" s="156">
        <v>37970</v>
      </c>
      <c r="W858" s="154">
        <v>6550</v>
      </c>
      <c r="X858" s="262"/>
      <c r="Y858" s="153"/>
      <c r="Z858" s="262"/>
      <c r="AA858" s="262"/>
      <c r="AB858" s="262"/>
      <c r="AC858" s="150"/>
      <c r="AD858" s="40"/>
      <c r="AE858" s="40"/>
      <c r="AF858" s="40"/>
      <c r="AG858" s="40"/>
      <c r="AH858" s="40"/>
      <c r="AI858" s="218"/>
    </row>
    <row r="859" spans="1:35" ht="45" customHeight="1" x14ac:dyDescent="0.2">
      <c r="A859" s="159" t="s">
        <v>7848</v>
      </c>
      <c r="B859" s="150">
        <v>700555097</v>
      </c>
      <c r="C859" s="150" t="s">
        <v>275</v>
      </c>
      <c r="D859" s="151" t="s">
        <v>276</v>
      </c>
      <c r="E859" s="150" t="s">
        <v>7849</v>
      </c>
      <c r="F859" s="152" t="s">
        <v>278</v>
      </c>
      <c r="G859" s="152"/>
      <c r="H859" s="152" t="s">
        <v>5828</v>
      </c>
      <c r="I859" s="152" t="s">
        <v>115</v>
      </c>
      <c r="J859" s="150"/>
      <c r="K859" s="150"/>
      <c r="L859" s="150" t="s">
        <v>7850</v>
      </c>
      <c r="M859" s="150" t="s">
        <v>7851</v>
      </c>
      <c r="N859" s="153" t="s">
        <v>165</v>
      </c>
      <c r="O859" s="154" t="s">
        <v>166</v>
      </c>
      <c r="P859" s="154" t="s">
        <v>7852</v>
      </c>
      <c r="Q859" s="155"/>
      <c r="R859" s="154"/>
      <c r="S859" s="155">
        <v>93910</v>
      </c>
      <c r="T859" s="155" t="s">
        <v>7853</v>
      </c>
      <c r="U859" s="155">
        <v>2010</v>
      </c>
      <c r="V859" s="156">
        <v>37970</v>
      </c>
      <c r="W859" s="154">
        <v>7023</v>
      </c>
      <c r="X859" s="262"/>
      <c r="Y859" s="153"/>
      <c r="Z859" s="262"/>
      <c r="AA859" s="262"/>
      <c r="AB859" s="262"/>
      <c r="AC859" s="150"/>
      <c r="AD859" s="40"/>
      <c r="AE859" s="40"/>
      <c r="AF859" s="40"/>
      <c r="AG859" s="40"/>
      <c r="AH859" s="40"/>
      <c r="AI859" s="218"/>
    </row>
    <row r="860" spans="1:35" ht="45" customHeight="1" x14ac:dyDescent="0.2">
      <c r="A860" s="159" t="s">
        <v>7854</v>
      </c>
      <c r="B860" s="150" t="s">
        <v>7855</v>
      </c>
      <c r="C860" s="150" t="s">
        <v>275</v>
      </c>
      <c r="D860" s="151" t="s">
        <v>276</v>
      </c>
      <c r="E860" s="150" t="s">
        <v>7856</v>
      </c>
      <c r="F860" s="152" t="s">
        <v>7857</v>
      </c>
      <c r="G860" s="152"/>
      <c r="H860" s="152" t="s">
        <v>5828</v>
      </c>
      <c r="I860" s="152" t="s">
        <v>115</v>
      </c>
      <c r="J860" s="150"/>
      <c r="K860" s="150"/>
      <c r="L860" s="150" t="s">
        <v>7858</v>
      </c>
      <c r="M860" s="150" t="s">
        <v>7859</v>
      </c>
      <c r="N860" s="153" t="s">
        <v>133</v>
      </c>
      <c r="O860" s="154" t="s">
        <v>4646</v>
      </c>
      <c r="P860" s="154" t="s">
        <v>7860</v>
      </c>
      <c r="Q860" s="166" t="s">
        <v>7861</v>
      </c>
      <c r="R860" s="154"/>
      <c r="S860" s="155" t="s">
        <v>442</v>
      </c>
      <c r="T860" s="155" t="s">
        <v>7862</v>
      </c>
      <c r="U860" s="155">
        <v>2020</v>
      </c>
      <c r="V860" s="156">
        <v>37970</v>
      </c>
      <c r="W860" s="154">
        <v>6650</v>
      </c>
      <c r="X860" s="262"/>
      <c r="Y860" s="153"/>
      <c r="Z860" s="262"/>
      <c r="AA860" s="262"/>
      <c r="AB860" s="262"/>
      <c r="AC860" s="150"/>
      <c r="AD860" s="40"/>
      <c r="AE860" s="40"/>
      <c r="AF860" s="40"/>
      <c r="AG860" s="40"/>
      <c r="AH860" s="40"/>
      <c r="AI860" s="218"/>
    </row>
    <row r="861" spans="1:35" ht="45" customHeight="1" x14ac:dyDescent="0.2">
      <c r="A861" s="159" t="s">
        <v>7863</v>
      </c>
      <c r="B861" s="150" t="s">
        <v>7864</v>
      </c>
      <c r="C861" s="150" t="s">
        <v>275</v>
      </c>
      <c r="D861" s="151" t="s">
        <v>276</v>
      </c>
      <c r="E861" s="150" t="s">
        <v>7865</v>
      </c>
      <c r="F861" s="152" t="s">
        <v>7866</v>
      </c>
      <c r="G861" s="152"/>
      <c r="H861" s="152" t="s">
        <v>5828</v>
      </c>
      <c r="I861" s="152" t="s">
        <v>115</v>
      </c>
      <c r="J861" s="150"/>
      <c r="K861" s="150"/>
      <c r="L861" s="150" t="s">
        <v>7867</v>
      </c>
      <c r="M861" s="150" t="s">
        <v>7868</v>
      </c>
      <c r="N861" s="153" t="s">
        <v>246</v>
      </c>
      <c r="O861" s="154" t="s">
        <v>686</v>
      </c>
      <c r="P861" s="154" t="s">
        <v>7869</v>
      </c>
      <c r="Q861" s="155"/>
      <c r="R861" s="154"/>
      <c r="S861" s="155" t="s">
        <v>442</v>
      </c>
      <c r="T861" s="155" t="s">
        <v>7870</v>
      </c>
      <c r="U861" s="155">
        <v>2007</v>
      </c>
      <c r="V861" s="156">
        <v>37970</v>
      </c>
      <c r="W861" s="154">
        <v>6879</v>
      </c>
      <c r="X861" s="262"/>
      <c r="Y861" s="153"/>
      <c r="Z861" s="262"/>
      <c r="AA861" s="262"/>
      <c r="AB861" s="262"/>
      <c r="AC861" s="150"/>
      <c r="AD861" s="40"/>
      <c r="AE861" s="40"/>
      <c r="AF861" s="40"/>
      <c r="AG861" s="40"/>
      <c r="AH861" s="40"/>
      <c r="AI861" s="218"/>
    </row>
    <row r="862" spans="1:35" ht="45" customHeight="1" x14ac:dyDescent="0.2">
      <c r="A862" s="159" t="s">
        <v>7871</v>
      </c>
      <c r="B862" s="150">
        <v>702085047</v>
      </c>
      <c r="C862" s="150" t="s">
        <v>5448</v>
      </c>
      <c r="D862" s="151" t="s">
        <v>276</v>
      </c>
      <c r="E862" s="150" t="s">
        <v>277</v>
      </c>
      <c r="F862" s="152" t="s">
        <v>2439</v>
      </c>
      <c r="G862" s="152"/>
      <c r="H862" s="152" t="s">
        <v>7872</v>
      </c>
      <c r="I862" s="152" t="s">
        <v>115</v>
      </c>
      <c r="J862" s="150"/>
      <c r="K862" s="150"/>
      <c r="L862" s="150" t="s">
        <v>7873</v>
      </c>
      <c r="M862" s="150" t="s">
        <v>7874</v>
      </c>
      <c r="N862" s="153" t="s">
        <v>232</v>
      </c>
      <c r="O862" s="154" t="s">
        <v>294</v>
      </c>
      <c r="P862" s="154" t="s">
        <v>7875</v>
      </c>
      <c r="Q862" s="166" t="s">
        <v>7876</v>
      </c>
      <c r="R862" s="154"/>
      <c r="S862" s="155" t="s">
        <v>403</v>
      </c>
      <c r="T862" s="155" t="s">
        <v>7877</v>
      </c>
      <c r="U862" s="155">
        <v>2019</v>
      </c>
      <c r="V862" s="156">
        <v>37970</v>
      </c>
      <c r="W862" s="154">
        <v>3848</v>
      </c>
      <c r="X862" s="262"/>
      <c r="Y862" s="153"/>
      <c r="Z862" s="262"/>
      <c r="AA862" s="262"/>
      <c r="AB862" s="262"/>
      <c r="AC862" s="150"/>
      <c r="AD862" s="40"/>
      <c r="AE862" s="40"/>
      <c r="AF862" s="40"/>
      <c r="AG862" s="40"/>
      <c r="AH862" s="40"/>
      <c r="AI862" s="218"/>
    </row>
    <row r="863" spans="1:35" ht="45" customHeight="1" x14ac:dyDescent="0.2">
      <c r="A863" s="159" t="s">
        <v>7878</v>
      </c>
      <c r="B863" s="150">
        <v>704380208</v>
      </c>
      <c r="C863" s="150" t="s">
        <v>275</v>
      </c>
      <c r="D863" s="151" t="s">
        <v>276</v>
      </c>
      <c r="E863" s="150" t="s">
        <v>7879</v>
      </c>
      <c r="F863" s="152" t="s">
        <v>278</v>
      </c>
      <c r="G863" s="152"/>
      <c r="H863" s="152" t="s">
        <v>5828</v>
      </c>
      <c r="I863" s="152" t="s">
        <v>115</v>
      </c>
      <c r="J863" s="150"/>
      <c r="K863" s="150"/>
      <c r="L863" s="150" t="s">
        <v>7880</v>
      </c>
      <c r="M863" s="150" t="s">
        <v>7881</v>
      </c>
      <c r="N863" s="153" t="s">
        <v>133</v>
      </c>
      <c r="O863" s="154" t="s">
        <v>7882</v>
      </c>
      <c r="P863" s="154"/>
      <c r="Q863" s="155"/>
      <c r="R863" s="154"/>
      <c r="S863" s="155" t="s">
        <v>442</v>
      </c>
      <c r="T863" s="155" t="s">
        <v>7883</v>
      </c>
      <c r="U863" s="155">
        <v>2009</v>
      </c>
      <c r="V863" s="156">
        <v>37970</v>
      </c>
      <c r="W863" s="154">
        <v>6923</v>
      </c>
      <c r="X863" s="262"/>
      <c r="Y863" s="153"/>
      <c r="Z863" s="262"/>
      <c r="AA863" s="262"/>
      <c r="AB863" s="262"/>
      <c r="AC863" s="150"/>
      <c r="AD863" s="40"/>
      <c r="AE863" s="40"/>
      <c r="AF863" s="40"/>
      <c r="AG863" s="40"/>
      <c r="AH863" s="40"/>
      <c r="AI863" s="218"/>
    </row>
    <row r="864" spans="1:35" ht="45" customHeight="1" x14ac:dyDescent="0.2">
      <c r="A864" s="159" t="s">
        <v>7884</v>
      </c>
      <c r="B864" s="150">
        <v>702872707</v>
      </c>
      <c r="C864" s="150" t="s">
        <v>275</v>
      </c>
      <c r="D864" s="151" t="s">
        <v>276</v>
      </c>
      <c r="E864" s="150" t="s">
        <v>7762</v>
      </c>
      <c r="F864" s="152" t="s">
        <v>278</v>
      </c>
      <c r="G864" s="152"/>
      <c r="H864" s="152" t="s">
        <v>279</v>
      </c>
      <c r="I864" s="152" t="s">
        <v>115</v>
      </c>
      <c r="J864" s="150"/>
      <c r="K864" s="150"/>
      <c r="L864" s="150" t="s">
        <v>7885</v>
      </c>
      <c r="M864" s="150" t="s">
        <v>7886</v>
      </c>
      <c r="N864" s="153" t="s">
        <v>118</v>
      </c>
      <c r="O864" s="154" t="s">
        <v>594</v>
      </c>
      <c r="P864" s="154" t="s">
        <v>7887</v>
      </c>
      <c r="Q864" s="155"/>
      <c r="R864" s="154"/>
      <c r="S864" s="155" t="s">
        <v>560</v>
      </c>
      <c r="T864" s="155" t="s">
        <v>7888</v>
      </c>
      <c r="U864" s="155">
        <v>2004</v>
      </c>
      <c r="V864" s="156">
        <v>37970</v>
      </c>
      <c r="W864" s="154">
        <v>7008</v>
      </c>
      <c r="X864" s="262"/>
      <c r="Y864" s="153"/>
      <c r="Z864" s="262"/>
      <c r="AA864" s="262"/>
      <c r="AB864" s="262"/>
      <c r="AC864" s="150"/>
      <c r="AD864" s="40"/>
      <c r="AE864" s="40"/>
      <c r="AF864" s="40"/>
      <c r="AG864" s="40"/>
      <c r="AH864" s="40"/>
      <c r="AI864" s="218"/>
    </row>
    <row r="865" spans="1:35" ht="45" customHeight="1" x14ac:dyDescent="0.2">
      <c r="A865" s="159" t="s">
        <v>7889</v>
      </c>
      <c r="B865" s="150">
        <v>815133048</v>
      </c>
      <c r="C865" s="150" t="s">
        <v>275</v>
      </c>
      <c r="D865" s="151" t="s">
        <v>276</v>
      </c>
      <c r="E865" s="150" t="s">
        <v>277</v>
      </c>
      <c r="F865" s="152" t="s">
        <v>278</v>
      </c>
      <c r="G865" s="152"/>
      <c r="H865" s="152" t="s">
        <v>5828</v>
      </c>
      <c r="I865" s="152" t="s">
        <v>115</v>
      </c>
      <c r="J865" s="150"/>
      <c r="K865" s="150"/>
      <c r="L865" s="150" t="s">
        <v>7890</v>
      </c>
      <c r="M865" s="150" t="s">
        <v>7891</v>
      </c>
      <c r="N865" s="153" t="s">
        <v>939</v>
      </c>
      <c r="O865" s="154" t="s">
        <v>5418</v>
      </c>
      <c r="P865" s="154" t="s">
        <v>7892</v>
      </c>
      <c r="Q865" s="155"/>
      <c r="R865" s="154"/>
      <c r="S865" s="155">
        <v>93910</v>
      </c>
      <c r="T865" s="155" t="s">
        <v>7824</v>
      </c>
      <c r="U865" s="155">
        <v>2005</v>
      </c>
      <c r="V865" s="156">
        <v>38159</v>
      </c>
      <c r="W865" s="154">
        <v>6840</v>
      </c>
      <c r="X865" s="262"/>
      <c r="Y865" s="153"/>
      <c r="Z865" s="262"/>
      <c r="AA865" s="262"/>
      <c r="AB865" s="262"/>
      <c r="AC865" s="150"/>
      <c r="AD865" s="40"/>
      <c r="AE865" s="40"/>
      <c r="AF865" s="40"/>
      <c r="AG865" s="40"/>
      <c r="AH865" s="40"/>
      <c r="AI865" s="218"/>
    </row>
    <row r="866" spans="1:35" ht="45" customHeight="1" x14ac:dyDescent="0.2">
      <c r="A866" s="159" t="s">
        <v>7893</v>
      </c>
      <c r="B866" s="150">
        <v>823695004</v>
      </c>
      <c r="C866" s="150" t="s">
        <v>395</v>
      </c>
      <c r="D866" s="151" t="s">
        <v>276</v>
      </c>
      <c r="E866" s="150" t="s">
        <v>7894</v>
      </c>
      <c r="F866" s="152" t="s">
        <v>7895</v>
      </c>
      <c r="G866" s="152"/>
      <c r="H866" s="152" t="s">
        <v>397</v>
      </c>
      <c r="I866" s="152" t="s">
        <v>115</v>
      </c>
      <c r="J866" s="150"/>
      <c r="K866" s="150"/>
      <c r="L866" s="150" t="s">
        <v>7896</v>
      </c>
      <c r="M866" s="150" t="s">
        <v>7897</v>
      </c>
      <c r="N866" s="153" t="s">
        <v>246</v>
      </c>
      <c r="O866" s="154" t="s">
        <v>686</v>
      </c>
      <c r="P866" s="154" t="s">
        <v>7898</v>
      </c>
      <c r="Q866" s="155"/>
      <c r="R866" s="154"/>
      <c r="S866" s="155">
        <v>93910</v>
      </c>
      <c r="T866" s="155" t="s">
        <v>7899</v>
      </c>
      <c r="U866" s="155">
        <v>2020</v>
      </c>
      <c r="V866" s="156">
        <v>37970</v>
      </c>
      <c r="W866" s="154">
        <v>5900</v>
      </c>
      <c r="X866" s="213"/>
      <c r="Y866" s="214"/>
      <c r="Z866" s="213"/>
      <c r="AA866" s="213"/>
      <c r="AB866" s="213"/>
      <c r="AC866" s="215"/>
      <c r="AD866" s="40"/>
      <c r="AE866" s="40"/>
      <c r="AF866" s="40"/>
      <c r="AG866" s="40"/>
      <c r="AH866" s="40"/>
      <c r="AI866" s="218"/>
    </row>
    <row r="867" spans="1:35" ht="45" customHeight="1" x14ac:dyDescent="0.2">
      <c r="A867" s="159" t="s">
        <v>7900</v>
      </c>
      <c r="B867" s="150">
        <v>616068008</v>
      </c>
      <c r="C867" s="150" t="s">
        <v>4024</v>
      </c>
      <c r="D867" s="151" t="s">
        <v>4025</v>
      </c>
      <c r="E867" s="150" t="s">
        <v>7901</v>
      </c>
      <c r="F867" s="152" t="s">
        <v>278</v>
      </c>
      <c r="G867" s="152"/>
      <c r="H867" s="152" t="s">
        <v>7902</v>
      </c>
      <c r="I867" s="152" t="s">
        <v>115</v>
      </c>
      <c r="J867" s="150"/>
      <c r="K867" s="150"/>
      <c r="L867" s="150" t="s">
        <v>7903</v>
      </c>
      <c r="M867" s="150" t="s">
        <v>7904</v>
      </c>
      <c r="N867" s="153" t="s">
        <v>1770</v>
      </c>
      <c r="O867" s="154" t="s">
        <v>2389</v>
      </c>
      <c r="P867" s="153" t="s">
        <v>7905</v>
      </c>
      <c r="Q867" s="155"/>
      <c r="R867" s="154"/>
      <c r="S867" s="155">
        <v>91001</v>
      </c>
      <c r="T867" s="155" t="s">
        <v>897</v>
      </c>
      <c r="U867" s="155" t="s">
        <v>898</v>
      </c>
      <c r="V867" s="156">
        <v>39245</v>
      </c>
      <c r="W867" s="154">
        <v>7359</v>
      </c>
      <c r="X867" s="262"/>
      <c r="Y867" s="153"/>
      <c r="Z867" s="262"/>
      <c r="AA867" s="262"/>
      <c r="AB867" s="262"/>
      <c r="AC867" s="150"/>
      <c r="AD867" s="40"/>
      <c r="AE867" s="40"/>
      <c r="AF867" s="40"/>
      <c r="AG867" s="40"/>
      <c r="AH867" s="40"/>
      <c r="AI867" s="218"/>
    </row>
    <row r="868" spans="1:35" ht="45" customHeight="1" x14ac:dyDescent="0.2">
      <c r="A868" s="159" t="s">
        <v>7906</v>
      </c>
      <c r="B868" s="150" t="s">
        <v>7907</v>
      </c>
      <c r="C868" s="150" t="s">
        <v>4024</v>
      </c>
      <c r="D868" s="151" t="s">
        <v>4025</v>
      </c>
      <c r="E868" s="150" t="s">
        <v>7901</v>
      </c>
      <c r="F868" s="152" t="s">
        <v>278</v>
      </c>
      <c r="G868" s="152"/>
      <c r="H868" s="152" t="s">
        <v>7902</v>
      </c>
      <c r="I868" s="152" t="s">
        <v>115</v>
      </c>
      <c r="J868" s="150"/>
      <c r="K868" s="150"/>
      <c r="L868" s="150" t="s">
        <v>7908</v>
      </c>
      <c r="M868" s="150" t="s">
        <v>7909</v>
      </c>
      <c r="N868" s="153" t="s">
        <v>1280</v>
      </c>
      <c r="O868" s="154" t="s">
        <v>1281</v>
      </c>
      <c r="P868" s="154" t="s">
        <v>7910</v>
      </c>
      <c r="Q868" s="155"/>
      <c r="R868" s="154"/>
      <c r="S868" s="155">
        <v>91001</v>
      </c>
      <c r="T868" s="155" t="s">
        <v>897</v>
      </c>
      <c r="U868" s="155" t="s">
        <v>898</v>
      </c>
      <c r="V868" s="156">
        <v>38266</v>
      </c>
      <c r="W868" s="154">
        <v>7145</v>
      </c>
      <c r="X868" s="262"/>
      <c r="Y868" s="153"/>
      <c r="Z868" s="262"/>
      <c r="AA868" s="262"/>
      <c r="AB868" s="262"/>
      <c r="AC868" s="150"/>
      <c r="AD868" s="40"/>
      <c r="AE868" s="40"/>
      <c r="AF868" s="40"/>
      <c r="AG868" s="40"/>
      <c r="AH868" s="40"/>
      <c r="AI868" s="218"/>
    </row>
    <row r="869" spans="1:35" ht="45" customHeight="1" x14ac:dyDescent="0.2">
      <c r="A869" s="159" t="s">
        <v>7911</v>
      </c>
      <c r="B869" s="150">
        <v>616080008</v>
      </c>
      <c r="C869" s="150" t="s">
        <v>4024</v>
      </c>
      <c r="D869" s="151" t="s">
        <v>4025</v>
      </c>
      <c r="E869" s="150" t="s">
        <v>7901</v>
      </c>
      <c r="F869" s="152" t="s">
        <v>278</v>
      </c>
      <c r="G869" s="152"/>
      <c r="H869" s="152" t="s">
        <v>7902</v>
      </c>
      <c r="I869" s="152" t="s">
        <v>115</v>
      </c>
      <c r="J869" s="150"/>
      <c r="K869" s="150" t="s">
        <v>509</v>
      </c>
      <c r="L869" s="150" t="s">
        <v>7912</v>
      </c>
      <c r="M869" s="150" t="s">
        <v>7913</v>
      </c>
      <c r="N869" s="153" t="s">
        <v>118</v>
      </c>
      <c r="O869" s="154" t="s">
        <v>400</v>
      </c>
      <c r="P869" s="154" t="s">
        <v>7914</v>
      </c>
      <c r="Q869" s="166" t="s">
        <v>7915</v>
      </c>
      <c r="R869" s="154"/>
      <c r="S869" s="155">
        <v>91001</v>
      </c>
      <c r="T869" s="155" t="s">
        <v>4176</v>
      </c>
      <c r="U869" s="155" t="s">
        <v>898</v>
      </c>
      <c r="V869" s="156">
        <v>38595</v>
      </c>
      <c r="W869" s="154">
        <v>7188</v>
      </c>
      <c r="X869" s="213"/>
      <c r="Y869" s="214"/>
      <c r="Z869" s="213"/>
      <c r="AA869" s="213"/>
      <c r="AB869" s="213"/>
      <c r="AC869" s="215"/>
      <c r="AD869" s="40"/>
      <c r="AE869" s="40"/>
      <c r="AF869" s="40"/>
      <c r="AG869" s="40"/>
      <c r="AH869" s="40"/>
      <c r="AI869" s="218"/>
    </row>
    <row r="870" spans="1:35" ht="45" customHeight="1" x14ac:dyDescent="0.2">
      <c r="A870" s="159" t="s">
        <v>7916</v>
      </c>
      <c r="B870" s="150">
        <v>700124509</v>
      </c>
      <c r="C870" s="150" t="s">
        <v>198</v>
      </c>
      <c r="D870" s="151" t="s">
        <v>124</v>
      </c>
      <c r="E870" s="150" t="s">
        <v>7917</v>
      </c>
      <c r="F870" s="152" t="s">
        <v>7918</v>
      </c>
      <c r="G870" s="152"/>
      <c r="H870" s="152" t="s">
        <v>7919</v>
      </c>
      <c r="I870" s="152" t="s">
        <v>7920</v>
      </c>
      <c r="J870" s="150" t="s">
        <v>7921</v>
      </c>
      <c r="K870" s="150" t="s">
        <v>7922</v>
      </c>
      <c r="L870" s="150" t="s">
        <v>7923</v>
      </c>
      <c r="M870" s="150" t="s">
        <v>7924</v>
      </c>
      <c r="N870" s="153" t="s">
        <v>118</v>
      </c>
      <c r="O870" s="154" t="s">
        <v>1595</v>
      </c>
      <c r="P870" s="154" t="s">
        <v>7925</v>
      </c>
      <c r="Q870" s="155" t="s">
        <v>7926</v>
      </c>
      <c r="R870" s="154"/>
      <c r="S870" s="155">
        <v>93401</v>
      </c>
      <c r="T870" s="155" t="s">
        <v>7927</v>
      </c>
      <c r="U870" s="155">
        <v>2020</v>
      </c>
      <c r="V870" s="156">
        <v>37970</v>
      </c>
      <c r="W870" s="154">
        <v>6100</v>
      </c>
      <c r="X870" s="262"/>
      <c r="Y870" s="153"/>
      <c r="Z870" s="262"/>
      <c r="AA870" s="262"/>
      <c r="AB870" s="262"/>
      <c r="AC870" s="150" t="s">
        <v>7928</v>
      </c>
      <c r="AD870" s="40"/>
      <c r="AE870" s="40"/>
      <c r="AF870" s="40"/>
      <c r="AG870" s="40"/>
      <c r="AH870" s="40"/>
      <c r="AI870" s="218" t="s">
        <v>7929</v>
      </c>
    </row>
    <row r="871" spans="1:35" ht="45" customHeight="1" x14ac:dyDescent="0.2">
      <c r="A871" s="159" t="s">
        <v>7930</v>
      </c>
      <c r="B871" s="150">
        <v>702758009</v>
      </c>
      <c r="C871" s="150" t="s">
        <v>198</v>
      </c>
      <c r="D871" s="151" t="s">
        <v>124</v>
      </c>
      <c r="E871" s="150" t="s">
        <v>7931</v>
      </c>
      <c r="F871" s="152" t="s">
        <v>7932</v>
      </c>
      <c r="G871" s="152"/>
      <c r="H871" s="152" t="s">
        <v>7933</v>
      </c>
      <c r="I871" s="152" t="s">
        <v>7934</v>
      </c>
      <c r="J871" s="150" t="s">
        <v>7935</v>
      </c>
      <c r="K871" s="150" t="s">
        <v>7936</v>
      </c>
      <c r="L871" s="150" t="s">
        <v>7937</v>
      </c>
      <c r="M871" s="150" t="s">
        <v>7938</v>
      </c>
      <c r="N871" s="153" t="s">
        <v>1617</v>
      </c>
      <c r="O871" s="154" t="s">
        <v>2477</v>
      </c>
      <c r="P871" s="154" t="s">
        <v>7939</v>
      </c>
      <c r="Q871" s="202" t="s">
        <v>7940</v>
      </c>
      <c r="R871" s="154"/>
      <c r="S871" s="155">
        <v>93401</v>
      </c>
      <c r="T871" s="155" t="s">
        <v>7941</v>
      </c>
      <c r="U871" s="155">
        <v>2020</v>
      </c>
      <c r="V871" s="156">
        <v>37970</v>
      </c>
      <c r="W871" s="154">
        <v>6150</v>
      </c>
      <c r="X871" s="262"/>
      <c r="Y871" s="153"/>
      <c r="Z871" s="262"/>
      <c r="AA871" s="262"/>
      <c r="AB871" s="262"/>
      <c r="AC871" s="150"/>
      <c r="AD871" s="40"/>
      <c r="AE871" s="40"/>
      <c r="AF871" s="40"/>
      <c r="AG871" s="40"/>
      <c r="AH871" s="40"/>
      <c r="AI871" s="218" t="s">
        <v>7942</v>
      </c>
    </row>
    <row r="872" spans="1:35" ht="45" customHeight="1" x14ac:dyDescent="0.2">
      <c r="A872" s="159" t="s">
        <v>7943</v>
      </c>
      <c r="B872" s="150">
        <v>722703006</v>
      </c>
      <c r="C872" s="150" t="s">
        <v>198</v>
      </c>
      <c r="D872" s="151" t="s">
        <v>124</v>
      </c>
      <c r="E872" s="150" t="s">
        <v>7944</v>
      </c>
      <c r="F872" s="194" t="s">
        <v>7945</v>
      </c>
      <c r="G872" s="194"/>
      <c r="H872" s="152" t="s">
        <v>7946</v>
      </c>
      <c r="I872" s="152" t="s">
        <v>7947</v>
      </c>
      <c r="J872" s="150" t="s">
        <v>7321</v>
      </c>
      <c r="K872" s="150" t="s">
        <v>7948</v>
      </c>
      <c r="L872" s="150" t="s">
        <v>7949</v>
      </c>
      <c r="M872" s="150" t="s">
        <v>7950</v>
      </c>
      <c r="N872" s="153" t="s">
        <v>246</v>
      </c>
      <c r="O872" s="154" t="s">
        <v>1934</v>
      </c>
      <c r="P872" s="154" t="s">
        <v>7951</v>
      </c>
      <c r="Q872" s="167" t="s">
        <v>7952</v>
      </c>
      <c r="R872" s="154"/>
      <c r="S872" s="155" t="s">
        <v>7953</v>
      </c>
      <c r="T872" s="155" t="s">
        <v>7954</v>
      </c>
      <c r="U872" s="155">
        <v>2020</v>
      </c>
      <c r="V872" s="156">
        <v>37970</v>
      </c>
      <c r="W872" s="154">
        <v>6969</v>
      </c>
      <c r="X872" s="262"/>
      <c r="Y872" s="153"/>
      <c r="Z872" s="262"/>
      <c r="AA872" s="262"/>
      <c r="AB872" s="262"/>
      <c r="AC872" s="150"/>
      <c r="AD872" s="40"/>
      <c r="AE872" s="40"/>
      <c r="AF872" s="40"/>
      <c r="AG872" s="40"/>
      <c r="AH872" s="40"/>
      <c r="AI872" s="218"/>
    </row>
    <row r="873" spans="1:35" ht="45" customHeight="1" x14ac:dyDescent="0.2">
      <c r="A873" s="159" t="s">
        <v>7955</v>
      </c>
      <c r="B873" s="150">
        <v>818975007</v>
      </c>
      <c r="C873" s="150" t="s">
        <v>7956</v>
      </c>
      <c r="D873" s="151" t="s">
        <v>124</v>
      </c>
      <c r="E873" s="150" t="s">
        <v>7957</v>
      </c>
      <c r="F873" s="152" t="s">
        <v>7958</v>
      </c>
      <c r="G873" s="152"/>
      <c r="H873" s="152" t="s">
        <v>7959</v>
      </c>
      <c r="I873" s="152" t="s">
        <v>7960</v>
      </c>
      <c r="J873" s="150" t="s">
        <v>7961</v>
      </c>
      <c r="K873" s="150" t="s">
        <v>7962</v>
      </c>
      <c r="L873" s="150" t="s">
        <v>7963</v>
      </c>
      <c r="M873" s="150" t="s">
        <v>7964</v>
      </c>
      <c r="N873" s="153" t="s">
        <v>118</v>
      </c>
      <c r="O873" s="154" t="s">
        <v>119</v>
      </c>
      <c r="P873" s="154" t="s">
        <v>7965</v>
      </c>
      <c r="Q873" s="155"/>
      <c r="R873" s="154"/>
      <c r="S873" s="155">
        <v>93401</v>
      </c>
      <c r="T873" s="155" t="s">
        <v>7966</v>
      </c>
      <c r="U873" s="155">
        <v>2018</v>
      </c>
      <c r="V873" s="156">
        <v>37970</v>
      </c>
      <c r="W873" s="154">
        <v>7108</v>
      </c>
      <c r="X873" s="262"/>
      <c r="Y873" s="153"/>
      <c r="Z873" s="262"/>
      <c r="AA873" s="262"/>
      <c r="AB873" s="262"/>
      <c r="AC873" s="150"/>
      <c r="AD873" s="40"/>
      <c r="AE873" s="40"/>
      <c r="AF873" s="40"/>
      <c r="AG873" s="40"/>
      <c r="AH873" s="40"/>
      <c r="AI873" s="218"/>
    </row>
    <row r="874" spans="1:35" ht="45" customHeight="1" x14ac:dyDescent="0.2">
      <c r="A874" s="159" t="s">
        <v>7967</v>
      </c>
      <c r="B874" s="150">
        <v>821303001</v>
      </c>
      <c r="C874" s="150" t="s">
        <v>198</v>
      </c>
      <c r="D874" s="151" t="s">
        <v>124</v>
      </c>
      <c r="E874" s="150" t="s">
        <v>7968</v>
      </c>
      <c r="F874" s="152" t="s">
        <v>7969</v>
      </c>
      <c r="G874" s="152"/>
      <c r="H874" s="152" t="s">
        <v>7970</v>
      </c>
      <c r="I874" s="152" t="s">
        <v>7971</v>
      </c>
      <c r="J874" s="150" t="s">
        <v>7972</v>
      </c>
      <c r="K874" s="150" t="s">
        <v>7973</v>
      </c>
      <c r="L874" s="150" t="s">
        <v>7974</v>
      </c>
      <c r="M874" s="150" t="s">
        <v>7975</v>
      </c>
      <c r="N874" s="153" t="s">
        <v>118</v>
      </c>
      <c r="O874" s="154" t="s">
        <v>192</v>
      </c>
      <c r="P874" s="154" t="s">
        <v>7976</v>
      </c>
      <c r="Q874" s="155"/>
      <c r="R874" s="154"/>
      <c r="S874" s="155">
        <v>93401</v>
      </c>
      <c r="T874" s="155" t="s">
        <v>7977</v>
      </c>
      <c r="U874" s="155">
        <v>2004</v>
      </c>
      <c r="V874" s="156">
        <v>37970</v>
      </c>
      <c r="W874" s="154">
        <v>6250</v>
      </c>
      <c r="X874" s="262"/>
      <c r="Y874" s="153"/>
      <c r="Z874" s="262"/>
      <c r="AA874" s="262"/>
      <c r="AB874" s="262"/>
      <c r="AC874" s="150"/>
      <c r="AD874" s="40"/>
      <c r="AE874" s="40"/>
      <c r="AF874" s="40"/>
      <c r="AG874" s="40"/>
      <c r="AH874" s="40"/>
      <c r="AI874" s="218"/>
    </row>
    <row r="875" spans="1:35" ht="45" customHeight="1" x14ac:dyDescent="0.2">
      <c r="A875" s="159" t="s">
        <v>7978</v>
      </c>
      <c r="B875" s="150">
        <v>700183807</v>
      </c>
      <c r="C875" s="150" t="s">
        <v>198</v>
      </c>
      <c r="D875" s="151" t="s">
        <v>124</v>
      </c>
      <c r="E875" s="150" t="s">
        <v>7979</v>
      </c>
      <c r="F875" s="152" t="s">
        <v>7980</v>
      </c>
      <c r="G875" s="152"/>
      <c r="H875" s="152" t="s">
        <v>7981</v>
      </c>
      <c r="I875" s="152" t="s">
        <v>7982</v>
      </c>
      <c r="J875" s="150" t="s">
        <v>2824</v>
      </c>
      <c r="K875" s="150" t="s">
        <v>7983</v>
      </c>
      <c r="L875" s="150" t="s">
        <v>7984</v>
      </c>
      <c r="M875" s="150" t="s">
        <v>7985</v>
      </c>
      <c r="N875" s="153" t="s">
        <v>7986</v>
      </c>
      <c r="O875" s="155" t="s">
        <v>134</v>
      </c>
      <c r="P875" s="154" t="s">
        <v>7987</v>
      </c>
      <c r="Q875" s="155"/>
      <c r="R875" s="154"/>
      <c r="S875" s="155">
        <v>93401</v>
      </c>
      <c r="T875" s="155" t="s">
        <v>7988</v>
      </c>
      <c r="U875" s="155">
        <v>2016</v>
      </c>
      <c r="V875" s="156">
        <v>37970</v>
      </c>
      <c r="W875" s="154">
        <v>6300</v>
      </c>
      <c r="X875" s="262"/>
      <c r="Y875" s="153"/>
      <c r="Z875" s="262"/>
      <c r="AA875" s="262"/>
      <c r="AB875" s="262"/>
      <c r="AC875" s="150"/>
      <c r="AD875" s="40"/>
      <c r="AE875" s="40"/>
      <c r="AF875" s="40"/>
      <c r="AG875" s="40"/>
      <c r="AH875" s="40"/>
      <c r="AI875" s="218"/>
    </row>
    <row r="876" spans="1:35" ht="45" customHeight="1" x14ac:dyDescent="0.2">
      <c r="A876" s="159" t="s">
        <v>7989</v>
      </c>
      <c r="B876" s="150">
        <v>620004200</v>
      </c>
      <c r="C876" s="150"/>
      <c r="D876" s="151" t="s">
        <v>4025</v>
      </c>
      <c r="E876" s="150" t="s">
        <v>7990</v>
      </c>
      <c r="F876" s="152" t="s">
        <v>2439</v>
      </c>
      <c r="G876" s="152"/>
      <c r="H876" s="152" t="s">
        <v>7991</v>
      </c>
      <c r="I876" s="152" t="s">
        <v>115</v>
      </c>
      <c r="J876" s="150" t="s">
        <v>7715</v>
      </c>
      <c r="K876" s="150" t="s">
        <v>7715</v>
      </c>
      <c r="L876" s="150" t="s">
        <v>7992</v>
      </c>
      <c r="M876" s="150" t="s">
        <v>7993</v>
      </c>
      <c r="N876" s="153" t="s">
        <v>118</v>
      </c>
      <c r="O876" s="154" t="s">
        <v>119</v>
      </c>
      <c r="P876" s="154">
        <v>56226751400</v>
      </c>
      <c r="Q876" s="155"/>
      <c r="R876" s="154"/>
      <c r="S876" s="155">
        <v>91001</v>
      </c>
      <c r="T876" s="155" t="s">
        <v>908</v>
      </c>
      <c r="U876" s="155" t="s">
        <v>898</v>
      </c>
      <c r="V876" s="156">
        <v>44354</v>
      </c>
      <c r="W876" s="154">
        <v>7732</v>
      </c>
      <c r="X876" s="222"/>
      <c r="Y876" s="223"/>
      <c r="Z876" s="222"/>
      <c r="AA876" s="222"/>
      <c r="AB876" s="222"/>
      <c r="AC876" s="224"/>
      <c r="AD876" s="40"/>
      <c r="AE876" s="40"/>
      <c r="AF876" s="40"/>
      <c r="AG876" s="40"/>
      <c r="AH876" s="40"/>
      <c r="AI876" s="218"/>
    </row>
    <row r="877" spans="1:35" ht="45" customHeight="1" x14ac:dyDescent="0.2">
      <c r="A877" s="159" t="s">
        <v>7994</v>
      </c>
      <c r="B877" s="150">
        <v>714704001</v>
      </c>
      <c r="C877" s="150" t="s">
        <v>7995</v>
      </c>
      <c r="D877" s="151" t="s">
        <v>124</v>
      </c>
      <c r="E877" s="150" t="s">
        <v>7996</v>
      </c>
      <c r="F877" s="173" t="s">
        <v>7997</v>
      </c>
      <c r="G877" s="155">
        <v>2024</v>
      </c>
      <c r="H877" s="152" t="s">
        <v>7998</v>
      </c>
      <c r="I877" s="152" t="s">
        <v>7999</v>
      </c>
      <c r="J877" s="150" t="s">
        <v>8000</v>
      </c>
      <c r="K877" s="258" t="s">
        <v>8001</v>
      </c>
      <c r="L877" s="150" t="s">
        <v>8002</v>
      </c>
      <c r="M877" s="150" t="s">
        <v>8003</v>
      </c>
      <c r="N877" s="153" t="s">
        <v>118</v>
      </c>
      <c r="O877" s="154" t="s">
        <v>192</v>
      </c>
      <c r="P877" s="154"/>
      <c r="Q877" s="155"/>
      <c r="R877" s="154"/>
      <c r="S877" s="155">
        <v>93105</v>
      </c>
      <c r="T877" s="155" t="s">
        <v>8004</v>
      </c>
      <c r="U877" s="155">
        <v>2023</v>
      </c>
      <c r="V877" s="156">
        <v>38957</v>
      </c>
      <c r="W877" s="154">
        <v>7334</v>
      </c>
      <c r="X877" s="262"/>
      <c r="Y877" s="153"/>
      <c r="Z877" s="262"/>
      <c r="AA877" s="262"/>
      <c r="AB877" s="262"/>
      <c r="AC877" s="150"/>
      <c r="AD877" s="40"/>
      <c r="AE877" s="40"/>
      <c r="AF877" s="40"/>
      <c r="AG877" s="40"/>
      <c r="AH877" s="40"/>
      <c r="AI877" s="218"/>
    </row>
    <row r="878" spans="1:35" ht="45" customHeight="1" x14ac:dyDescent="0.2">
      <c r="A878" s="159" t="s">
        <v>8005</v>
      </c>
      <c r="B878" s="150" t="s">
        <v>8006</v>
      </c>
      <c r="C878" s="150" t="s">
        <v>198</v>
      </c>
      <c r="D878" s="151" t="s">
        <v>124</v>
      </c>
      <c r="E878" s="150" t="s">
        <v>8007</v>
      </c>
      <c r="F878" s="152" t="s">
        <v>8008</v>
      </c>
      <c r="G878" s="152"/>
      <c r="H878" s="152" t="s">
        <v>8009</v>
      </c>
      <c r="I878" s="152" t="s">
        <v>8010</v>
      </c>
      <c r="J878" s="150" t="s">
        <v>8011</v>
      </c>
      <c r="K878" s="150" t="s">
        <v>8012</v>
      </c>
      <c r="L878" s="150" t="s">
        <v>8013</v>
      </c>
      <c r="M878" s="150" t="s">
        <v>8014</v>
      </c>
      <c r="N878" s="153" t="s">
        <v>118</v>
      </c>
      <c r="O878" s="154" t="s">
        <v>119</v>
      </c>
      <c r="P878" s="154" t="s">
        <v>8015</v>
      </c>
      <c r="Q878" s="155"/>
      <c r="R878" s="154"/>
      <c r="S878" s="155">
        <v>93401</v>
      </c>
      <c r="T878" s="155" t="s">
        <v>8016</v>
      </c>
      <c r="U878" s="155">
        <v>2015</v>
      </c>
      <c r="V878" s="156">
        <v>38659</v>
      </c>
      <c r="W878" s="154">
        <v>7214</v>
      </c>
      <c r="X878" s="262"/>
      <c r="Y878" s="153"/>
      <c r="Z878" s="262"/>
      <c r="AA878" s="262"/>
      <c r="AB878" s="262"/>
      <c r="AC878" s="150"/>
      <c r="AD878" s="40"/>
      <c r="AE878" s="40"/>
      <c r="AF878" s="40"/>
      <c r="AG878" s="40"/>
      <c r="AH878" s="40"/>
      <c r="AI878" s="218"/>
    </row>
    <row r="879" spans="1:35" ht="45" customHeight="1" x14ac:dyDescent="0.2">
      <c r="A879" s="149" t="s">
        <v>8017</v>
      </c>
      <c r="B879" s="188">
        <v>815184009</v>
      </c>
      <c r="C879" s="150" t="s">
        <v>8018</v>
      </c>
      <c r="D879" s="151" t="s">
        <v>887</v>
      </c>
      <c r="E879" s="150" t="s">
        <v>8019</v>
      </c>
      <c r="F879" s="152" t="s">
        <v>8020</v>
      </c>
      <c r="G879" s="152"/>
      <c r="H879" s="152" t="s">
        <v>8021</v>
      </c>
      <c r="I879" s="152" t="s">
        <v>115</v>
      </c>
      <c r="J879" s="150"/>
      <c r="K879" s="150"/>
      <c r="L879" s="150" t="s">
        <v>8022</v>
      </c>
      <c r="M879" s="150" t="s">
        <v>8023</v>
      </c>
      <c r="N879" s="153" t="s">
        <v>259</v>
      </c>
      <c r="O879" s="154" t="s">
        <v>260</v>
      </c>
      <c r="P879" s="154" t="s">
        <v>8024</v>
      </c>
      <c r="Q879" s="155" t="s">
        <v>8025</v>
      </c>
      <c r="R879" s="154"/>
      <c r="S879" s="155">
        <v>93105</v>
      </c>
      <c r="T879" s="155" t="s">
        <v>8026</v>
      </c>
      <c r="U879" s="155">
        <v>2023</v>
      </c>
      <c r="V879" s="156">
        <v>38652</v>
      </c>
      <c r="W879" s="154">
        <v>7210</v>
      </c>
      <c r="X879" s="262"/>
      <c r="Y879" s="153"/>
      <c r="Z879" s="262"/>
      <c r="AA879" s="262"/>
      <c r="AB879" s="262"/>
      <c r="AC879" s="150"/>
      <c r="AD879" s="40"/>
      <c r="AE879" s="40"/>
      <c r="AF879" s="40"/>
      <c r="AG879" s="40"/>
      <c r="AH879" s="40"/>
      <c r="AI879" s="218"/>
    </row>
    <row r="880" spans="1:35" ht="45" customHeight="1" x14ac:dyDescent="0.2">
      <c r="A880" s="159" t="s">
        <v>8027</v>
      </c>
      <c r="B880" s="150">
        <v>719122000</v>
      </c>
      <c r="C880" s="150" t="s">
        <v>198</v>
      </c>
      <c r="D880" s="151" t="s">
        <v>124</v>
      </c>
      <c r="E880" s="150" t="s">
        <v>8028</v>
      </c>
      <c r="F880" s="152" t="s">
        <v>8029</v>
      </c>
      <c r="G880" s="152"/>
      <c r="H880" s="152" t="s">
        <v>8030</v>
      </c>
      <c r="I880" s="152" t="s">
        <v>8031</v>
      </c>
      <c r="J880" s="150"/>
      <c r="K880" s="150" t="s">
        <v>8032</v>
      </c>
      <c r="L880" s="150" t="s">
        <v>8033</v>
      </c>
      <c r="M880" s="150" t="s">
        <v>8034</v>
      </c>
      <c r="N880" s="153" t="s">
        <v>118</v>
      </c>
      <c r="O880" s="154" t="s">
        <v>119</v>
      </c>
      <c r="P880" s="154" t="s">
        <v>8035</v>
      </c>
      <c r="Q880" s="155"/>
      <c r="R880" s="154"/>
      <c r="S880" s="155">
        <v>93105</v>
      </c>
      <c r="T880" s="155" t="s">
        <v>8036</v>
      </c>
      <c r="U880" s="155">
        <v>2020</v>
      </c>
      <c r="V880" s="156">
        <v>39177</v>
      </c>
      <c r="W880" s="154">
        <v>7385</v>
      </c>
      <c r="X880" s="262"/>
      <c r="Y880" s="153"/>
      <c r="Z880" s="262"/>
      <c r="AA880" s="262"/>
      <c r="AB880" s="262"/>
      <c r="AC880" s="150"/>
      <c r="AD880" s="40"/>
      <c r="AE880" s="40"/>
      <c r="AF880" s="40"/>
      <c r="AG880" s="40"/>
      <c r="AH880" s="40"/>
      <c r="AI880" s="218"/>
    </row>
    <row r="881" spans="1:35" ht="45" customHeight="1" x14ac:dyDescent="0.2">
      <c r="A881" s="159" t="s">
        <v>8037</v>
      </c>
      <c r="B881" s="150">
        <v>709952005</v>
      </c>
      <c r="C881" s="150" t="s">
        <v>8038</v>
      </c>
      <c r="D881" s="151" t="s">
        <v>124</v>
      </c>
      <c r="E881" s="150" t="s">
        <v>8039</v>
      </c>
      <c r="F881" s="152" t="s">
        <v>8040</v>
      </c>
      <c r="G881" s="152" t="s">
        <v>2439</v>
      </c>
      <c r="H881" s="152" t="s">
        <v>8041</v>
      </c>
      <c r="I881" s="152" t="s">
        <v>8042</v>
      </c>
      <c r="J881" s="150" t="s">
        <v>8043</v>
      </c>
      <c r="K881" s="150" t="s">
        <v>8044</v>
      </c>
      <c r="L881" s="183" t="s">
        <v>8045</v>
      </c>
      <c r="M881" s="150" t="s">
        <v>8046</v>
      </c>
      <c r="N881" s="153" t="s">
        <v>118</v>
      </c>
      <c r="O881" s="154" t="s">
        <v>119</v>
      </c>
      <c r="P881" s="154" t="s">
        <v>8047</v>
      </c>
      <c r="Q881" s="155"/>
      <c r="R881" s="154"/>
      <c r="S881" s="155">
        <v>93105</v>
      </c>
      <c r="T881" s="155" t="s">
        <v>8048</v>
      </c>
      <c r="U881" s="155">
        <v>2022</v>
      </c>
      <c r="V881" s="156">
        <v>39006</v>
      </c>
      <c r="W881" s="154">
        <v>7336</v>
      </c>
      <c r="X881" s="262"/>
      <c r="Y881" s="153"/>
      <c r="Z881" s="262"/>
      <c r="AA881" s="262"/>
      <c r="AB881" s="262"/>
      <c r="AC881" s="150"/>
      <c r="AD881" s="40"/>
      <c r="AE881" s="40"/>
      <c r="AF881" s="40"/>
      <c r="AG881" s="40"/>
      <c r="AH881" s="40"/>
      <c r="AI881" s="218"/>
    </row>
    <row r="882" spans="1:35" ht="45" customHeight="1" x14ac:dyDescent="0.2">
      <c r="A882" s="159" t="s">
        <v>8049</v>
      </c>
      <c r="B882" s="150">
        <v>707918004</v>
      </c>
      <c r="C882" s="150" t="s">
        <v>886</v>
      </c>
      <c r="D882" s="151" t="s">
        <v>887</v>
      </c>
      <c r="E882" s="150" t="s">
        <v>8050</v>
      </c>
      <c r="F882" s="152" t="s">
        <v>2439</v>
      </c>
      <c r="G882" s="152"/>
      <c r="H882" s="152" t="s">
        <v>8051</v>
      </c>
      <c r="I882" s="152" t="s">
        <v>115</v>
      </c>
      <c r="J882" s="150"/>
      <c r="K882" s="150"/>
      <c r="L882" s="150" t="s">
        <v>8052</v>
      </c>
      <c r="M882" s="150" t="s">
        <v>8053</v>
      </c>
      <c r="N882" s="153" t="s">
        <v>259</v>
      </c>
      <c r="O882" s="154" t="s">
        <v>260</v>
      </c>
      <c r="P882" s="154" t="s">
        <v>8054</v>
      </c>
      <c r="Q882" s="167" t="s">
        <v>8055</v>
      </c>
      <c r="R882" s="154"/>
      <c r="S882" s="155">
        <v>93105</v>
      </c>
      <c r="T882" s="155" t="s">
        <v>8056</v>
      </c>
      <c r="U882" s="155">
        <v>2018</v>
      </c>
      <c r="V882" s="156">
        <v>38652</v>
      </c>
      <c r="W882" s="154">
        <v>7319</v>
      </c>
      <c r="X882" s="262"/>
      <c r="Y882" s="153"/>
      <c r="Z882" s="262"/>
      <c r="AA882" s="262"/>
      <c r="AB882" s="262"/>
      <c r="AC882" s="150"/>
      <c r="AD882" s="40"/>
      <c r="AE882" s="40"/>
      <c r="AF882" s="40"/>
      <c r="AG882" s="40"/>
      <c r="AH882" s="40"/>
      <c r="AI882" s="218"/>
    </row>
    <row r="883" spans="1:35" ht="45" customHeight="1" x14ac:dyDescent="0.2">
      <c r="A883" s="159" t="s">
        <v>8057</v>
      </c>
      <c r="B883" s="150">
        <v>609100001</v>
      </c>
      <c r="C883" s="150" t="s">
        <v>8058</v>
      </c>
      <c r="D883" s="151" t="s">
        <v>887</v>
      </c>
      <c r="E883" s="150" t="s">
        <v>8059</v>
      </c>
      <c r="F883" s="152" t="s">
        <v>2439</v>
      </c>
      <c r="G883" s="152"/>
      <c r="H883" s="152" t="s">
        <v>8060</v>
      </c>
      <c r="I883" s="152" t="s">
        <v>115</v>
      </c>
      <c r="J883" s="150"/>
      <c r="K883" s="150"/>
      <c r="L883" s="150" t="s">
        <v>8061</v>
      </c>
      <c r="M883" s="150" t="s">
        <v>8062</v>
      </c>
      <c r="N883" s="153" t="s">
        <v>118</v>
      </c>
      <c r="O883" s="154" t="s">
        <v>119</v>
      </c>
      <c r="P883" s="154">
        <v>229781046</v>
      </c>
      <c r="Q883" s="166" t="s">
        <v>8063</v>
      </c>
      <c r="R883" s="154"/>
      <c r="S883" s="155">
        <v>93105</v>
      </c>
      <c r="T883" s="155" t="s">
        <v>8064</v>
      </c>
      <c r="U883" s="155">
        <v>2023</v>
      </c>
      <c r="V883" s="156">
        <v>37970</v>
      </c>
      <c r="W883" s="154">
        <v>6890</v>
      </c>
      <c r="X883" s="213"/>
      <c r="Y883" s="214"/>
      <c r="Z883" s="213"/>
      <c r="AA883" s="213"/>
      <c r="AB883" s="213"/>
      <c r="AC883" s="215"/>
      <c r="AD883" s="40"/>
      <c r="AE883" s="40"/>
      <c r="AF883" s="40"/>
      <c r="AG883" s="40"/>
      <c r="AH883" s="40"/>
      <c r="AI883" s="218"/>
    </row>
    <row r="884" spans="1:35" ht="45" customHeight="1" x14ac:dyDescent="0.2">
      <c r="A884" s="159" t="s">
        <v>8065</v>
      </c>
      <c r="B884" s="150">
        <v>609110066</v>
      </c>
      <c r="C884" s="150" t="s">
        <v>886</v>
      </c>
      <c r="D884" s="151" t="s">
        <v>887</v>
      </c>
      <c r="E884" s="150" t="s">
        <v>8066</v>
      </c>
      <c r="F884" s="152" t="s">
        <v>6082</v>
      </c>
      <c r="G884" s="152"/>
      <c r="H884" s="152" t="s">
        <v>8067</v>
      </c>
      <c r="I884" s="152" t="s">
        <v>8068</v>
      </c>
      <c r="J884" s="150" t="s">
        <v>8069</v>
      </c>
      <c r="K884" s="150"/>
      <c r="L884" s="150" t="s">
        <v>8070</v>
      </c>
      <c r="M884" s="150" t="s">
        <v>8071</v>
      </c>
      <c r="N884" s="153" t="s">
        <v>133</v>
      </c>
      <c r="O884" s="155" t="s">
        <v>134</v>
      </c>
      <c r="P884" s="154" t="s">
        <v>8072</v>
      </c>
      <c r="Q884" s="203" t="s">
        <v>8073</v>
      </c>
      <c r="R884" s="154"/>
      <c r="S884" s="155">
        <v>93105</v>
      </c>
      <c r="T884" s="155" t="s">
        <v>8074</v>
      </c>
      <c r="U884" s="155">
        <v>2022</v>
      </c>
      <c r="V884" s="156">
        <v>39582</v>
      </c>
      <c r="W884" s="154">
        <v>7391</v>
      </c>
      <c r="X884" s="262"/>
      <c r="Y884" s="153"/>
      <c r="Z884" s="262"/>
      <c r="AA884" s="262"/>
      <c r="AB884" s="262"/>
      <c r="AC884" s="150"/>
      <c r="AD884" s="40"/>
      <c r="AE884" s="40"/>
      <c r="AF884" s="40"/>
      <c r="AG884" s="40"/>
      <c r="AH884" s="40"/>
      <c r="AI884" s="218"/>
    </row>
    <row r="885" spans="1:35" ht="45" customHeight="1" x14ac:dyDescent="0.2">
      <c r="A885" s="159" t="s">
        <v>8075</v>
      </c>
      <c r="B885" s="150">
        <v>879129001</v>
      </c>
      <c r="C885" s="150" t="s">
        <v>886</v>
      </c>
      <c r="D885" s="151" t="s">
        <v>887</v>
      </c>
      <c r="E885" s="150" t="s">
        <v>8076</v>
      </c>
      <c r="F885" s="152" t="s">
        <v>8077</v>
      </c>
      <c r="G885" s="152"/>
      <c r="H885" s="152" t="s">
        <v>8078</v>
      </c>
      <c r="I885" s="152" t="s">
        <v>115</v>
      </c>
      <c r="J885" s="150"/>
      <c r="K885" s="150"/>
      <c r="L885" s="150" t="s">
        <v>8079</v>
      </c>
      <c r="M885" s="150" t="s">
        <v>8080</v>
      </c>
      <c r="N885" s="153" t="s">
        <v>149</v>
      </c>
      <c r="O885" s="154" t="s">
        <v>345</v>
      </c>
      <c r="P885" s="154" t="s">
        <v>8081</v>
      </c>
      <c r="Q885" s="155" t="s">
        <v>8082</v>
      </c>
      <c r="R885" s="154"/>
      <c r="S885" s="155">
        <v>93105</v>
      </c>
      <c r="T885" s="155" t="s">
        <v>8083</v>
      </c>
      <c r="U885" s="155">
        <v>2023</v>
      </c>
      <c r="V885" s="156">
        <v>38824</v>
      </c>
      <c r="W885" s="154">
        <v>7318</v>
      </c>
      <c r="X885" s="262"/>
      <c r="Y885" s="153"/>
      <c r="Z885" s="262"/>
      <c r="AA885" s="262"/>
      <c r="AB885" s="262"/>
      <c r="AC885" s="150"/>
      <c r="AD885" s="40"/>
      <c r="AE885" s="40"/>
      <c r="AF885" s="40"/>
      <c r="AG885" s="40"/>
      <c r="AH885" s="40"/>
      <c r="AI885" s="218"/>
    </row>
    <row r="886" spans="1:35" ht="45" customHeight="1" x14ac:dyDescent="0.2">
      <c r="A886" s="159" t="s">
        <v>8084</v>
      </c>
      <c r="B886" s="150">
        <v>609110007</v>
      </c>
      <c r="C886" s="150" t="s">
        <v>8058</v>
      </c>
      <c r="D886" s="151" t="s">
        <v>887</v>
      </c>
      <c r="E886" s="150" t="s">
        <v>8085</v>
      </c>
      <c r="F886" s="152" t="s">
        <v>278</v>
      </c>
      <c r="G886" s="152"/>
      <c r="H886" s="152" t="s">
        <v>8086</v>
      </c>
      <c r="I886" s="152" t="s">
        <v>115</v>
      </c>
      <c r="J886" s="150"/>
      <c r="K886" s="150"/>
      <c r="L886" s="150" t="s">
        <v>8087</v>
      </c>
      <c r="M886" s="150" t="s">
        <v>8088</v>
      </c>
      <c r="N886" s="153" t="s">
        <v>118</v>
      </c>
      <c r="O886" s="154" t="s">
        <v>439</v>
      </c>
      <c r="P886" s="154" t="s">
        <v>8089</v>
      </c>
      <c r="Q886" s="167" t="s">
        <v>8090</v>
      </c>
      <c r="R886" s="154"/>
      <c r="S886" s="155">
        <v>93105</v>
      </c>
      <c r="T886" s="155" t="s">
        <v>8091</v>
      </c>
      <c r="U886" s="155">
        <v>2018</v>
      </c>
      <c r="V886" s="156">
        <v>37970</v>
      </c>
      <c r="W886" s="154">
        <v>7100</v>
      </c>
      <c r="X886" s="262"/>
      <c r="Y886" s="153"/>
      <c r="Z886" s="262"/>
      <c r="AA886" s="262"/>
      <c r="AB886" s="262"/>
      <c r="AC886" s="150"/>
      <c r="AD886" s="40"/>
      <c r="AE886" s="40"/>
      <c r="AF886" s="40"/>
      <c r="AG886" s="40"/>
      <c r="AH886" s="40"/>
      <c r="AI886" s="218"/>
    </row>
    <row r="887" spans="1:35" ht="45" customHeight="1" x14ac:dyDescent="0.2">
      <c r="A887" s="159" t="s">
        <v>8092</v>
      </c>
      <c r="B887" s="150">
        <v>609210001</v>
      </c>
      <c r="C887" s="150" t="s">
        <v>8058</v>
      </c>
      <c r="D887" s="151" t="s">
        <v>887</v>
      </c>
      <c r="E887" s="150" t="s">
        <v>8093</v>
      </c>
      <c r="F887" s="152" t="s">
        <v>278</v>
      </c>
      <c r="G887" s="152"/>
      <c r="H887" s="152" t="s">
        <v>8094</v>
      </c>
      <c r="I887" s="152" t="s">
        <v>115</v>
      </c>
      <c r="J887" s="150"/>
      <c r="K887" s="150"/>
      <c r="L887" s="150" t="s">
        <v>8095</v>
      </c>
      <c r="M887" s="150" t="s">
        <v>8096</v>
      </c>
      <c r="N887" s="153" t="s">
        <v>246</v>
      </c>
      <c r="O887" s="154" t="s">
        <v>306</v>
      </c>
      <c r="P887" s="154" t="s">
        <v>8097</v>
      </c>
      <c r="Q887" s="155" t="s">
        <v>8098</v>
      </c>
      <c r="R887" s="154"/>
      <c r="S887" s="155">
        <v>93105</v>
      </c>
      <c r="T887" s="155" t="s">
        <v>8099</v>
      </c>
      <c r="U887" s="155">
        <v>2023</v>
      </c>
      <c r="V887" s="156">
        <v>39401</v>
      </c>
      <c r="W887" s="154">
        <v>7383</v>
      </c>
      <c r="X887" s="262"/>
      <c r="Y887" s="153"/>
      <c r="Z887" s="262"/>
      <c r="AA887" s="262"/>
      <c r="AB887" s="262"/>
      <c r="AC887" s="150"/>
      <c r="AD887" s="40"/>
      <c r="AE887" s="40"/>
      <c r="AF887" s="40"/>
      <c r="AG887" s="40"/>
      <c r="AH887" s="40"/>
      <c r="AI887" s="218"/>
    </row>
    <row r="888" spans="1:35" ht="45" customHeight="1" x14ac:dyDescent="0.2">
      <c r="A888" s="159" t="s">
        <v>8100</v>
      </c>
      <c r="B888" s="150" t="s">
        <v>8101</v>
      </c>
      <c r="C888" s="150" t="s">
        <v>2283</v>
      </c>
      <c r="D888" s="151" t="s">
        <v>2284</v>
      </c>
      <c r="E888" s="150" t="s">
        <v>8102</v>
      </c>
      <c r="F888" s="152" t="s">
        <v>8103</v>
      </c>
      <c r="G888" s="152"/>
      <c r="H888" s="152" t="s">
        <v>8104</v>
      </c>
      <c r="I888" s="152" t="s">
        <v>8105</v>
      </c>
      <c r="J888" s="150" t="s">
        <v>8106</v>
      </c>
      <c r="K888" s="150"/>
      <c r="L888" s="150" t="s">
        <v>8107</v>
      </c>
      <c r="M888" s="150" t="s">
        <v>8108</v>
      </c>
      <c r="N888" s="153" t="s">
        <v>118</v>
      </c>
      <c r="O888" s="154" t="s">
        <v>119</v>
      </c>
      <c r="P888" s="154" t="s">
        <v>8109</v>
      </c>
      <c r="Q888" s="155"/>
      <c r="R888" s="154"/>
      <c r="S888" s="155" t="s">
        <v>627</v>
      </c>
      <c r="T888" s="155" t="s">
        <v>8110</v>
      </c>
      <c r="U888" s="155">
        <v>2018</v>
      </c>
      <c r="V888" s="156">
        <v>39392</v>
      </c>
      <c r="W888" s="154">
        <v>7382</v>
      </c>
      <c r="X888" s="262"/>
      <c r="Y888" s="153"/>
      <c r="Z888" s="262"/>
      <c r="AA888" s="262"/>
      <c r="AB888" s="262"/>
      <c r="AC888" s="150"/>
      <c r="AD888" s="40"/>
      <c r="AE888" s="40"/>
      <c r="AF888" s="40"/>
      <c r="AG888" s="40"/>
      <c r="AH888" s="40"/>
      <c r="AI888" s="218"/>
    </row>
    <row r="889" spans="1:35" ht="45" customHeight="1" x14ac:dyDescent="0.2">
      <c r="A889" s="159" t="s">
        <v>8111</v>
      </c>
      <c r="B889" s="150">
        <v>707291001</v>
      </c>
      <c r="C889" s="150" t="s">
        <v>8112</v>
      </c>
      <c r="D889" s="151" t="s">
        <v>887</v>
      </c>
      <c r="E889" s="150" t="s">
        <v>8113</v>
      </c>
      <c r="F889" s="152" t="s">
        <v>278</v>
      </c>
      <c r="G889" s="152"/>
      <c r="H889" s="152" t="s">
        <v>8114</v>
      </c>
      <c r="I889" s="152" t="s">
        <v>115</v>
      </c>
      <c r="J889" s="150"/>
      <c r="K889" s="150"/>
      <c r="L889" s="150" t="s">
        <v>8115</v>
      </c>
      <c r="M889" s="150" t="s">
        <v>8116</v>
      </c>
      <c r="N889" s="153" t="s">
        <v>118</v>
      </c>
      <c r="O889" s="154" t="s">
        <v>119</v>
      </c>
      <c r="P889" s="154" t="s">
        <v>8117</v>
      </c>
      <c r="Q889" s="166" t="s">
        <v>8118</v>
      </c>
      <c r="R889" s="154"/>
      <c r="S889" s="155">
        <v>93105</v>
      </c>
      <c r="T889" s="155" t="s">
        <v>8119</v>
      </c>
      <c r="U889" s="155">
        <v>2023</v>
      </c>
      <c r="V889" s="156">
        <v>37970</v>
      </c>
      <c r="W889" s="154">
        <v>7134</v>
      </c>
      <c r="X889" s="262"/>
      <c r="Y889" s="153"/>
      <c r="Z889" s="262"/>
      <c r="AA889" s="262"/>
      <c r="AB889" s="262"/>
      <c r="AC889" s="150"/>
      <c r="AD889" s="40"/>
      <c r="AE889" s="40"/>
      <c r="AF889" s="40"/>
      <c r="AG889" s="40"/>
      <c r="AH889" s="40"/>
      <c r="AI889" s="218"/>
    </row>
    <row r="890" spans="1:35" ht="45" customHeight="1" x14ac:dyDescent="0.2">
      <c r="A890" s="159" t="s">
        <v>8120</v>
      </c>
      <c r="B890" s="150">
        <v>721600009</v>
      </c>
      <c r="C890" s="150" t="s">
        <v>8121</v>
      </c>
      <c r="D890" s="151" t="s">
        <v>276</v>
      </c>
      <c r="E890" s="150" t="s">
        <v>8122</v>
      </c>
      <c r="F890" s="152" t="s">
        <v>8123</v>
      </c>
      <c r="G890" s="152"/>
      <c r="H890" s="152" t="s">
        <v>8124</v>
      </c>
      <c r="I890" s="152" t="s">
        <v>115</v>
      </c>
      <c r="J890" s="150"/>
      <c r="K890" s="150"/>
      <c r="L890" s="150" t="s">
        <v>8125</v>
      </c>
      <c r="M890" s="150" t="s">
        <v>8126</v>
      </c>
      <c r="N890" s="153" t="s">
        <v>118</v>
      </c>
      <c r="O890" s="154" t="s">
        <v>119</v>
      </c>
      <c r="P890" s="154" t="s">
        <v>8127</v>
      </c>
      <c r="Q890" s="155" t="s">
        <v>8128</v>
      </c>
      <c r="R890" s="154"/>
      <c r="S890" s="155" t="s">
        <v>442</v>
      </c>
      <c r="T890" s="155" t="s">
        <v>8129</v>
      </c>
      <c r="U890" s="155">
        <v>2011</v>
      </c>
      <c r="V890" s="156">
        <v>40021</v>
      </c>
      <c r="W890" s="154">
        <v>7414</v>
      </c>
      <c r="X890" s="262"/>
      <c r="Y890" s="153"/>
      <c r="Z890" s="262"/>
      <c r="AA890" s="262"/>
      <c r="AB890" s="262"/>
      <c r="AC890" s="150"/>
      <c r="AD890" s="40"/>
      <c r="AE890" s="40"/>
      <c r="AF890" s="40"/>
      <c r="AG890" s="40"/>
      <c r="AH890" s="40"/>
      <c r="AI890" s="218"/>
    </row>
    <row r="891" spans="1:35" ht="45" customHeight="1" x14ac:dyDescent="0.2">
      <c r="A891" s="159" t="s">
        <v>8130</v>
      </c>
      <c r="B891" s="150">
        <v>651902371</v>
      </c>
      <c r="C891" s="150"/>
      <c r="D891" s="151" t="s">
        <v>124</v>
      </c>
      <c r="E891" s="150" t="s">
        <v>8131</v>
      </c>
      <c r="F891" s="152" t="s">
        <v>8132</v>
      </c>
      <c r="G891" s="152"/>
      <c r="H891" s="152" t="s">
        <v>8133</v>
      </c>
      <c r="I891" s="152" t="s">
        <v>8134</v>
      </c>
      <c r="J891" s="150" t="s">
        <v>8135</v>
      </c>
      <c r="K891" s="150" t="s">
        <v>8136</v>
      </c>
      <c r="L891" s="150" t="s">
        <v>8137</v>
      </c>
      <c r="M891" s="150" t="s">
        <v>8138</v>
      </c>
      <c r="N891" s="153" t="s">
        <v>246</v>
      </c>
      <c r="O891" s="154" t="s">
        <v>626</v>
      </c>
      <c r="P891" s="154" t="s">
        <v>8139</v>
      </c>
      <c r="Q891" s="166" t="s">
        <v>8140</v>
      </c>
      <c r="R891" s="154"/>
      <c r="S891" s="155">
        <v>93401</v>
      </c>
      <c r="T891" s="155" t="s">
        <v>714</v>
      </c>
      <c r="U891" s="155">
        <v>2020</v>
      </c>
      <c r="V891" s="156">
        <v>44469</v>
      </c>
      <c r="W891" s="154">
        <v>7738</v>
      </c>
      <c r="X891" s="267"/>
      <c r="Y891" s="42"/>
      <c r="Z891" s="267"/>
      <c r="AA891" s="267"/>
      <c r="AB891" s="267"/>
      <c r="AC891" s="41"/>
      <c r="AD891" s="40"/>
      <c r="AE891" s="40"/>
      <c r="AF891" s="40"/>
      <c r="AG891" s="40"/>
      <c r="AH891" s="40"/>
      <c r="AI891" s="218"/>
    </row>
    <row r="892" spans="1:35" ht="45" customHeight="1" x14ac:dyDescent="0.2">
      <c r="A892" s="204" t="s">
        <v>8141</v>
      </c>
      <c r="B892" s="268">
        <v>652061559</v>
      </c>
      <c r="C892" s="150"/>
      <c r="D892" s="151" t="s">
        <v>2284</v>
      </c>
      <c r="E892" s="205" t="s">
        <v>8131</v>
      </c>
      <c r="F892" s="205" t="s">
        <v>8142</v>
      </c>
      <c r="G892" s="205">
        <v>2023</v>
      </c>
      <c r="H892" s="205" t="s">
        <v>8143</v>
      </c>
      <c r="I892" s="155" t="s">
        <v>8144</v>
      </c>
      <c r="J892" s="155" t="s">
        <v>2638</v>
      </c>
      <c r="K892" s="155" t="s">
        <v>8145</v>
      </c>
      <c r="L892" s="150" t="s">
        <v>8146</v>
      </c>
      <c r="M892" s="150" t="s">
        <v>8147</v>
      </c>
      <c r="N892" s="154" t="s">
        <v>149</v>
      </c>
      <c r="O892" s="154" t="s">
        <v>345</v>
      </c>
      <c r="P892" s="154" t="s">
        <v>8148</v>
      </c>
      <c r="Q892" s="150" t="s">
        <v>8149</v>
      </c>
      <c r="R892" s="154"/>
      <c r="S892" s="155">
        <v>93401</v>
      </c>
      <c r="T892" s="155" t="s">
        <v>8150</v>
      </c>
      <c r="U892" s="155">
        <v>2021</v>
      </c>
      <c r="V892" s="206">
        <v>44712</v>
      </c>
      <c r="W892" s="154">
        <v>907</v>
      </c>
      <c r="X892" s="262"/>
      <c r="Y892" s="153"/>
      <c r="Z892" s="262"/>
      <c r="AA892" s="262"/>
      <c r="AB892" s="262"/>
      <c r="AC892" s="150"/>
      <c r="AD892" s="229"/>
      <c r="AE892" s="229"/>
      <c r="AF892" s="229"/>
      <c r="AG892" s="229"/>
      <c r="AH892" s="229"/>
      <c r="AI892" s="218"/>
    </row>
  </sheetData>
  <autoFilter ref="A1:AI892"/>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display="contacto@tdesperanza.cl"/>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 ref="Q889" r:id="rId139"/>
  </hyperlinks>
  <pageMargins left="0.7" right="0.7" top="0.75" bottom="0.75" header="0.3" footer="0.3"/>
  <pageSetup orientation="portrait" verticalDpi="0" r:id="rId140"/>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'C:\Users\patricia.hofflinger\Documents\Documentos de Trabajo PattyH\2025\PyP\[Copia de Planilla de Registro Ley N°20.032 y Ley N°19.862 DEJUR ACG (02-06-2025).xlsx]Hoja1'!#REF!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5"/>
  <sheetViews>
    <sheetView topLeftCell="A70" workbookViewId="0">
      <selection activeCell="E5" sqref="E5:E114"/>
    </sheetView>
  </sheetViews>
  <sheetFormatPr baseColWidth="10" defaultColWidth="11.42578125" defaultRowHeight="12.75" x14ac:dyDescent="0.2"/>
  <cols>
    <col min="1" max="1" width="106.5703125" bestFit="1" customWidth="1"/>
    <col min="2" max="2" width="23.5703125" bestFit="1" customWidth="1"/>
    <col min="3" max="3" width="24.28515625" bestFit="1" customWidth="1"/>
    <col min="5" max="5" width="22.5703125" bestFit="1" customWidth="1"/>
    <col min="6" max="6" width="16.85546875" bestFit="1" customWidth="1"/>
    <col min="7" max="7" width="24.28515625" bestFit="1" customWidth="1"/>
  </cols>
  <sheetData>
    <row r="3" spans="1:7" x14ac:dyDescent="0.2">
      <c r="F3" s="85" t="s">
        <v>8151</v>
      </c>
    </row>
    <row r="4" spans="1:7" x14ac:dyDescent="0.2">
      <c r="A4" s="85" t="s">
        <v>8152</v>
      </c>
      <c r="B4" s="85" t="s">
        <v>8153</v>
      </c>
      <c r="C4" s="85" t="s">
        <v>8154</v>
      </c>
      <c r="D4" s="85" t="s">
        <v>6</v>
      </c>
      <c r="E4" s="85" t="s">
        <v>17</v>
      </c>
      <c r="F4" t="s">
        <v>8316</v>
      </c>
      <c r="G4" t="s">
        <v>8155</v>
      </c>
    </row>
    <row r="5" spans="1:7" x14ac:dyDescent="0.2">
      <c r="A5" t="s">
        <v>30</v>
      </c>
      <c r="B5">
        <v>818329008</v>
      </c>
      <c r="C5">
        <v>1051357</v>
      </c>
      <c r="D5">
        <v>5</v>
      </c>
      <c r="E5" t="s">
        <v>33</v>
      </c>
      <c r="F5" s="230">
        <v>8889426</v>
      </c>
      <c r="G5" s="230">
        <v>44447130</v>
      </c>
    </row>
    <row r="6" spans="1:7" x14ac:dyDescent="0.2">
      <c r="A6" t="s">
        <v>30</v>
      </c>
      <c r="B6">
        <v>818329008</v>
      </c>
      <c r="C6">
        <v>1051358</v>
      </c>
      <c r="D6">
        <v>5</v>
      </c>
      <c r="E6" t="s">
        <v>33</v>
      </c>
      <c r="F6" s="230">
        <v>3612924</v>
      </c>
      <c r="G6" s="230">
        <v>22212792</v>
      </c>
    </row>
    <row r="7" spans="1:7" x14ac:dyDescent="0.2">
      <c r="A7" t="s">
        <v>30</v>
      </c>
      <c r="B7">
        <v>818329008</v>
      </c>
      <c r="C7">
        <v>1051359</v>
      </c>
      <c r="D7">
        <v>5</v>
      </c>
      <c r="E7" t="s">
        <v>34</v>
      </c>
      <c r="F7" s="230">
        <v>6021540</v>
      </c>
      <c r="G7" s="230">
        <v>31445820</v>
      </c>
    </row>
    <row r="8" spans="1:7" x14ac:dyDescent="0.2">
      <c r="A8" t="s">
        <v>30</v>
      </c>
      <c r="B8">
        <v>818329008</v>
      </c>
      <c r="C8">
        <v>1051376</v>
      </c>
      <c r="D8">
        <v>5</v>
      </c>
      <c r="E8" t="s">
        <v>35</v>
      </c>
      <c r="F8" s="230">
        <v>8083152</v>
      </c>
      <c r="G8" s="230">
        <v>39876883</v>
      </c>
    </row>
    <row r="9" spans="1:7" x14ac:dyDescent="0.2">
      <c r="A9" t="s">
        <v>30</v>
      </c>
      <c r="B9">
        <v>818329008</v>
      </c>
      <c r="C9">
        <v>1051382</v>
      </c>
      <c r="D9">
        <v>5</v>
      </c>
      <c r="E9" t="s">
        <v>34</v>
      </c>
      <c r="F9" s="230">
        <v>5333656</v>
      </c>
      <c r="G9" s="230">
        <v>22914964</v>
      </c>
    </row>
    <row r="10" spans="1:7" x14ac:dyDescent="0.2">
      <c r="A10" t="s">
        <v>30</v>
      </c>
      <c r="B10">
        <v>818329008</v>
      </c>
      <c r="C10">
        <v>1051384</v>
      </c>
      <c r="D10">
        <v>5</v>
      </c>
      <c r="E10" t="s">
        <v>34</v>
      </c>
      <c r="F10" s="230">
        <v>11351340</v>
      </c>
      <c r="G10" s="230">
        <v>57804516</v>
      </c>
    </row>
    <row r="11" spans="1:7" x14ac:dyDescent="0.2">
      <c r="A11" t="s">
        <v>30</v>
      </c>
      <c r="B11">
        <v>818329008</v>
      </c>
      <c r="C11">
        <v>1051388</v>
      </c>
      <c r="D11">
        <v>5</v>
      </c>
      <c r="E11" t="s">
        <v>34</v>
      </c>
      <c r="F11" s="230">
        <v>32092200</v>
      </c>
      <c r="G11" s="230">
        <v>156866674</v>
      </c>
    </row>
    <row r="12" spans="1:7" x14ac:dyDescent="0.2">
      <c r="A12" t="s">
        <v>30</v>
      </c>
      <c r="B12">
        <v>818329008</v>
      </c>
      <c r="C12">
        <v>1051390</v>
      </c>
      <c r="D12">
        <v>5</v>
      </c>
      <c r="E12" t="s">
        <v>33</v>
      </c>
      <c r="F12" s="230">
        <v>11553192</v>
      </c>
      <c r="G12" s="230">
        <v>64697876</v>
      </c>
    </row>
    <row r="13" spans="1:7" x14ac:dyDescent="0.2">
      <c r="A13" t="s">
        <v>30</v>
      </c>
      <c r="B13">
        <v>818329008</v>
      </c>
      <c r="C13">
        <v>1051393</v>
      </c>
      <c r="D13">
        <v>5</v>
      </c>
      <c r="E13" t="s">
        <v>34</v>
      </c>
      <c r="F13" s="230">
        <v>6197083</v>
      </c>
      <c r="G13" s="230">
        <v>30446538</v>
      </c>
    </row>
    <row r="14" spans="1:7" x14ac:dyDescent="0.2">
      <c r="A14" t="s">
        <v>36</v>
      </c>
      <c r="B14">
        <v>818329008</v>
      </c>
      <c r="C14">
        <v>1051362</v>
      </c>
      <c r="D14">
        <v>5</v>
      </c>
      <c r="E14" t="s">
        <v>33</v>
      </c>
      <c r="F14" s="230">
        <v>3891888</v>
      </c>
      <c r="G14" s="230">
        <v>20357568</v>
      </c>
    </row>
    <row r="15" spans="1:7" x14ac:dyDescent="0.2">
      <c r="A15" t="s">
        <v>36</v>
      </c>
      <c r="B15">
        <v>818329008</v>
      </c>
      <c r="C15">
        <v>1051368</v>
      </c>
      <c r="D15">
        <v>5</v>
      </c>
      <c r="E15" t="s">
        <v>37</v>
      </c>
      <c r="F15" s="230">
        <v>5688144</v>
      </c>
      <c r="G15" s="230">
        <v>31135104</v>
      </c>
    </row>
    <row r="16" spans="1:7" x14ac:dyDescent="0.2">
      <c r="A16" t="s">
        <v>38</v>
      </c>
      <c r="B16">
        <v>735534009</v>
      </c>
      <c r="C16">
        <v>1090667</v>
      </c>
      <c r="D16">
        <v>9</v>
      </c>
      <c r="E16" t="s">
        <v>39</v>
      </c>
      <c r="F16" s="230">
        <v>0</v>
      </c>
      <c r="G16" s="230">
        <v>1525541</v>
      </c>
    </row>
    <row r="17" spans="1:7" x14ac:dyDescent="0.2">
      <c r="A17" t="s">
        <v>38</v>
      </c>
      <c r="B17">
        <v>735534009</v>
      </c>
      <c r="C17">
        <v>1090668</v>
      </c>
      <c r="D17">
        <v>9</v>
      </c>
      <c r="E17" t="s">
        <v>39</v>
      </c>
      <c r="F17" s="230">
        <v>0</v>
      </c>
      <c r="G17" s="230">
        <v>2701536</v>
      </c>
    </row>
    <row r="18" spans="1:7" x14ac:dyDescent="0.2">
      <c r="A18" t="s">
        <v>38</v>
      </c>
      <c r="B18">
        <v>735534009</v>
      </c>
      <c r="C18">
        <v>1090676</v>
      </c>
      <c r="D18">
        <v>9</v>
      </c>
      <c r="E18" t="s">
        <v>40</v>
      </c>
      <c r="F18" s="230">
        <v>0</v>
      </c>
      <c r="G18" s="230">
        <v>1013524</v>
      </c>
    </row>
    <row r="19" spans="1:7" x14ac:dyDescent="0.2">
      <c r="A19" t="s">
        <v>38</v>
      </c>
      <c r="B19">
        <v>735534009</v>
      </c>
      <c r="C19">
        <v>1090677</v>
      </c>
      <c r="D19">
        <v>9</v>
      </c>
      <c r="E19" t="s">
        <v>40</v>
      </c>
      <c r="F19" s="230">
        <v>0</v>
      </c>
      <c r="G19" s="230">
        <v>1286813</v>
      </c>
    </row>
    <row r="20" spans="1:7" x14ac:dyDescent="0.2">
      <c r="A20" t="s">
        <v>38</v>
      </c>
      <c r="B20">
        <v>735534009</v>
      </c>
      <c r="C20">
        <v>1090684</v>
      </c>
      <c r="D20">
        <v>9</v>
      </c>
      <c r="E20" t="s">
        <v>40</v>
      </c>
      <c r="F20" s="230">
        <v>0</v>
      </c>
      <c r="G20" s="230">
        <v>25886560</v>
      </c>
    </row>
    <row r="21" spans="1:7" x14ac:dyDescent="0.2">
      <c r="A21" t="s">
        <v>38</v>
      </c>
      <c r="B21">
        <v>735534009</v>
      </c>
      <c r="C21">
        <v>1090686</v>
      </c>
      <c r="D21">
        <v>9</v>
      </c>
      <c r="E21" t="s">
        <v>39</v>
      </c>
      <c r="F21" s="230">
        <v>0</v>
      </c>
      <c r="G21" s="230">
        <v>9186403</v>
      </c>
    </row>
    <row r="22" spans="1:7" x14ac:dyDescent="0.2">
      <c r="A22" t="s">
        <v>41</v>
      </c>
      <c r="B22">
        <v>719400000</v>
      </c>
      <c r="C22">
        <v>1060432</v>
      </c>
      <c r="D22">
        <v>6</v>
      </c>
      <c r="E22" t="s">
        <v>42</v>
      </c>
      <c r="F22" s="230">
        <v>15966720</v>
      </c>
      <c r="G22" s="230">
        <v>81230688</v>
      </c>
    </row>
    <row r="23" spans="1:7" x14ac:dyDescent="0.2">
      <c r="A23" t="s">
        <v>41</v>
      </c>
      <c r="B23">
        <v>719400000</v>
      </c>
      <c r="C23">
        <v>1132626</v>
      </c>
      <c r="D23">
        <v>13</v>
      </c>
      <c r="E23" t="s">
        <v>43</v>
      </c>
      <c r="F23" s="230">
        <v>18561312</v>
      </c>
      <c r="G23" s="230">
        <v>86819040</v>
      </c>
    </row>
    <row r="24" spans="1:7" x14ac:dyDescent="0.2">
      <c r="A24" t="s">
        <v>41</v>
      </c>
      <c r="B24">
        <v>719400000</v>
      </c>
      <c r="C24">
        <v>1132634</v>
      </c>
      <c r="D24">
        <v>13</v>
      </c>
      <c r="E24" t="s">
        <v>44</v>
      </c>
      <c r="F24" s="230">
        <v>24748416</v>
      </c>
      <c r="G24" s="230">
        <v>128532096</v>
      </c>
    </row>
    <row r="25" spans="1:7" x14ac:dyDescent="0.2">
      <c r="A25" t="s">
        <v>41</v>
      </c>
      <c r="B25">
        <v>719400000</v>
      </c>
      <c r="C25">
        <v>1132646</v>
      </c>
      <c r="D25">
        <v>13</v>
      </c>
      <c r="E25" t="s">
        <v>45</v>
      </c>
      <c r="F25" s="230">
        <v>11376288</v>
      </c>
      <c r="G25" s="230">
        <v>54286848</v>
      </c>
    </row>
    <row r="26" spans="1:7" x14ac:dyDescent="0.2">
      <c r="A26" t="s">
        <v>41</v>
      </c>
      <c r="B26">
        <v>719400000</v>
      </c>
      <c r="C26">
        <v>1132684</v>
      </c>
      <c r="D26">
        <v>13</v>
      </c>
      <c r="E26" t="s">
        <v>46</v>
      </c>
      <c r="F26" s="230">
        <v>17164224</v>
      </c>
      <c r="G26" s="230">
        <v>88814880</v>
      </c>
    </row>
    <row r="27" spans="1:7" x14ac:dyDescent="0.2">
      <c r="A27" t="s">
        <v>41</v>
      </c>
      <c r="B27">
        <v>719400000</v>
      </c>
      <c r="C27">
        <v>1132691</v>
      </c>
      <c r="D27">
        <v>13</v>
      </c>
      <c r="E27" t="s">
        <v>44</v>
      </c>
      <c r="F27" s="230">
        <v>22592909</v>
      </c>
      <c r="G27" s="230">
        <v>110653906</v>
      </c>
    </row>
    <row r="28" spans="1:7" x14ac:dyDescent="0.2">
      <c r="A28" t="s">
        <v>41</v>
      </c>
      <c r="B28">
        <v>719400000</v>
      </c>
      <c r="C28">
        <v>1132699</v>
      </c>
      <c r="D28">
        <v>13</v>
      </c>
      <c r="E28" t="s">
        <v>47</v>
      </c>
      <c r="F28" s="230">
        <v>37226952</v>
      </c>
      <c r="G28" s="230">
        <v>176635471</v>
      </c>
    </row>
    <row r="29" spans="1:7" x14ac:dyDescent="0.2">
      <c r="A29" t="s">
        <v>48</v>
      </c>
      <c r="B29">
        <v>731013004</v>
      </c>
      <c r="C29">
        <v>1132590</v>
      </c>
      <c r="D29">
        <v>13</v>
      </c>
      <c r="E29" t="s">
        <v>44</v>
      </c>
      <c r="F29" s="230">
        <v>0</v>
      </c>
      <c r="G29" s="230">
        <v>54363960</v>
      </c>
    </row>
    <row r="30" spans="1:7" x14ac:dyDescent="0.2">
      <c r="A30" t="s">
        <v>49</v>
      </c>
      <c r="B30">
        <v>719926002</v>
      </c>
      <c r="C30">
        <v>1070737</v>
      </c>
      <c r="D30">
        <v>7</v>
      </c>
      <c r="E30" t="s">
        <v>50</v>
      </c>
      <c r="F30" s="230">
        <v>0</v>
      </c>
      <c r="G30" s="230">
        <v>13146791</v>
      </c>
    </row>
    <row r="31" spans="1:7" x14ac:dyDescent="0.2">
      <c r="A31" t="s">
        <v>49</v>
      </c>
      <c r="B31">
        <v>719926002</v>
      </c>
      <c r="C31">
        <v>1160042</v>
      </c>
      <c r="D31">
        <v>16</v>
      </c>
      <c r="E31" t="s">
        <v>51</v>
      </c>
      <c r="F31" s="230">
        <v>0</v>
      </c>
      <c r="G31" s="230">
        <v>1447891</v>
      </c>
    </row>
    <row r="32" spans="1:7" x14ac:dyDescent="0.2">
      <c r="A32" t="s">
        <v>49</v>
      </c>
      <c r="B32">
        <v>719926002</v>
      </c>
      <c r="C32">
        <v>1160043</v>
      </c>
      <c r="D32">
        <v>16</v>
      </c>
      <c r="E32" t="s">
        <v>51</v>
      </c>
      <c r="F32" s="230">
        <v>0</v>
      </c>
      <c r="G32" s="230">
        <v>1654474</v>
      </c>
    </row>
    <row r="33" spans="1:7" x14ac:dyDescent="0.2">
      <c r="A33" t="s">
        <v>49</v>
      </c>
      <c r="B33">
        <v>719926002</v>
      </c>
      <c r="C33">
        <v>1160075</v>
      </c>
      <c r="D33">
        <v>16</v>
      </c>
      <c r="E33" t="s">
        <v>51</v>
      </c>
      <c r="F33" s="230">
        <v>0</v>
      </c>
      <c r="G33" s="230">
        <v>7230407</v>
      </c>
    </row>
    <row r="34" spans="1:7" x14ac:dyDescent="0.2">
      <c r="A34" t="s">
        <v>49</v>
      </c>
      <c r="B34">
        <v>719926002</v>
      </c>
      <c r="C34">
        <v>1160076</v>
      </c>
      <c r="D34">
        <v>16</v>
      </c>
      <c r="E34" t="s">
        <v>51</v>
      </c>
      <c r="F34" s="230">
        <v>0</v>
      </c>
      <c r="G34" s="230">
        <v>44308807</v>
      </c>
    </row>
    <row r="35" spans="1:7" x14ac:dyDescent="0.2">
      <c r="A35" t="s">
        <v>52</v>
      </c>
      <c r="B35">
        <v>717150007</v>
      </c>
      <c r="C35">
        <v>1060427</v>
      </c>
      <c r="D35">
        <v>6</v>
      </c>
      <c r="E35" t="s">
        <v>53</v>
      </c>
      <c r="F35" s="230">
        <v>6161249</v>
      </c>
      <c r="G35" s="230">
        <v>31893523</v>
      </c>
    </row>
    <row r="36" spans="1:7" x14ac:dyDescent="0.2">
      <c r="A36" t="s">
        <v>52</v>
      </c>
      <c r="B36">
        <v>717150007</v>
      </c>
      <c r="C36">
        <v>1132588</v>
      </c>
      <c r="D36">
        <v>13</v>
      </c>
      <c r="E36" t="s">
        <v>54</v>
      </c>
      <c r="F36" s="230">
        <v>6704888</v>
      </c>
      <c r="G36" s="230">
        <v>27725619</v>
      </c>
    </row>
    <row r="37" spans="1:7" x14ac:dyDescent="0.2">
      <c r="A37" t="s">
        <v>55</v>
      </c>
      <c r="B37">
        <v>717150007</v>
      </c>
      <c r="C37">
        <v>1060430</v>
      </c>
      <c r="D37">
        <v>6</v>
      </c>
      <c r="E37" t="s">
        <v>53</v>
      </c>
      <c r="F37" s="230">
        <v>2568056</v>
      </c>
      <c r="G37" s="230">
        <v>8889425</v>
      </c>
    </row>
    <row r="38" spans="1:7" x14ac:dyDescent="0.2">
      <c r="A38" t="s">
        <v>55</v>
      </c>
      <c r="B38">
        <v>717150007</v>
      </c>
      <c r="C38">
        <v>1060431</v>
      </c>
      <c r="D38">
        <v>6</v>
      </c>
      <c r="E38" t="s">
        <v>53</v>
      </c>
      <c r="F38" s="230">
        <v>4415796</v>
      </c>
      <c r="G38" s="230">
        <v>27030024</v>
      </c>
    </row>
    <row r="39" spans="1:7" x14ac:dyDescent="0.2">
      <c r="A39" t="s">
        <v>55</v>
      </c>
      <c r="B39">
        <v>717150007</v>
      </c>
      <c r="C39">
        <v>1060438</v>
      </c>
      <c r="D39">
        <v>6</v>
      </c>
      <c r="E39" t="s">
        <v>53</v>
      </c>
      <c r="F39" s="230">
        <v>19255320</v>
      </c>
      <c r="G39" s="230">
        <v>115531919</v>
      </c>
    </row>
    <row r="40" spans="1:7" x14ac:dyDescent="0.2">
      <c r="A40" t="s">
        <v>55</v>
      </c>
      <c r="B40">
        <v>717150007</v>
      </c>
      <c r="C40">
        <v>1060439</v>
      </c>
      <c r="D40">
        <v>6</v>
      </c>
      <c r="E40" t="s">
        <v>53</v>
      </c>
      <c r="F40" s="230">
        <v>9160906</v>
      </c>
      <c r="G40" s="230">
        <v>42301829</v>
      </c>
    </row>
    <row r="41" spans="1:7" x14ac:dyDescent="0.2">
      <c r="A41" t="s">
        <v>55</v>
      </c>
      <c r="B41">
        <v>717150007</v>
      </c>
      <c r="C41">
        <v>1060447</v>
      </c>
      <c r="D41">
        <v>6</v>
      </c>
      <c r="E41" t="s">
        <v>53</v>
      </c>
      <c r="F41" s="230">
        <v>1612548</v>
      </c>
      <c r="G41" s="230">
        <v>9352779</v>
      </c>
    </row>
    <row r="42" spans="1:7" x14ac:dyDescent="0.2">
      <c r="A42" t="s">
        <v>55</v>
      </c>
      <c r="B42">
        <v>717150007</v>
      </c>
      <c r="C42">
        <v>1060448</v>
      </c>
      <c r="D42">
        <v>6</v>
      </c>
      <c r="E42" t="s">
        <v>53</v>
      </c>
      <c r="F42" s="230">
        <v>1905120</v>
      </c>
      <c r="G42" s="230">
        <v>8636544</v>
      </c>
    </row>
    <row r="43" spans="1:7" x14ac:dyDescent="0.2">
      <c r="A43" t="s">
        <v>55</v>
      </c>
      <c r="B43">
        <v>717150007</v>
      </c>
      <c r="C43">
        <v>1070724</v>
      </c>
      <c r="D43">
        <v>7</v>
      </c>
      <c r="E43" t="s">
        <v>56</v>
      </c>
      <c r="F43" s="230">
        <v>0</v>
      </c>
      <c r="G43" s="230">
        <v>3805477</v>
      </c>
    </row>
    <row r="44" spans="1:7" x14ac:dyDescent="0.2">
      <c r="A44" t="s">
        <v>55</v>
      </c>
      <c r="B44">
        <v>717150007</v>
      </c>
      <c r="C44">
        <v>1070725</v>
      </c>
      <c r="D44">
        <v>7</v>
      </c>
      <c r="E44" t="s">
        <v>57</v>
      </c>
      <c r="F44" s="230">
        <v>0</v>
      </c>
      <c r="G44" s="230">
        <v>6884231</v>
      </c>
    </row>
    <row r="45" spans="1:7" x14ac:dyDescent="0.2">
      <c r="A45" t="s">
        <v>55</v>
      </c>
      <c r="B45">
        <v>717150007</v>
      </c>
      <c r="C45">
        <v>1070731</v>
      </c>
      <c r="D45">
        <v>7</v>
      </c>
      <c r="E45" t="s">
        <v>56</v>
      </c>
      <c r="F45" s="230">
        <v>0</v>
      </c>
      <c r="G45" s="230">
        <v>20776051</v>
      </c>
    </row>
    <row r="46" spans="1:7" x14ac:dyDescent="0.2">
      <c r="A46" t="s">
        <v>55</v>
      </c>
      <c r="B46">
        <v>717150007</v>
      </c>
      <c r="C46">
        <v>1110191</v>
      </c>
      <c r="D46">
        <v>11</v>
      </c>
      <c r="E46" t="s">
        <v>58</v>
      </c>
      <c r="F46" s="230">
        <v>0</v>
      </c>
      <c r="G46" s="230">
        <v>53403013</v>
      </c>
    </row>
    <row r="47" spans="1:7" x14ac:dyDescent="0.2">
      <c r="A47" t="s">
        <v>55</v>
      </c>
      <c r="B47">
        <v>717150007</v>
      </c>
      <c r="C47">
        <v>1110200</v>
      </c>
      <c r="D47">
        <v>11</v>
      </c>
      <c r="E47" t="s">
        <v>58</v>
      </c>
      <c r="F47" s="230">
        <v>0</v>
      </c>
      <c r="G47" s="230">
        <v>4440199</v>
      </c>
    </row>
    <row r="48" spans="1:7" x14ac:dyDescent="0.2">
      <c r="A48" t="s">
        <v>55</v>
      </c>
      <c r="B48">
        <v>717150007</v>
      </c>
      <c r="C48">
        <v>1110201</v>
      </c>
      <c r="D48">
        <v>11</v>
      </c>
      <c r="E48" t="s">
        <v>58</v>
      </c>
      <c r="F48" s="230">
        <v>0</v>
      </c>
      <c r="G48" s="230">
        <v>5340759</v>
      </c>
    </row>
    <row r="49" spans="1:7" x14ac:dyDescent="0.2">
      <c r="A49" t="s">
        <v>55</v>
      </c>
      <c r="B49">
        <v>717150007</v>
      </c>
      <c r="C49">
        <v>1120209</v>
      </c>
      <c r="D49">
        <v>12</v>
      </c>
      <c r="E49" t="s">
        <v>59</v>
      </c>
      <c r="F49" s="230">
        <v>0</v>
      </c>
      <c r="G49" s="230">
        <v>17830577</v>
      </c>
    </row>
    <row r="50" spans="1:7" x14ac:dyDescent="0.2">
      <c r="A50" t="s">
        <v>55</v>
      </c>
      <c r="B50">
        <v>717150007</v>
      </c>
      <c r="C50">
        <v>1120215</v>
      </c>
      <c r="D50">
        <v>12</v>
      </c>
      <c r="E50" t="s">
        <v>59</v>
      </c>
      <c r="F50" s="230">
        <v>0</v>
      </c>
      <c r="G50" s="230">
        <v>792530</v>
      </c>
    </row>
    <row r="51" spans="1:7" x14ac:dyDescent="0.2">
      <c r="A51" t="s">
        <v>55</v>
      </c>
      <c r="B51">
        <v>717150007</v>
      </c>
      <c r="C51">
        <v>1120216</v>
      </c>
      <c r="D51">
        <v>12</v>
      </c>
      <c r="E51" t="s">
        <v>59</v>
      </c>
      <c r="F51" s="230">
        <v>0</v>
      </c>
      <c r="G51" s="230">
        <v>1006230</v>
      </c>
    </row>
    <row r="52" spans="1:7" x14ac:dyDescent="0.2">
      <c r="A52" t="s">
        <v>55</v>
      </c>
      <c r="B52">
        <v>717150007</v>
      </c>
      <c r="C52">
        <v>1132593</v>
      </c>
      <c r="D52">
        <v>13</v>
      </c>
      <c r="E52" t="s">
        <v>60</v>
      </c>
      <c r="F52" s="230">
        <v>11235218</v>
      </c>
      <c r="G52" s="230">
        <v>55994878</v>
      </c>
    </row>
    <row r="53" spans="1:7" x14ac:dyDescent="0.2">
      <c r="A53" t="s">
        <v>55</v>
      </c>
      <c r="B53">
        <v>717150007</v>
      </c>
      <c r="C53">
        <v>1132658</v>
      </c>
      <c r="D53">
        <v>13</v>
      </c>
      <c r="E53" t="s">
        <v>61</v>
      </c>
      <c r="F53" s="230">
        <v>14569632</v>
      </c>
      <c r="G53" s="230">
        <v>74444832</v>
      </c>
    </row>
    <row r="54" spans="1:7" x14ac:dyDescent="0.2">
      <c r="A54" t="s">
        <v>55</v>
      </c>
      <c r="B54">
        <v>717150007</v>
      </c>
      <c r="C54">
        <v>1132664</v>
      </c>
      <c r="D54">
        <v>13</v>
      </c>
      <c r="E54" t="s">
        <v>45</v>
      </c>
      <c r="F54" s="230">
        <v>10378368</v>
      </c>
      <c r="G54" s="230">
        <v>55085184</v>
      </c>
    </row>
    <row r="55" spans="1:7" x14ac:dyDescent="0.2">
      <c r="A55" t="s">
        <v>55</v>
      </c>
      <c r="B55">
        <v>717150007</v>
      </c>
      <c r="C55">
        <v>1132670</v>
      </c>
      <c r="D55">
        <v>13</v>
      </c>
      <c r="E55" t="s">
        <v>62</v>
      </c>
      <c r="F55" s="230">
        <v>12374208</v>
      </c>
      <c r="G55" s="230">
        <v>58677696</v>
      </c>
    </row>
    <row r="56" spans="1:7" x14ac:dyDescent="0.2">
      <c r="A56" t="s">
        <v>55</v>
      </c>
      <c r="B56">
        <v>717150007</v>
      </c>
      <c r="C56">
        <v>1132678</v>
      </c>
      <c r="D56">
        <v>13</v>
      </c>
      <c r="E56" t="s">
        <v>63</v>
      </c>
      <c r="F56" s="230">
        <v>14170464</v>
      </c>
      <c r="G56" s="230">
        <v>70652736</v>
      </c>
    </row>
    <row r="57" spans="1:7" x14ac:dyDescent="0.2">
      <c r="A57" t="s">
        <v>55</v>
      </c>
      <c r="B57">
        <v>717150007</v>
      </c>
      <c r="C57">
        <v>1132704</v>
      </c>
      <c r="D57">
        <v>13</v>
      </c>
      <c r="E57" t="s">
        <v>64</v>
      </c>
      <c r="F57" s="230">
        <v>16565472</v>
      </c>
      <c r="G57" s="230">
        <v>75243168</v>
      </c>
    </row>
    <row r="58" spans="1:7" x14ac:dyDescent="0.2">
      <c r="A58" t="s">
        <v>55</v>
      </c>
      <c r="B58">
        <v>717150007</v>
      </c>
      <c r="C58">
        <v>1132696</v>
      </c>
      <c r="D58">
        <v>13</v>
      </c>
      <c r="E58" t="s">
        <v>60</v>
      </c>
      <c r="F58" s="230">
        <v>24390072</v>
      </c>
      <c r="G58" s="230">
        <v>120666672</v>
      </c>
    </row>
    <row r="59" spans="1:7" x14ac:dyDescent="0.2">
      <c r="A59" t="s">
        <v>55</v>
      </c>
      <c r="B59">
        <v>717150007</v>
      </c>
      <c r="C59">
        <v>1132700</v>
      </c>
      <c r="D59">
        <v>13</v>
      </c>
      <c r="E59" t="s">
        <v>54</v>
      </c>
      <c r="F59" s="230">
        <v>32348938</v>
      </c>
      <c r="G59" s="230">
        <v>146083696</v>
      </c>
    </row>
    <row r="60" spans="1:7" x14ac:dyDescent="0.2">
      <c r="A60" t="s">
        <v>55</v>
      </c>
      <c r="B60">
        <v>717150007</v>
      </c>
      <c r="C60">
        <v>1132701</v>
      </c>
      <c r="D60">
        <v>13</v>
      </c>
      <c r="E60" t="s">
        <v>65</v>
      </c>
      <c r="F60" s="230">
        <v>33375888</v>
      </c>
      <c r="G60" s="230">
        <v>144286533</v>
      </c>
    </row>
    <row r="61" spans="1:7" x14ac:dyDescent="0.2">
      <c r="A61" t="s">
        <v>55</v>
      </c>
      <c r="B61">
        <v>717150007</v>
      </c>
      <c r="C61">
        <v>1132702</v>
      </c>
      <c r="D61">
        <v>13</v>
      </c>
      <c r="E61" t="s">
        <v>61</v>
      </c>
      <c r="F61" s="230">
        <v>25930497</v>
      </c>
      <c r="G61" s="230">
        <v>124774472</v>
      </c>
    </row>
    <row r="62" spans="1:7" x14ac:dyDescent="0.2">
      <c r="A62" t="s">
        <v>55</v>
      </c>
      <c r="B62">
        <v>717150007</v>
      </c>
      <c r="C62">
        <v>1132640</v>
      </c>
      <c r="D62">
        <v>13</v>
      </c>
      <c r="E62" t="s">
        <v>60</v>
      </c>
      <c r="F62" s="230">
        <v>20357568</v>
      </c>
      <c r="G62" s="230">
        <v>90411552</v>
      </c>
    </row>
    <row r="63" spans="1:7" x14ac:dyDescent="0.2">
      <c r="A63" t="s">
        <v>66</v>
      </c>
      <c r="B63">
        <v>725129009</v>
      </c>
      <c r="C63">
        <v>1070749</v>
      </c>
      <c r="D63">
        <v>7</v>
      </c>
      <c r="E63" t="s">
        <v>50</v>
      </c>
      <c r="F63" s="230">
        <v>0</v>
      </c>
      <c r="G63" s="230">
        <v>1143072</v>
      </c>
    </row>
    <row r="64" spans="1:7" x14ac:dyDescent="0.2">
      <c r="A64" t="s">
        <v>66</v>
      </c>
      <c r="B64">
        <v>725129009</v>
      </c>
      <c r="C64">
        <v>1070750</v>
      </c>
      <c r="D64">
        <v>7</v>
      </c>
      <c r="E64" t="s">
        <v>50</v>
      </c>
      <c r="F64" s="230">
        <v>0</v>
      </c>
      <c r="G64" s="230">
        <v>1451293</v>
      </c>
    </row>
    <row r="65" spans="1:7" x14ac:dyDescent="0.2">
      <c r="A65" t="s">
        <v>66</v>
      </c>
      <c r="B65">
        <v>725129009</v>
      </c>
      <c r="C65">
        <v>1070751</v>
      </c>
      <c r="D65">
        <v>7</v>
      </c>
      <c r="E65" t="s">
        <v>50</v>
      </c>
      <c r="F65" s="230">
        <v>0</v>
      </c>
      <c r="G65" s="230">
        <v>18228369</v>
      </c>
    </row>
    <row r="66" spans="1:7" x14ac:dyDescent="0.2">
      <c r="A66" t="s">
        <v>67</v>
      </c>
      <c r="B66">
        <v>721694003</v>
      </c>
      <c r="C66">
        <v>1070721</v>
      </c>
      <c r="D66">
        <v>7</v>
      </c>
      <c r="E66" t="s">
        <v>50</v>
      </c>
      <c r="F66" s="230">
        <v>0</v>
      </c>
      <c r="G66" s="230">
        <v>6161249</v>
      </c>
    </row>
    <row r="67" spans="1:7" x14ac:dyDescent="0.2">
      <c r="A67" t="s">
        <v>67</v>
      </c>
      <c r="B67">
        <v>721694003</v>
      </c>
      <c r="C67">
        <v>1070722</v>
      </c>
      <c r="D67">
        <v>7</v>
      </c>
      <c r="E67" t="s">
        <v>50</v>
      </c>
      <c r="F67" s="230">
        <v>0</v>
      </c>
      <c r="G67" s="230">
        <v>2355772</v>
      </c>
    </row>
    <row r="68" spans="1:7" x14ac:dyDescent="0.2">
      <c r="A68" t="s">
        <v>67</v>
      </c>
      <c r="B68">
        <v>721694003</v>
      </c>
      <c r="C68">
        <v>1070743</v>
      </c>
      <c r="D68">
        <v>7</v>
      </c>
      <c r="E68" t="s">
        <v>68</v>
      </c>
      <c r="F68" s="230">
        <v>0</v>
      </c>
      <c r="G68" s="230">
        <v>24130350</v>
      </c>
    </row>
    <row r="69" spans="1:7" x14ac:dyDescent="0.2">
      <c r="A69" t="s">
        <v>67</v>
      </c>
      <c r="B69">
        <v>721694003</v>
      </c>
      <c r="C69">
        <v>1110190</v>
      </c>
      <c r="D69">
        <v>11</v>
      </c>
      <c r="E69" t="s">
        <v>58</v>
      </c>
      <c r="F69" s="230">
        <v>0</v>
      </c>
      <c r="G69" s="230">
        <v>5334917</v>
      </c>
    </row>
    <row r="70" spans="1:7" x14ac:dyDescent="0.2">
      <c r="A70" t="s">
        <v>69</v>
      </c>
      <c r="B70">
        <v>700376001</v>
      </c>
      <c r="C70">
        <v>1132602</v>
      </c>
      <c r="D70">
        <v>13</v>
      </c>
      <c r="E70" t="s">
        <v>70</v>
      </c>
      <c r="F70" s="230">
        <v>12972960</v>
      </c>
      <c r="G70" s="230">
        <v>57879360</v>
      </c>
    </row>
    <row r="71" spans="1:7" x14ac:dyDescent="0.2">
      <c r="A71" t="s">
        <v>71</v>
      </c>
      <c r="B71">
        <v>700376001</v>
      </c>
      <c r="C71">
        <v>1090669</v>
      </c>
      <c r="D71">
        <v>9</v>
      </c>
      <c r="E71" t="s">
        <v>72</v>
      </c>
      <c r="F71" s="230">
        <v>0</v>
      </c>
      <c r="G71" s="230">
        <v>13218513</v>
      </c>
    </row>
    <row r="72" spans="1:7" x14ac:dyDescent="0.2">
      <c r="A72" t="s">
        <v>71</v>
      </c>
      <c r="B72">
        <v>700376001</v>
      </c>
      <c r="C72">
        <v>1100767</v>
      </c>
      <c r="D72">
        <v>10</v>
      </c>
      <c r="E72" t="s">
        <v>73</v>
      </c>
      <c r="F72" s="230">
        <v>0</v>
      </c>
      <c r="G72" s="230">
        <v>17548840</v>
      </c>
    </row>
    <row r="73" spans="1:7" x14ac:dyDescent="0.2">
      <c r="A73" t="s">
        <v>71</v>
      </c>
      <c r="B73">
        <v>700376001</v>
      </c>
      <c r="C73">
        <v>1100773</v>
      </c>
      <c r="D73">
        <v>10</v>
      </c>
      <c r="E73" t="s">
        <v>74</v>
      </c>
      <c r="F73" s="230">
        <v>0</v>
      </c>
      <c r="G73" s="230">
        <v>1303102</v>
      </c>
    </row>
    <row r="74" spans="1:7" x14ac:dyDescent="0.2">
      <c r="A74" t="s">
        <v>71</v>
      </c>
      <c r="B74">
        <v>700376001</v>
      </c>
      <c r="C74">
        <v>1100774</v>
      </c>
      <c r="D74">
        <v>10</v>
      </c>
      <c r="E74" t="s">
        <v>74</v>
      </c>
      <c r="F74" s="230">
        <v>0</v>
      </c>
      <c r="G74" s="230">
        <v>1654470</v>
      </c>
    </row>
    <row r="75" spans="1:7" x14ac:dyDescent="0.2">
      <c r="A75" t="s">
        <v>71</v>
      </c>
      <c r="B75">
        <v>700376001</v>
      </c>
      <c r="C75">
        <v>1140222</v>
      </c>
      <c r="D75">
        <v>14</v>
      </c>
      <c r="E75" t="s">
        <v>75</v>
      </c>
      <c r="F75" s="230">
        <v>0</v>
      </c>
      <c r="G75" s="230">
        <v>32308658</v>
      </c>
    </row>
    <row r="76" spans="1:7" x14ac:dyDescent="0.2">
      <c r="A76" t="s">
        <v>71</v>
      </c>
      <c r="B76">
        <v>700376001</v>
      </c>
      <c r="C76">
        <v>1140228</v>
      </c>
      <c r="D76">
        <v>14</v>
      </c>
      <c r="E76" t="s">
        <v>75</v>
      </c>
      <c r="F76" s="230">
        <v>0</v>
      </c>
      <c r="G76" s="230">
        <v>1102983</v>
      </c>
    </row>
    <row r="77" spans="1:7" x14ac:dyDescent="0.2">
      <c r="A77" t="s">
        <v>71</v>
      </c>
      <c r="B77">
        <v>700376001</v>
      </c>
      <c r="C77">
        <v>1140231</v>
      </c>
      <c r="D77">
        <v>14</v>
      </c>
      <c r="E77" t="s">
        <v>75</v>
      </c>
      <c r="F77" s="230">
        <v>0</v>
      </c>
      <c r="G77" s="230">
        <v>868735</v>
      </c>
    </row>
    <row r="78" spans="1:7" x14ac:dyDescent="0.2">
      <c r="A78" t="s">
        <v>71</v>
      </c>
      <c r="B78">
        <v>700376001</v>
      </c>
      <c r="C78">
        <v>1100787</v>
      </c>
      <c r="D78">
        <v>10</v>
      </c>
      <c r="E78" t="s">
        <v>74</v>
      </c>
      <c r="F78" s="230">
        <v>0</v>
      </c>
      <c r="G78" s="230">
        <v>21203933</v>
      </c>
    </row>
    <row r="79" spans="1:7" x14ac:dyDescent="0.2">
      <c r="A79" t="s">
        <v>71</v>
      </c>
      <c r="B79">
        <v>700376001</v>
      </c>
      <c r="C79">
        <v>1132710</v>
      </c>
      <c r="D79">
        <v>13</v>
      </c>
      <c r="E79" t="s">
        <v>54</v>
      </c>
      <c r="F79" s="230">
        <v>19758816</v>
      </c>
      <c r="G79" s="230">
        <v>94802400</v>
      </c>
    </row>
    <row r="80" spans="1:7" x14ac:dyDescent="0.2">
      <c r="A80" t="s">
        <v>76</v>
      </c>
      <c r="B80">
        <v>716316009</v>
      </c>
      <c r="C80">
        <v>1132589</v>
      </c>
      <c r="D80">
        <v>13</v>
      </c>
      <c r="E80" t="s">
        <v>43</v>
      </c>
      <c r="F80" s="230">
        <v>14497056</v>
      </c>
      <c r="G80" s="230">
        <v>67411310</v>
      </c>
    </row>
    <row r="81" spans="1:7" x14ac:dyDescent="0.2">
      <c r="A81" t="s">
        <v>77</v>
      </c>
      <c r="B81">
        <v>650450957</v>
      </c>
      <c r="C81">
        <v>1132598</v>
      </c>
      <c r="D81">
        <v>13</v>
      </c>
      <c r="E81" t="s">
        <v>78</v>
      </c>
      <c r="F81" s="230">
        <v>3302208</v>
      </c>
      <c r="G81" s="230">
        <v>16765056</v>
      </c>
    </row>
    <row r="82" spans="1:7" x14ac:dyDescent="0.2">
      <c r="A82" t="s">
        <v>77</v>
      </c>
      <c r="B82">
        <v>650450957</v>
      </c>
      <c r="C82">
        <v>1132599</v>
      </c>
      <c r="D82">
        <v>13</v>
      </c>
      <c r="E82" t="s">
        <v>78</v>
      </c>
      <c r="F82" s="230">
        <v>3708860</v>
      </c>
      <c r="G82" s="230">
        <v>18383046</v>
      </c>
    </row>
    <row r="83" spans="1:7" x14ac:dyDescent="0.2">
      <c r="A83" t="s">
        <v>79</v>
      </c>
      <c r="B83" t="s">
        <v>80</v>
      </c>
      <c r="C83">
        <v>1132600</v>
      </c>
      <c r="D83">
        <v>13</v>
      </c>
      <c r="E83" t="s">
        <v>81</v>
      </c>
      <c r="F83" s="230">
        <v>3175200</v>
      </c>
      <c r="G83" s="230">
        <v>14986944</v>
      </c>
    </row>
    <row r="84" spans="1:7" x14ac:dyDescent="0.2">
      <c r="A84" t="s">
        <v>79</v>
      </c>
      <c r="B84" t="s">
        <v>80</v>
      </c>
      <c r="C84">
        <v>1132601</v>
      </c>
      <c r="D84">
        <v>13</v>
      </c>
      <c r="E84" t="s">
        <v>81</v>
      </c>
      <c r="F84" s="230">
        <v>4031370</v>
      </c>
      <c r="G84" s="230">
        <v>18705557</v>
      </c>
    </row>
    <row r="85" spans="1:7" x14ac:dyDescent="0.2">
      <c r="A85" t="s">
        <v>82</v>
      </c>
      <c r="B85">
        <v>738689003</v>
      </c>
      <c r="C85">
        <v>1051374</v>
      </c>
      <c r="D85">
        <v>5</v>
      </c>
      <c r="E85" t="s">
        <v>83</v>
      </c>
      <c r="F85" s="230">
        <v>0</v>
      </c>
      <c r="G85" s="230">
        <v>1143072</v>
      </c>
    </row>
    <row r="86" spans="1:7" x14ac:dyDescent="0.2">
      <c r="A86" t="s">
        <v>82</v>
      </c>
      <c r="B86">
        <v>738689003</v>
      </c>
      <c r="C86">
        <v>1051375</v>
      </c>
      <c r="D86">
        <v>5</v>
      </c>
      <c r="E86" t="s">
        <v>83</v>
      </c>
      <c r="F86" s="230">
        <v>0</v>
      </c>
      <c r="G86" s="230">
        <v>1773803</v>
      </c>
    </row>
    <row r="87" spans="1:7" x14ac:dyDescent="0.2">
      <c r="A87" t="s">
        <v>82</v>
      </c>
      <c r="B87">
        <v>738689003</v>
      </c>
      <c r="C87">
        <v>1081209</v>
      </c>
      <c r="D87">
        <v>8</v>
      </c>
      <c r="E87" t="s">
        <v>84</v>
      </c>
      <c r="F87" s="230">
        <v>0</v>
      </c>
      <c r="G87" s="230">
        <v>0</v>
      </c>
    </row>
    <row r="88" spans="1:7" x14ac:dyDescent="0.2">
      <c r="A88" t="s">
        <v>82</v>
      </c>
      <c r="B88">
        <v>738689003</v>
      </c>
      <c r="C88">
        <v>1081221</v>
      </c>
      <c r="D88">
        <v>8</v>
      </c>
      <c r="E88" t="s">
        <v>84</v>
      </c>
      <c r="F88" s="230">
        <v>0</v>
      </c>
      <c r="G88" s="230">
        <v>9296237</v>
      </c>
    </row>
    <row r="89" spans="1:7" x14ac:dyDescent="0.2">
      <c r="A89" t="s">
        <v>82</v>
      </c>
      <c r="B89">
        <v>738689003</v>
      </c>
      <c r="C89">
        <v>1081222</v>
      </c>
      <c r="D89">
        <v>8</v>
      </c>
      <c r="E89" t="s">
        <v>85</v>
      </c>
      <c r="F89" s="230">
        <v>0</v>
      </c>
      <c r="G89" s="230">
        <v>6404075</v>
      </c>
    </row>
    <row r="90" spans="1:7" x14ac:dyDescent="0.2">
      <c r="A90" t="s">
        <v>82</v>
      </c>
      <c r="B90">
        <v>738689003</v>
      </c>
      <c r="C90">
        <v>1090666</v>
      </c>
      <c r="D90">
        <v>9</v>
      </c>
      <c r="E90" t="s">
        <v>40</v>
      </c>
      <c r="F90" s="230">
        <v>0</v>
      </c>
      <c r="G90" s="230">
        <v>5993569</v>
      </c>
    </row>
    <row r="91" spans="1:7" x14ac:dyDescent="0.2">
      <c r="A91" t="s">
        <v>82</v>
      </c>
      <c r="B91">
        <v>738689003</v>
      </c>
      <c r="C91">
        <v>1132586</v>
      </c>
      <c r="D91">
        <v>13</v>
      </c>
      <c r="E91" t="s">
        <v>47</v>
      </c>
      <c r="F91" s="230">
        <v>0</v>
      </c>
      <c r="G91" s="230">
        <v>66142818</v>
      </c>
    </row>
    <row r="92" spans="1:7" x14ac:dyDescent="0.2">
      <c r="A92" t="s">
        <v>82</v>
      </c>
      <c r="B92">
        <v>738689003</v>
      </c>
      <c r="C92">
        <v>1132591</v>
      </c>
      <c r="D92">
        <v>13</v>
      </c>
      <c r="E92" t="s">
        <v>86</v>
      </c>
      <c r="F92" s="230">
        <v>0</v>
      </c>
      <c r="G92" s="230">
        <v>72666493</v>
      </c>
    </row>
    <row r="93" spans="1:7" x14ac:dyDescent="0.2">
      <c r="A93" t="s">
        <v>82</v>
      </c>
      <c r="B93">
        <v>738689003</v>
      </c>
      <c r="C93">
        <v>1140221</v>
      </c>
      <c r="D93">
        <v>14</v>
      </c>
      <c r="E93" t="s">
        <v>75</v>
      </c>
      <c r="F93" s="230">
        <v>0</v>
      </c>
      <c r="G93" s="230">
        <v>9502820</v>
      </c>
    </row>
    <row r="94" spans="1:7" x14ac:dyDescent="0.2">
      <c r="A94" t="s">
        <v>82</v>
      </c>
      <c r="B94">
        <v>738689003</v>
      </c>
      <c r="C94">
        <v>1090688</v>
      </c>
      <c r="D94">
        <v>9</v>
      </c>
      <c r="E94" t="s">
        <v>40</v>
      </c>
      <c r="F94" s="230">
        <v>0</v>
      </c>
      <c r="G94" s="230">
        <v>26473455</v>
      </c>
    </row>
    <row r="95" spans="1:7" x14ac:dyDescent="0.2">
      <c r="A95" t="s">
        <v>82</v>
      </c>
      <c r="B95">
        <v>738689003</v>
      </c>
      <c r="C95">
        <v>1132697</v>
      </c>
      <c r="D95">
        <v>13</v>
      </c>
      <c r="E95" t="s">
        <v>78</v>
      </c>
      <c r="F95" s="230">
        <v>0</v>
      </c>
      <c r="G95" s="230">
        <v>113991494</v>
      </c>
    </row>
    <row r="96" spans="1:7" x14ac:dyDescent="0.2">
      <c r="A96" t="s">
        <v>82</v>
      </c>
      <c r="B96">
        <v>738689003</v>
      </c>
      <c r="C96">
        <v>1132652</v>
      </c>
      <c r="D96">
        <v>13</v>
      </c>
      <c r="E96" t="s">
        <v>87</v>
      </c>
      <c r="F96" s="230">
        <v>0</v>
      </c>
      <c r="G96" s="230">
        <v>53688096</v>
      </c>
    </row>
    <row r="97" spans="1:7" x14ac:dyDescent="0.2">
      <c r="A97" t="s">
        <v>82</v>
      </c>
      <c r="B97">
        <v>738689003</v>
      </c>
      <c r="C97">
        <v>1051386</v>
      </c>
      <c r="D97">
        <v>5</v>
      </c>
      <c r="E97" t="s">
        <v>34</v>
      </c>
      <c r="F97" s="230">
        <v>0</v>
      </c>
      <c r="G97" s="230">
        <v>3261838</v>
      </c>
    </row>
    <row r="98" spans="1:7" x14ac:dyDescent="0.2">
      <c r="A98" t="s">
        <v>82</v>
      </c>
      <c r="B98">
        <v>738689003</v>
      </c>
      <c r="C98">
        <v>1081243</v>
      </c>
      <c r="D98">
        <v>8</v>
      </c>
      <c r="E98" t="s">
        <v>88</v>
      </c>
      <c r="F98" s="230">
        <v>0</v>
      </c>
      <c r="G98" s="230">
        <v>32213244</v>
      </c>
    </row>
    <row r="99" spans="1:7" x14ac:dyDescent="0.2">
      <c r="A99" t="s">
        <v>82</v>
      </c>
      <c r="B99">
        <v>738689003</v>
      </c>
      <c r="C99">
        <v>1090694</v>
      </c>
      <c r="D99">
        <v>9</v>
      </c>
      <c r="E99" t="s">
        <v>40</v>
      </c>
      <c r="F99" s="230">
        <v>0</v>
      </c>
      <c r="G99" s="230">
        <v>10948902</v>
      </c>
    </row>
    <row r="100" spans="1:7" x14ac:dyDescent="0.2">
      <c r="A100" t="s">
        <v>82</v>
      </c>
      <c r="B100">
        <v>738689003</v>
      </c>
      <c r="C100">
        <v>1100793</v>
      </c>
      <c r="D100">
        <v>10</v>
      </c>
      <c r="E100" t="s">
        <v>74</v>
      </c>
      <c r="F100" s="230">
        <v>0</v>
      </c>
      <c r="G100" s="230">
        <v>8676488</v>
      </c>
    </row>
    <row r="101" spans="1:7" x14ac:dyDescent="0.2">
      <c r="A101" t="s">
        <v>89</v>
      </c>
      <c r="B101">
        <v>713189006</v>
      </c>
      <c r="C101">
        <v>1081090</v>
      </c>
      <c r="D101">
        <v>8</v>
      </c>
      <c r="E101" t="s">
        <v>90</v>
      </c>
      <c r="F101" s="230">
        <v>0</v>
      </c>
      <c r="G101" s="230">
        <v>2895782</v>
      </c>
    </row>
    <row r="102" spans="1:7" x14ac:dyDescent="0.2">
      <c r="A102" t="s">
        <v>89</v>
      </c>
      <c r="B102">
        <v>713189006</v>
      </c>
      <c r="C102">
        <v>1081091</v>
      </c>
      <c r="D102">
        <v>8</v>
      </c>
      <c r="E102" t="s">
        <v>90</v>
      </c>
      <c r="F102" s="230">
        <v>0</v>
      </c>
      <c r="G102" s="230">
        <v>3492779</v>
      </c>
    </row>
    <row r="103" spans="1:7" x14ac:dyDescent="0.2">
      <c r="A103" t="s">
        <v>89</v>
      </c>
      <c r="B103">
        <v>713189006</v>
      </c>
      <c r="C103">
        <v>1081223</v>
      </c>
      <c r="D103">
        <v>8</v>
      </c>
      <c r="E103" t="s">
        <v>91</v>
      </c>
      <c r="F103" s="230">
        <v>0</v>
      </c>
      <c r="G103" s="230">
        <v>5990909</v>
      </c>
    </row>
    <row r="104" spans="1:7" x14ac:dyDescent="0.2">
      <c r="A104" t="s">
        <v>89</v>
      </c>
      <c r="B104">
        <v>713189006</v>
      </c>
      <c r="C104">
        <v>1081224</v>
      </c>
      <c r="D104">
        <v>8</v>
      </c>
      <c r="E104" t="s">
        <v>91</v>
      </c>
      <c r="F104" s="230">
        <v>0</v>
      </c>
      <c r="G104" s="230">
        <v>21739719</v>
      </c>
    </row>
    <row r="105" spans="1:7" x14ac:dyDescent="0.2">
      <c r="A105" t="s">
        <v>89</v>
      </c>
      <c r="B105">
        <v>713189006</v>
      </c>
      <c r="C105">
        <v>1081230</v>
      </c>
      <c r="D105">
        <v>8</v>
      </c>
      <c r="E105" t="s">
        <v>85</v>
      </c>
      <c r="F105" s="230">
        <v>0</v>
      </c>
      <c r="G105" s="230">
        <v>31523326</v>
      </c>
    </row>
    <row r="106" spans="1:7" x14ac:dyDescent="0.2">
      <c r="A106" t="s">
        <v>89</v>
      </c>
      <c r="B106">
        <v>713189006</v>
      </c>
      <c r="C106">
        <v>1081236</v>
      </c>
      <c r="D106">
        <v>8</v>
      </c>
      <c r="E106" t="s">
        <v>90</v>
      </c>
      <c r="F106" s="230">
        <v>0</v>
      </c>
      <c r="G106" s="230">
        <v>26187481</v>
      </c>
    </row>
    <row r="107" spans="1:7" x14ac:dyDescent="0.2">
      <c r="A107" t="s">
        <v>92</v>
      </c>
      <c r="B107">
        <v>728623004</v>
      </c>
      <c r="C107">
        <v>1051360</v>
      </c>
      <c r="D107">
        <v>5</v>
      </c>
      <c r="E107" t="s">
        <v>93</v>
      </c>
      <c r="F107" s="230">
        <v>0</v>
      </c>
      <c r="G107" s="230">
        <v>13037826</v>
      </c>
    </row>
    <row r="108" spans="1:7" x14ac:dyDescent="0.2">
      <c r="A108" t="s">
        <v>92</v>
      </c>
      <c r="B108">
        <v>728623004</v>
      </c>
      <c r="C108">
        <v>1051361</v>
      </c>
      <c r="D108">
        <v>5</v>
      </c>
      <c r="E108" t="s">
        <v>93</v>
      </c>
      <c r="F108" s="230">
        <v>0</v>
      </c>
      <c r="G108" s="230">
        <v>8430156</v>
      </c>
    </row>
    <row r="109" spans="1:7" x14ac:dyDescent="0.2">
      <c r="A109" t="s">
        <v>92</v>
      </c>
      <c r="B109">
        <v>728623004</v>
      </c>
      <c r="C109">
        <v>1051391</v>
      </c>
      <c r="D109">
        <v>5</v>
      </c>
      <c r="E109" t="s">
        <v>93</v>
      </c>
      <c r="F109" s="230">
        <v>0</v>
      </c>
      <c r="G109" s="230">
        <v>54171635</v>
      </c>
    </row>
    <row r="110" spans="1:7" x14ac:dyDescent="0.2">
      <c r="A110" t="s">
        <v>94</v>
      </c>
      <c r="B110">
        <v>716316009</v>
      </c>
      <c r="C110">
        <v>1132608</v>
      </c>
      <c r="D110">
        <v>13</v>
      </c>
      <c r="E110" t="s">
        <v>81</v>
      </c>
      <c r="F110" s="230">
        <v>18162144</v>
      </c>
      <c r="G110" s="230">
        <v>95800320</v>
      </c>
    </row>
    <row r="111" spans="1:7" x14ac:dyDescent="0.2">
      <c r="A111" t="s">
        <v>94</v>
      </c>
      <c r="B111">
        <v>716316009</v>
      </c>
      <c r="C111">
        <v>1132692</v>
      </c>
      <c r="D111">
        <v>13</v>
      </c>
      <c r="E111" t="s">
        <v>81</v>
      </c>
      <c r="F111" s="230">
        <v>21309221</v>
      </c>
      <c r="G111" s="230">
        <v>100641140</v>
      </c>
    </row>
    <row r="112" spans="1:7" x14ac:dyDescent="0.2">
      <c r="A112" t="s">
        <v>94</v>
      </c>
      <c r="B112">
        <v>716316009</v>
      </c>
      <c r="C112">
        <v>1132695</v>
      </c>
      <c r="D112">
        <v>13</v>
      </c>
      <c r="E112" t="s">
        <v>43</v>
      </c>
      <c r="F112" s="230">
        <v>23106384</v>
      </c>
      <c r="G112" s="230">
        <v>115275183</v>
      </c>
    </row>
    <row r="113" spans="1:7" x14ac:dyDescent="0.2">
      <c r="A113" t="s">
        <v>95</v>
      </c>
      <c r="B113">
        <v>741504006</v>
      </c>
      <c r="C113">
        <v>1100780</v>
      </c>
      <c r="D113">
        <v>10</v>
      </c>
      <c r="E113" t="s">
        <v>96</v>
      </c>
      <c r="F113" s="230">
        <v>0</v>
      </c>
      <c r="G113" s="230">
        <v>19703962</v>
      </c>
    </row>
    <row r="114" spans="1:7" x14ac:dyDescent="0.2">
      <c r="A114" t="s">
        <v>97</v>
      </c>
      <c r="B114">
        <v>690803003</v>
      </c>
      <c r="C114">
        <v>1060449</v>
      </c>
      <c r="D114">
        <v>6</v>
      </c>
      <c r="E114" t="s">
        <v>98</v>
      </c>
      <c r="F114" s="230">
        <v>3624264</v>
      </c>
      <c r="G114" s="230">
        <v>14497056</v>
      </c>
    </row>
    <row r="115" spans="1:7" x14ac:dyDescent="0.2">
      <c r="A115" t="s">
        <v>8156</v>
      </c>
      <c r="F115" s="230">
        <v>645480057</v>
      </c>
      <c r="G115" s="230">
        <v>4187405256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topLeftCell="J67" workbookViewId="0">
      <selection activeCell="AC112" sqref="AC112"/>
    </sheetView>
  </sheetViews>
  <sheetFormatPr baseColWidth="10" defaultColWidth="8.28515625" defaultRowHeight="11.25" x14ac:dyDescent="0.2"/>
  <cols>
    <col min="1" max="1" width="8.28515625" style="87" bestFit="1" customWidth="1"/>
    <col min="2" max="5" width="6.5703125" style="87" customWidth="1"/>
    <col min="6" max="6" width="10" style="87" customWidth="1"/>
    <col min="7" max="7" width="16" style="131" customWidth="1"/>
    <col min="8" max="8" width="7.5703125" style="87" customWidth="1"/>
    <col min="9" max="9" width="12.42578125" style="88" customWidth="1"/>
    <col min="10" max="10" width="14.85546875" style="88" customWidth="1"/>
    <col min="11" max="11" width="5.7109375" style="87" customWidth="1"/>
    <col min="12" max="13" width="8.28515625" style="87" customWidth="1"/>
    <col min="14" max="14" width="6.5703125" style="87" customWidth="1"/>
    <col min="15" max="15" width="23.140625" style="89" customWidth="1"/>
    <col min="16" max="16" width="24" style="90" customWidth="1"/>
    <col min="17" max="17" width="11.42578125" style="134" customWidth="1"/>
    <col min="18" max="19" width="13.85546875" style="91" customWidth="1"/>
    <col min="20" max="25" width="12.28515625" style="91" customWidth="1"/>
    <col min="26" max="26" width="14.140625" style="91" customWidth="1"/>
    <col min="27" max="28" width="12.28515625" style="91" customWidth="1"/>
    <col min="29" max="29" width="14.140625" style="91" customWidth="1"/>
    <col min="30" max="30" width="9.28515625" style="86" bestFit="1" customWidth="1"/>
    <col min="31" max="16384" width="8.28515625" style="86"/>
  </cols>
  <sheetData>
    <row r="1" spans="1:29" x14ac:dyDescent="0.2">
      <c r="A1" s="249" t="s">
        <v>6</v>
      </c>
      <c r="B1" s="250" t="s">
        <v>8157</v>
      </c>
      <c r="C1" s="250" t="s">
        <v>8158</v>
      </c>
      <c r="D1" s="250" t="s">
        <v>8159</v>
      </c>
      <c r="E1" s="250" t="s">
        <v>8160</v>
      </c>
      <c r="F1" s="251" t="s">
        <v>8153</v>
      </c>
      <c r="G1" s="251" t="s">
        <v>8152</v>
      </c>
      <c r="H1" s="251" t="s">
        <v>8161</v>
      </c>
      <c r="I1" s="250" t="s">
        <v>8162</v>
      </c>
      <c r="J1" s="250" t="s">
        <v>17</v>
      </c>
      <c r="K1" s="250" t="s">
        <v>8163</v>
      </c>
      <c r="L1" s="251" t="s">
        <v>8154</v>
      </c>
      <c r="M1" s="251" t="s">
        <v>8164</v>
      </c>
      <c r="N1" s="250" t="s">
        <v>8165</v>
      </c>
      <c r="O1" s="250" t="s">
        <v>8166</v>
      </c>
      <c r="P1" s="251" t="s">
        <v>8167</v>
      </c>
      <c r="Q1" s="252" t="s">
        <v>8168</v>
      </c>
      <c r="R1" s="252" t="s">
        <v>8169</v>
      </c>
      <c r="S1" s="252" t="s">
        <v>8170</v>
      </c>
      <c r="T1" s="252" t="s">
        <v>8171</v>
      </c>
      <c r="U1" s="252" t="s">
        <v>8172</v>
      </c>
      <c r="V1" s="252" t="s">
        <v>8173</v>
      </c>
      <c r="W1" s="252" t="s">
        <v>8174</v>
      </c>
      <c r="X1" s="252" t="s">
        <v>8175</v>
      </c>
      <c r="Y1" s="252" t="s">
        <v>8176</v>
      </c>
      <c r="Z1" s="252" t="s">
        <v>8177</v>
      </c>
      <c r="AA1" s="252" t="s">
        <v>8178</v>
      </c>
      <c r="AB1" s="252" t="s">
        <v>8179</v>
      </c>
      <c r="AC1" s="260" t="s">
        <v>8180</v>
      </c>
    </row>
    <row r="2" spans="1:29" ht="11.25" customHeight="1" x14ac:dyDescent="0.2">
      <c r="A2" s="96">
        <v>5</v>
      </c>
      <c r="B2" s="28" t="s">
        <v>8181</v>
      </c>
      <c r="C2" s="27">
        <v>20032</v>
      </c>
      <c r="D2" s="30" t="s">
        <v>8182</v>
      </c>
      <c r="E2" s="71" t="s">
        <v>8183</v>
      </c>
      <c r="F2" s="29">
        <v>818329008</v>
      </c>
      <c r="G2" s="38" t="s">
        <v>30</v>
      </c>
      <c r="H2" s="29">
        <v>250</v>
      </c>
      <c r="I2" s="28" t="s">
        <v>8184</v>
      </c>
      <c r="J2" s="71" t="s">
        <v>33</v>
      </c>
      <c r="K2" s="71">
        <v>50</v>
      </c>
      <c r="L2" s="37">
        <v>1051357</v>
      </c>
      <c r="M2" s="71">
        <v>12</v>
      </c>
      <c r="N2" s="38" t="s">
        <v>8185</v>
      </c>
      <c r="O2" s="34" t="s">
        <v>8186</v>
      </c>
      <c r="P2" s="140">
        <v>15150291</v>
      </c>
      <c r="Q2" s="35">
        <v>8691883</v>
      </c>
      <c r="R2" s="35">
        <v>9284512</v>
      </c>
      <c r="S2" s="36">
        <v>8691883</v>
      </c>
      <c r="T2" s="36">
        <v>8889426</v>
      </c>
      <c r="U2" s="36">
        <v>8889426</v>
      </c>
      <c r="V2" s="72"/>
      <c r="W2" s="36"/>
      <c r="X2" s="36"/>
      <c r="Y2" s="36"/>
      <c r="Z2" s="36"/>
      <c r="AA2" s="36"/>
      <c r="AB2" s="36"/>
      <c r="AC2" s="261">
        <f>SUM(Tabla32[[#This Row],[ENERO]:[DICIEMBRE]])</f>
        <v>44447130</v>
      </c>
    </row>
    <row r="3" spans="1:29" ht="11.25" customHeight="1" x14ac:dyDescent="0.2">
      <c r="A3" s="92">
        <v>5</v>
      </c>
      <c r="B3" s="46" t="s">
        <v>8181</v>
      </c>
      <c r="C3" s="47">
        <v>20032</v>
      </c>
      <c r="D3" s="48" t="s">
        <v>8182</v>
      </c>
      <c r="E3" s="54" t="s">
        <v>8187</v>
      </c>
      <c r="F3" s="50">
        <v>818329008</v>
      </c>
      <c r="G3" s="51" t="s">
        <v>30</v>
      </c>
      <c r="H3" s="53">
        <v>250</v>
      </c>
      <c r="I3" s="28" t="s">
        <v>8184</v>
      </c>
      <c r="J3" s="49" t="s">
        <v>33</v>
      </c>
      <c r="K3" s="54">
        <v>40</v>
      </c>
      <c r="L3" s="55">
        <v>1051358</v>
      </c>
      <c r="M3" s="109">
        <v>13</v>
      </c>
      <c r="N3" s="56" t="s">
        <v>8188</v>
      </c>
      <c r="O3" s="80" t="s">
        <v>8186</v>
      </c>
      <c r="P3" s="143">
        <v>15150453</v>
      </c>
      <c r="Q3" s="93">
        <v>4817232</v>
      </c>
      <c r="R3" s="93">
        <v>5084856</v>
      </c>
      <c r="S3" s="93">
        <v>4415796</v>
      </c>
      <c r="T3" s="110">
        <v>4281984</v>
      </c>
      <c r="U3" s="110">
        <v>3612924</v>
      </c>
      <c r="V3" s="72"/>
      <c r="W3" s="110"/>
      <c r="X3" s="36"/>
      <c r="Y3" s="36"/>
      <c r="Z3" s="110"/>
      <c r="AA3" s="110"/>
      <c r="AB3" s="94"/>
      <c r="AC3" s="261">
        <f>SUM(Tabla32[[#This Row],[ENERO]:[DICIEMBRE]])</f>
        <v>22212792</v>
      </c>
    </row>
    <row r="4" spans="1:29" ht="11.25" customHeight="1" x14ac:dyDescent="0.2">
      <c r="A4" s="111">
        <v>5</v>
      </c>
      <c r="B4" s="65" t="s">
        <v>8181</v>
      </c>
      <c r="C4" s="27">
        <v>20032</v>
      </c>
      <c r="D4" s="64" t="s">
        <v>8182</v>
      </c>
      <c r="E4" s="59" t="s">
        <v>8187</v>
      </c>
      <c r="F4" s="66">
        <v>818329008</v>
      </c>
      <c r="G4" s="38" t="s">
        <v>30</v>
      </c>
      <c r="H4" s="29">
        <v>250</v>
      </c>
      <c r="I4" s="28" t="s">
        <v>8184</v>
      </c>
      <c r="J4" s="29" t="s">
        <v>34</v>
      </c>
      <c r="K4" s="59">
        <v>60</v>
      </c>
      <c r="L4" s="61">
        <v>1051359</v>
      </c>
      <c r="M4" s="32">
        <v>13</v>
      </c>
      <c r="N4" s="74" t="s">
        <v>8189</v>
      </c>
      <c r="O4" s="75" t="s">
        <v>8186</v>
      </c>
      <c r="P4" s="139">
        <v>15154564</v>
      </c>
      <c r="Q4" s="112">
        <v>6690600</v>
      </c>
      <c r="R4" s="35">
        <v>6824412</v>
      </c>
      <c r="S4" s="104">
        <v>5887728</v>
      </c>
      <c r="T4" s="72">
        <v>6021540</v>
      </c>
      <c r="U4" s="72">
        <v>6021540</v>
      </c>
      <c r="V4" s="72"/>
      <c r="W4" s="72"/>
      <c r="X4" s="36"/>
      <c r="Y4" s="36"/>
      <c r="Z4" s="72"/>
      <c r="AA4" s="72"/>
      <c r="AB4" s="36"/>
      <c r="AC4" s="261">
        <f>SUM(Tabla32[[#This Row],[ENERO]:[DICIEMBRE]])</f>
        <v>31445820</v>
      </c>
    </row>
    <row r="5" spans="1:29" ht="11.25" customHeight="1" x14ac:dyDescent="0.2">
      <c r="A5" s="111">
        <v>5</v>
      </c>
      <c r="B5" s="65" t="s">
        <v>8181</v>
      </c>
      <c r="C5" s="27">
        <v>20032</v>
      </c>
      <c r="D5" s="64" t="s">
        <v>8182</v>
      </c>
      <c r="E5" s="59" t="s">
        <v>8183</v>
      </c>
      <c r="F5" s="66">
        <v>728623004</v>
      </c>
      <c r="G5" s="38" t="s">
        <v>92</v>
      </c>
      <c r="H5" s="29">
        <v>6931</v>
      </c>
      <c r="I5" s="28" t="s">
        <v>8184</v>
      </c>
      <c r="J5" s="29" t="s">
        <v>93</v>
      </c>
      <c r="K5" s="59">
        <v>16</v>
      </c>
      <c r="L5" s="61">
        <v>1051360</v>
      </c>
      <c r="M5" s="32">
        <v>12</v>
      </c>
      <c r="N5" s="74" t="s">
        <v>8190</v>
      </c>
      <c r="O5" s="75" t="s">
        <v>8191</v>
      </c>
      <c r="P5" s="139">
        <v>36500007456</v>
      </c>
      <c r="Q5" s="112">
        <v>3358228</v>
      </c>
      <c r="R5" s="35">
        <v>3160685</v>
      </c>
      <c r="S5" s="104">
        <v>2963142</v>
      </c>
      <c r="T5" s="72">
        <v>3555771</v>
      </c>
      <c r="U5" s="72">
        <v>0</v>
      </c>
      <c r="V5" s="72"/>
      <c r="W5" s="72"/>
      <c r="X5" s="36"/>
      <c r="Y5" s="36"/>
      <c r="Z5" s="72"/>
      <c r="AA5" s="72"/>
      <c r="AB5" s="36"/>
      <c r="AC5" s="261">
        <f>SUM(Tabla32[[#This Row],[ENERO]:[DICIEMBRE]])</f>
        <v>13037826</v>
      </c>
    </row>
    <row r="6" spans="1:29" ht="11.25" customHeight="1" x14ac:dyDescent="0.2">
      <c r="A6" s="111">
        <v>5</v>
      </c>
      <c r="B6" s="65" t="s">
        <v>8181</v>
      </c>
      <c r="C6" s="27">
        <v>20032</v>
      </c>
      <c r="D6" s="64" t="s">
        <v>8182</v>
      </c>
      <c r="E6" s="59" t="s">
        <v>8187</v>
      </c>
      <c r="F6" s="66">
        <v>728623004</v>
      </c>
      <c r="G6" s="37" t="s">
        <v>92</v>
      </c>
      <c r="H6" s="29">
        <v>6931</v>
      </c>
      <c r="I6" s="28" t="s">
        <v>8184</v>
      </c>
      <c r="J6" s="29" t="s">
        <v>93</v>
      </c>
      <c r="K6" s="59">
        <v>25</v>
      </c>
      <c r="L6" s="61">
        <v>1051361</v>
      </c>
      <c r="M6" s="32">
        <v>13</v>
      </c>
      <c r="N6" s="74" t="s">
        <v>8192</v>
      </c>
      <c r="O6" s="75" t="s">
        <v>8191</v>
      </c>
      <c r="P6" s="139">
        <v>36500007472</v>
      </c>
      <c r="Q6" s="112">
        <v>2007180</v>
      </c>
      <c r="R6" s="35">
        <v>2140992</v>
      </c>
      <c r="S6" s="104">
        <v>2140992</v>
      </c>
      <c r="T6" s="72">
        <v>2140992</v>
      </c>
      <c r="U6" s="72">
        <v>0</v>
      </c>
      <c r="V6" s="72"/>
      <c r="W6" s="72"/>
      <c r="X6" s="36"/>
      <c r="Y6" s="36"/>
      <c r="Z6" s="72"/>
      <c r="AA6" s="98"/>
      <c r="AB6" s="36"/>
      <c r="AC6" s="261">
        <f>SUM(Tabla32[[#This Row],[ENERO]:[DICIEMBRE]])</f>
        <v>8430156</v>
      </c>
    </row>
    <row r="7" spans="1:29" ht="11.25" customHeight="1" x14ac:dyDescent="0.2">
      <c r="A7" s="96">
        <v>5</v>
      </c>
      <c r="B7" s="65" t="s">
        <v>8181</v>
      </c>
      <c r="C7" s="27">
        <v>20032</v>
      </c>
      <c r="D7" s="64" t="s">
        <v>8182</v>
      </c>
      <c r="E7" s="59" t="s">
        <v>8193</v>
      </c>
      <c r="F7" s="60">
        <v>818329008</v>
      </c>
      <c r="G7" s="38" t="s">
        <v>36</v>
      </c>
      <c r="H7" s="29">
        <v>250</v>
      </c>
      <c r="I7" s="28" t="s">
        <v>8184</v>
      </c>
      <c r="J7" s="29" t="s">
        <v>33</v>
      </c>
      <c r="K7" s="59">
        <v>20</v>
      </c>
      <c r="L7" s="61">
        <v>1051362</v>
      </c>
      <c r="M7" s="32">
        <v>36</v>
      </c>
      <c r="N7" s="62" t="s">
        <v>8194</v>
      </c>
      <c r="O7" s="34" t="s">
        <v>8186</v>
      </c>
      <c r="P7" s="139">
        <v>15150216</v>
      </c>
      <c r="Q7" s="103">
        <v>4790016</v>
      </c>
      <c r="R7" s="69">
        <v>4490640</v>
      </c>
      <c r="S7" s="104">
        <v>3592512</v>
      </c>
      <c r="T7" s="72">
        <v>3592512</v>
      </c>
      <c r="U7" s="72">
        <v>3891888</v>
      </c>
      <c r="V7" s="72"/>
      <c r="W7" s="72"/>
      <c r="X7" s="36"/>
      <c r="Y7" s="36"/>
      <c r="Z7" s="72"/>
      <c r="AA7" s="98"/>
      <c r="AB7" s="36"/>
      <c r="AC7" s="261">
        <f>SUM(Tabla32[[#This Row],[ENERO]:[DICIEMBRE]])</f>
        <v>20357568</v>
      </c>
    </row>
    <row r="8" spans="1:29" ht="11.25" customHeight="1" x14ac:dyDescent="0.2">
      <c r="A8" s="96">
        <v>5</v>
      </c>
      <c r="B8" s="65" t="s">
        <v>8181</v>
      </c>
      <c r="C8" s="27">
        <v>20032</v>
      </c>
      <c r="D8" s="64" t="s">
        <v>8182</v>
      </c>
      <c r="E8" s="59" t="s">
        <v>8195</v>
      </c>
      <c r="F8" s="26">
        <v>738689003</v>
      </c>
      <c r="G8" s="38" t="s">
        <v>82</v>
      </c>
      <c r="H8" s="29">
        <v>6979</v>
      </c>
      <c r="I8" s="28" t="s">
        <v>8184</v>
      </c>
      <c r="J8" s="29" t="s">
        <v>83</v>
      </c>
      <c r="K8" s="59">
        <v>35</v>
      </c>
      <c r="L8" s="141">
        <v>1051374</v>
      </c>
      <c r="M8" s="32">
        <v>11</v>
      </c>
      <c r="N8" s="141" t="s">
        <v>8196</v>
      </c>
      <c r="O8" s="62" t="s">
        <v>8197</v>
      </c>
      <c r="P8" s="139">
        <v>84882143</v>
      </c>
      <c r="Q8" s="103">
        <v>1143072</v>
      </c>
      <c r="R8" s="69">
        <v>0</v>
      </c>
      <c r="S8" s="104">
        <v>0</v>
      </c>
      <c r="T8" s="72">
        <v>0</v>
      </c>
      <c r="U8" s="72">
        <v>0</v>
      </c>
      <c r="V8" s="72"/>
      <c r="W8" s="72"/>
      <c r="X8" s="36"/>
      <c r="Y8" s="36"/>
      <c r="Z8" s="72"/>
      <c r="AA8" s="98"/>
      <c r="AB8" s="36"/>
      <c r="AC8" s="261">
        <f>SUM(Tabla32[[#This Row],[ENERO]:[DICIEMBRE]])</f>
        <v>1143072</v>
      </c>
    </row>
    <row r="9" spans="1:29" ht="11.25" customHeight="1" x14ac:dyDescent="0.2">
      <c r="A9" s="96">
        <v>5</v>
      </c>
      <c r="B9" s="65" t="s">
        <v>8181</v>
      </c>
      <c r="C9" s="27">
        <v>20032</v>
      </c>
      <c r="D9" s="64" t="s">
        <v>8182</v>
      </c>
      <c r="E9" s="59" t="s">
        <v>8198</v>
      </c>
      <c r="F9" s="26">
        <v>738689003</v>
      </c>
      <c r="G9" s="38" t="s">
        <v>82</v>
      </c>
      <c r="H9" s="29">
        <v>6979</v>
      </c>
      <c r="I9" s="28" t="s">
        <v>8184</v>
      </c>
      <c r="J9" s="29" t="s">
        <v>83</v>
      </c>
      <c r="K9" s="59">
        <v>35</v>
      </c>
      <c r="L9" s="141">
        <v>1051375</v>
      </c>
      <c r="M9" s="32">
        <v>11</v>
      </c>
      <c r="N9" s="141" t="s">
        <v>8199</v>
      </c>
      <c r="O9" s="62" t="s">
        <v>8197</v>
      </c>
      <c r="P9" s="139">
        <v>84882143</v>
      </c>
      <c r="Q9" s="103">
        <v>1773803</v>
      </c>
      <c r="R9" s="69">
        <v>0</v>
      </c>
      <c r="S9" s="104">
        <v>0</v>
      </c>
      <c r="T9" s="72">
        <v>0</v>
      </c>
      <c r="U9" s="72">
        <v>0</v>
      </c>
      <c r="V9" s="72"/>
      <c r="W9" s="72"/>
      <c r="X9" s="36"/>
      <c r="Y9" s="36"/>
      <c r="Z9" s="72"/>
      <c r="AA9" s="98"/>
      <c r="AB9" s="36"/>
      <c r="AC9" s="261">
        <f>SUM(Tabla32[[#This Row],[ENERO]:[DICIEMBRE]])</f>
        <v>1773803</v>
      </c>
    </row>
    <row r="10" spans="1:29" ht="11.25" customHeight="1" x14ac:dyDescent="0.2">
      <c r="A10" s="96">
        <v>5</v>
      </c>
      <c r="B10" s="65" t="s">
        <v>8181</v>
      </c>
      <c r="C10" s="27">
        <v>20032</v>
      </c>
      <c r="D10" s="64" t="s">
        <v>8182</v>
      </c>
      <c r="E10" s="59" t="s">
        <v>8193</v>
      </c>
      <c r="F10" s="26">
        <v>818329008</v>
      </c>
      <c r="G10" s="38" t="s">
        <v>30</v>
      </c>
      <c r="H10" s="29">
        <v>250</v>
      </c>
      <c r="I10" s="28" t="s">
        <v>8184</v>
      </c>
      <c r="J10" s="29" t="s">
        <v>35</v>
      </c>
      <c r="K10" s="59">
        <v>30</v>
      </c>
      <c r="L10" s="141">
        <v>1051376</v>
      </c>
      <c r="M10" s="32">
        <v>36</v>
      </c>
      <c r="N10" s="141" t="s">
        <v>8200</v>
      </c>
      <c r="O10" s="62" t="s">
        <v>8186</v>
      </c>
      <c r="P10" s="139">
        <v>15150267</v>
      </c>
      <c r="Q10" s="103">
        <v>8083152</v>
      </c>
      <c r="R10" s="69">
        <v>7544275</v>
      </c>
      <c r="S10" s="104">
        <v>7544275</v>
      </c>
      <c r="T10" s="72">
        <v>8622029</v>
      </c>
      <c r="U10" s="72">
        <v>8083152</v>
      </c>
      <c r="V10" s="72"/>
      <c r="W10" s="72"/>
      <c r="X10" s="36"/>
      <c r="Y10" s="36"/>
      <c r="Z10" s="72"/>
      <c r="AA10" s="98"/>
      <c r="AB10" s="36"/>
      <c r="AC10" s="261">
        <f>SUM(Tabla32[[#This Row],[ENERO]:[DICIEMBRE]])</f>
        <v>39876883</v>
      </c>
    </row>
    <row r="11" spans="1:29" ht="11.25" customHeight="1" x14ac:dyDescent="0.2">
      <c r="A11" s="96">
        <v>5</v>
      </c>
      <c r="B11" s="65" t="s">
        <v>8181</v>
      </c>
      <c r="C11" s="27">
        <v>20032</v>
      </c>
      <c r="D11" s="64" t="s">
        <v>8182</v>
      </c>
      <c r="E11" s="59" t="s">
        <v>8193</v>
      </c>
      <c r="F11" s="27">
        <v>818329008</v>
      </c>
      <c r="G11" s="38" t="s">
        <v>36</v>
      </c>
      <c r="H11" s="29">
        <v>250</v>
      </c>
      <c r="I11" s="28" t="s">
        <v>8184</v>
      </c>
      <c r="J11" s="29" t="s">
        <v>37</v>
      </c>
      <c r="K11" s="59">
        <v>20</v>
      </c>
      <c r="L11" s="61">
        <v>1051368</v>
      </c>
      <c r="M11" s="32">
        <v>36</v>
      </c>
      <c r="N11" s="62" t="s">
        <v>8201</v>
      </c>
      <c r="O11" s="75" t="s">
        <v>8186</v>
      </c>
      <c r="P11" s="139">
        <v>15150208</v>
      </c>
      <c r="Q11" s="103">
        <v>7185024</v>
      </c>
      <c r="R11" s="69">
        <v>7185024</v>
      </c>
      <c r="S11" s="104">
        <v>5987520</v>
      </c>
      <c r="T11" s="72">
        <v>5089392</v>
      </c>
      <c r="U11" s="72">
        <v>5688144</v>
      </c>
      <c r="V11" s="72"/>
      <c r="W11" s="72"/>
      <c r="X11" s="36"/>
      <c r="Y11" s="36"/>
      <c r="Z11" s="72"/>
      <c r="AA11" s="98"/>
      <c r="AB11" s="36"/>
      <c r="AC11" s="261">
        <f>SUM(Tabla32[[#This Row],[ENERO]:[DICIEMBRE]])</f>
        <v>31135104</v>
      </c>
    </row>
    <row r="12" spans="1:29" ht="11.25" customHeight="1" x14ac:dyDescent="0.2">
      <c r="A12" s="96">
        <v>5</v>
      </c>
      <c r="B12" s="65" t="s">
        <v>8181</v>
      </c>
      <c r="C12" s="27">
        <v>20032</v>
      </c>
      <c r="D12" s="64" t="s">
        <v>8182</v>
      </c>
      <c r="E12" s="59" t="s">
        <v>8183</v>
      </c>
      <c r="F12" s="60">
        <v>818329008</v>
      </c>
      <c r="G12" s="70" t="s">
        <v>30</v>
      </c>
      <c r="H12" s="68">
        <v>250</v>
      </c>
      <c r="I12" s="28" t="s">
        <v>8184</v>
      </c>
      <c r="J12" s="29" t="s">
        <v>34</v>
      </c>
      <c r="K12" s="59">
        <v>30</v>
      </c>
      <c r="L12" s="61">
        <v>1051382</v>
      </c>
      <c r="M12" s="29">
        <v>12</v>
      </c>
      <c r="N12" s="62" t="s">
        <v>8202</v>
      </c>
      <c r="O12" s="75" t="s">
        <v>8186</v>
      </c>
      <c r="P12" s="139">
        <v>15150470</v>
      </c>
      <c r="Q12" s="69">
        <v>3753313</v>
      </c>
      <c r="R12" s="69">
        <v>4741027</v>
      </c>
      <c r="S12" s="104">
        <v>4543484</v>
      </c>
      <c r="T12" s="72">
        <v>4543484</v>
      </c>
      <c r="U12" s="72">
        <v>5333656</v>
      </c>
      <c r="V12" s="72"/>
      <c r="W12" s="72"/>
      <c r="X12" s="97"/>
      <c r="Y12" s="97"/>
      <c r="Z12" s="72"/>
      <c r="AA12" s="98"/>
      <c r="AB12" s="36"/>
      <c r="AC12" s="261">
        <f>SUM(Tabla32[[#This Row],[ENERO]:[DICIEMBRE]])</f>
        <v>22914964</v>
      </c>
    </row>
    <row r="13" spans="1:29" s="108" customFormat="1" ht="11.25" customHeight="1" x14ac:dyDescent="0.2">
      <c r="A13" s="96">
        <v>5</v>
      </c>
      <c r="B13" s="65" t="s">
        <v>8181</v>
      </c>
      <c r="C13" s="27">
        <v>20032</v>
      </c>
      <c r="D13" s="64" t="s">
        <v>8182</v>
      </c>
      <c r="E13" s="59" t="s">
        <v>8203</v>
      </c>
      <c r="F13" s="60">
        <v>818329008</v>
      </c>
      <c r="G13" s="70" t="s">
        <v>30</v>
      </c>
      <c r="H13" s="68">
        <v>250</v>
      </c>
      <c r="I13" s="28" t="s">
        <v>8184</v>
      </c>
      <c r="J13" s="29" t="s">
        <v>34</v>
      </c>
      <c r="K13" s="59">
        <v>65</v>
      </c>
      <c r="L13" s="61">
        <v>1051384</v>
      </c>
      <c r="M13" s="29">
        <v>14</v>
      </c>
      <c r="N13" s="62" t="s">
        <v>8204</v>
      </c>
      <c r="O13" s="75" t="s">
        <v>8186</v>
      </c>
      <c r="P13" s="139">
        <v>15150461</v>
      </c>
      <c r="Q13" s="69">
        <v>11875248</v>
      </c>
      <c r="R13" s="69">
        <v>11525976</v>
      </c>
      <c r="S13" s="104">
        <v>11176704</v>
      </c>
      <c r="T13" s="72">
        <v>11875248</v>
      </c>
      <c r="U13" s="72">
        <v>11351340</v>
      </c>
      <c r="V13" s="72"/>
      <c r="W13" s="72"/>
      <c r="X13" s="97"/>
      <c r="Y13" s="97"/>
      <c r="Z13" s="72"/>
      <c r="AA13" s="72"/>
      <c r="AB13" s="36"/>
      <c r="AC13" s="261">
        <f>SUM(Tabla32[[#This Row],[ENERO]:[DICIEMBRE]])</f>
        <v>57804516</v>
      </c>
    </row>
    <row r="14" spans="1:29" ht="11.25" customHeight="1" x14ac:dyDescent="0.2">
      <c r="A14" s="96">
        <v>5</v>
      </c>
      <c r="B14" s="65" t="s">
        <v>8181</v>
      </c>
      <c r="C14" s="27">
        <v>20032</v>
      </c>
      <c r="D14" s="64" t="s">
        <v>8182</v>
      </c>
      <c r="E14" s="59" t="s">
        <v>8205</v>
      </c>
      <c r="F14" s="60">
        <v>738689003</v>
      </c>
      <c r="G14" s="70" t="s">
        <v>82</v>
      </c>
      <c r="H14" s="68">
        <v>6979</v>
      </c>
      <c r="I14" s="28" t="s">
        <v>8184</v>
      </c>
      <c r="J14" s="29" t="s">
        <v>34</v>
      </c>
      <c r="K14" s="59">
        <v>50</v>
      </c>
      <c r="L14" s="61">
        <v>1051386</v>
      </c>
      <c r="M14" s="29">
        <v>7</v>
      </c>
      <c r="N14" s="62" t="s">
        <v>8206</v>
      </c>
      <c r="O14" s="75" t="s">
        <v>8197</v>
      </c>
      <c r="P14" s="139">
        <v>73545943</v>
      </c>
      <c r="Q14" s="69">
        <v>3261838</v>
      </c>
      <c r="R14" s="69">
        <v>0</v>
      </c>
      <c r="S14" s="104">
        <v>0</v>
      </c>
      <c r="T14" s="72">
        <v>0</v>
      </c>
      <c r="U14" s="72">
        <v>0</v>
      </c>
      <c r="V14" s="72"/>
      <c r="W14" s="72"/>
      <c r="X14" s="97"/>
      <c r="Y14" s="97"/>
      <c r="Z14" s="72"/>
      <c r="AA14" s="72"/>
      <c r="AB14" s="36"/>
      <c r="AC14" s="261">
        <f>SUM(Tabla32[[#This Row],[ENERO]:[DICIEMBRE]])</f>
        <v>3261838</v>
      </c>
    </row>
    <row r="15" spans="1:29" ht="11.25" customHeight="1" x14ac:dyDescent="0.2">
      <c r="A15" s="96">
        <v>5</v>
      </c>
      <c r="B15" s="65" t="s">
        <v>8181</v>
      </c>
      <c r="C15" s="27">
        <v>20032</v>
      </c>
      <c r="D15" s="64" t="s">
        <v>8182</v>
      </c>
      <c r="E15" s="59" t="s">
        <v>8207</v>
      </c>
      <c r="F15" s="60">
        <v>818329008</v>
      </c>
      <c r="G15" s="70" t="s">
        <v>30</v>
      </c>
      <c r="H15" s="68">
        <v>250</v>
      </c>
      <c r="I15" s="28" t="s">
        <v>8184</v>
      </c>
      <c r="J15" s="29" t="s">
        <v>34</v>
      </c>
      <c r="K15" s="59">
        <v>125</v>
      </c>
      <c r="L15" s="61">
        <v>1051388</v>
      </c>
      <c r="M15" s="29">
        <v>12</v>
      </c>
      <c r="N15" s="62" t="s">
        <v>8208</v>
      </c>
      <c r="O15" s="75" t="s">
        <v>8186</v>
      </c>
      <c r="P15" s="139">
        <v>15150402</v>
      </c>
      <c r="Q15" s="69">
        <v>30295037</v>
      </c>
      <c r="R15" s="69">
        <v>0</v>
      </c>
      <c r="S15" s="104">
        <v>62387237</v>
      </c>
      <c r="T15" s="72">
        <v>32092200</v>
      </c>
      <c r="U15" s="72">
        <v>32092200</v>
      </c>
      <c r="V15" s="72"/>
      <c r="W15" s="72"/>
      <c r="X15" s="97"/>
      <c r="Y15" s="97"/>
      <c r="Z15" s="72"/>
      <c r="AA15" s="72"/>
      <c r="AB15" s="36"/>
      <c r="AC15" s="261">
        <f>SUM(Tabla32[[#This Row],[ENERO]:[DICIEMBRE]])</f>
        <v>156866674</v>
      </c>
    </row>
    <row r="16" spans="1:29" ht="11.25" customHeight="1" x14ac:dyDescent="0.2">
      <c r="A16" s="96">
        <v>5</v>
      </c>
      <c r="B16" s="65" t="s">
        <v>8181</v>
      </c>
      <c r="C16" s="27">
        <v>20032</v>
      </c>
      <c r="D16" s="64" t="s">
        <v>8182</v>
      </c>
      <c r="E16" s="59" t="s">
        <v>8207</v>
      </c>
      <c r="F16" s="60">
        <v>818329008</v>
      </c>
      <c r="G16" s="70" t="s">
        <v>30</v>
      </c>
      <c r="H16" s="68">
        <v>250</v>
      </c>
      <c r="I16" s="28" t="s">
        <v>8184</v>
      </c>
      <c r="J16" s="29" t="s">
        <v>33</v>
      </c>
      <c r="K16" s="59">
        <v>45</v>
      </c>
      <c r="L16" s="61">
        <v>1051390</v>
      </c>
      <c r="M16" s="29">
        <v>12</v>
      </c>
      <c r="N16" s="62" t="s">
        <v>8209</v>
      </c>
      <c r="O16" s="75" t="s">
        <v>8186</v>
      </c>
      <c r="P16" s="139">
        <v>15150437</v>
      </c>
      <c r="Q16" s="69">
        <v>13093618</v>
      </c>
      <c r="R16" s="69">
        <v>0</v>
      </c>
      <c r="S16" s="104">
        <v>24903547</v>
      </c>
      <c r="T16" s="72">
        <v>15147519</v>
      </c>
      <c r="U16" s="72">
        <v>11553192</v>
      </c>
      <c r="V16" s="72"/>
      <c r="W16" s="72"/>
      <c r="X16" s="97"/>
      <c r="Y16" s="97"/>
      <c r="Z16" s="72"/>
      <c r="AA16" s="98"/>
      <c r="AB16" s="36"/>
      <c r="AC16" s="261">
        <f>SUM(Tabla32[[#This Row],[ENERO]:[DICIEMBRE]])</f>
        <v>64697876</v>
      </c>
    </row>
    <row r="17" spans="1:29" ht="11.25" customHeight="1" x14ac:dyDescent="0.2">
      <c r="A17" s="96">
        <v>5</v>
      </c>
      <c r="B17" s="65" t="s">
        <v>8181</v>
      </c>
      <c r="C17" s="27">
        <v>20032</v>
      </c>
      <c r="D17" s="64" t="s">
        <v>8182</v>
      </c>
      <c r="E17" s="59" t="s">
        <v>8193</v>
      </c>
      <c r="F17" s="60">
        <v>818329008</v>
      </c>
      <c r="G17" s="70" t="s">
        <v>30</v>
      </c>
      <c r="H17" s="68">
        <v>250</v>
      </c>
      <c r="I17" s="28" t="s">
        <v>8184</v>
      </c>
      <c r="J17" s="29" t="s">
        <v>34</v>
      </c>
      <c r="K17" s="59">
        <v>40</v>
      </c>
      <c r="L17" s="61">
        <v>1051393</v>
      </c>
      <c r="M17" s="29">
        <v>36</v>
      </c>
      <c r="N17" s="62" t="s">
        <v>8210</v>
      </c>
      <c r="O17" s="75" t="s">
        <v>8186</v>
      </c>
      <c r="P17" s="139">
        <v>15150224</v>
      </c>
      <c r="Q17" s="69">
        <v>7005398</v>
      </c>
      <c r="R17" s="69">
        <v>7005398</v>
      </c>
      <c r="S17" s="69">
        <v>4849891</v>
      </c>
      <c r="T17" s="69">
        <v>5388768</v>
      </c>
      <c r="U17" s="72">
        <v>6197083</v>
      </c>
      <c r="V17" s="72"/>
      <c r="W17" s="72"/>
      <c r="X17" s="97"/>
      <c r="Y17" s="97"/>
      <c r="Z17" s="72"/>
      <c r="AA17" s="98"/>
      <c r="AB17" s="36"/>
      <c r="AC17" s="261">
        <f>SUM(Tabla32[[#This Row],[ENERO]:[DICIEMBRE]])</f>
        <v>30446538</v>
      </c>
    </row>
    <row r="18" spans="1:29" ht="11.25" customHeight="1" x14ac:dyDescent="0.2">
      <c r="A18" s="96">
        <v>5</v>
      </c>
      <c r="B18" s="65" t="s">
        <v>8181</v>
      </c>
      <c r="C18" s="27">
        <v>20032</v>
      </c>
      <c r="D18" s="64" t="s">
        <v>8182</v>
      </c>
      <c r="E18" s="59" t="s">
        <v>8207</v>
      </c>
      <c r="F18" s="66">
        <v>728623004</v>
      </c>
      <c r="G18" s="37" t="s">
        <v>92</v>
      </c>
      <c r="H18" s="68">
        <v>6931</v>
      </c>
      <c r="I18" s="28" t="s">
        <v>8184</v>
      </c>
      <c r="J18" s="29" t="s">
        <v>93</v>
      </c>
      <c r="K18" s="59">
        <v>40</v>
      </c>
      <c r="L18" s="61">
        <v>1051391</v>
      </c>
      <c r="M18" s="29">
        <v>12</v>
      </c>
      <c r="N18" s="62" t="s">
        <v>8211</v>
      </c>
      <c r="O18" s="75" t="s">
        <v>8191</v>
      </c>
      <c r="P18" s="139">
        <v>36500007464</v>
      </c>
      <c r="Q18" s="69">
        <v>12580142</v>
      </c>
      <c r="R18" s="69">
        <v>13863831</v>
      </c>
      <c r="S18" s="69">
        <v>13863831</v>
      </c>
      <c r="T18" s="69">
        <v>13863831</v>
      </c>
      <c r="U18" s="72">
        <v>0</v>
      </c>
      <c r="V18" s="72"/>
      <c r="W18" s="72"/>
      <c r="X18" s="97"/>
      <c r="Y18" s="97"/>
      <c r="Z18" s="72"/>
      <c r="AA18" s="98"/>
      <c r="AB18" s="36"/>
      <c r="AC18" s="261">
        <f>SUM(Tabla32[[#This Row],[ENERO]:[DICIEMBRE]])</f>
        <v>54171635</v>
      </c>
    </row>
    <row r="19" spans="1:29" ht="11.25" customHeight="1" x14ac:dyDescent="0.2">
      <c r="A19" s="113">
        <v>6</v>
      </c>
      <c r="B19" s="28" t="s">
        <v>8181</v>
      </c>
      <c r="C19" s="27">
        <v>20032</v>
      </c>
      <c r="D19" s="30" t="s">
        <v>8182</v>
      </c>
      <c r="E19" s="29" t="s">
        <v>8205</v>
      </c>
      <c r="F19" s="39">
        <v>717150007</v>
      </c>
      <c r="G19" s="37" t="s">
        <v>52</v>
      </c>
      <c r="H19" s="29">
        <v>6570</v>
      </c>
      <c r="I19" s="28" t="s">
        <v>8184</v>
      </c>
      <c r="J19" s="29" t="s">
        <v>53</v>
      </c>
      <c r="K19" s="29">
        <v>40</v>
      </c>
      <c r="L19" s="99">
        <v>1060427</v>
      </c>
      <c r="M19" s="32">
        <v>7</v>
      </c>
      <c r="N19" s="114" t="s">
        <v>8212</v>
      </c>
      <c r="O19" s="34" t="s">
        <v>8186</v>
      </c>
      <c r="P19" s="144">
        <v>10705163</v>
      </c>
      <c r="Q19" s="35">
        <v>6704888</v>
      </c>
      <c r="R19" s="35">
        <v>6342462</v>
      </c>
      <c r="S19" s="36">
        <v>6342462</v>
      </c>
      <c r="T19" s="36">
        <v>6342462</v>
      </c>
      <c r="U19" s="36">
        <v>6161249</v>
      </c>
      <c r="V19" s="72"/>
      <c r="W19" s="36"/>
      <c r="X19" s="36"/>
      <c r="Y19" s="36"/>
      <c r="Z19" s="36"/>
      <c r="AA19" s="36"/>
      <c r="AB19" s="36"/>
      <c r="AC19" s="261">
        <f>SUM(Tabla32[[#This Row],[ENERO]:[DICIEMBRE]])</f>
        <v>31893523</v>
      </c>
    </row>
    <row r="20" spans="1:29" ht="11.25" customHeight="1" x14ac:dyDescent="0.2">
      <c r="A20" s="96">
        <v>6</v>
      </c>
      <c r="B20" s="63" t="s">
        <v>8181</v>
      </c>
      <c r="C20" s="27">
        <v>20032</v>
      </c>
      <c r="D20" s="64" t="s">
        <v>8182</v>
      </c>
      <c r="E20" s="59" t="s">
        <v>8183</v>
      </c>
      <c r="F20" s="66">
        <v>717150007</v>
      </c>
      <c r="G20" s="37" t="s">
        <v>55</v>
      </c>
      <c r="H20" s="29">
        <v>6570</v>
      </c>
      <c r="I20" s="28" t="s">
        <v>8184</v>
      </c>
      <c r="J20" s="29" t="s">
        <v>53</v>
      </c>
      <c r="K20" s="59">
        <v>43</v>
      </c>
      <c r="L20" s="61">
        <v>1060430</v>
      </c>
      <c r="M20" s="29">
        <v>12</v>
      </c>
      <c r="N20" s="67" t="s">
        <v>8213</v>
      </c>
      <c r="O20" s="34" t="s">
        <v>8186</v>
      </c>
      <c r="P20" s="139">
        <v>10705228</v>
      </c>
      <c r="Q20" s="69">
        <v>1580342</v>
      </c>
      <c r="R20" s="69">
        <v>1382800</v>
      </c>
      <c r="S20" s="104">
        <v>1580342</v>
      </c>
      <c r="T20" s="72">
        <v>1777885</v>
      </c>
      <c r="U20" s="72">
        <v>2568056</v>
      </c>
      <c r="V20" s="72"/>
      <c r="W20" s="72"/>
      <c r="X20" s="36"/>
      <c r="Y20" s="36"/>
      <c r="Z20" s="72"/>
      <c r="AA20" s="72"/>
      <c r="AB20" s="36"/>
      <c r="AC20" s="261">
        <f>SUM(Tabla32[[#This Row],[ENERO]:[DICIEMBRE]])</f>
        <v>8889425</v>
      </c>
    </row>
    <row r="21" spans="1:29" ht="11.25" customHeight="1" x14ac:dyDescent="0.2">
      <c r="A21" s="96">
        <v>6</v>
      </c>
      <c r="B21" s="63" t="s">
        <v>8181</v>
      </c>
      <c r="C21" s="27">
        <v>20032</v>
      </c>
      <c r="D21" s="64" t="s">
        <v>8182</v>
      </c>
      <c r="E21" s="59" t="s">
        <v>8187</v>
      </c>
      <c r="F21" s="66">
        <v>717150007</v>
      </c>
      <c r="G21" s="37" t="s">
        <v>55</v>
      </c>
      <c r="H21" s="29">
        <v>6570</v>
      </c>
      <c r="I21" s="28" t="s">
        <v>8184</v>
      </c>
      <c r="J21" s="29" t="s">
        <v>53</v>
      </c>
      <c r="K21" s="59">
        <v>47</v>
      </c>
      <c r="L21" s="61">
        <v>1060431</v>
      </c>
      <c r="M21" s="32">
        <v>13</v>
      </c>
      <c r="N21" s="67" t="s">
        <v>8214</v>
      </c>
      <c r="O21" s="34" t="s">
        <v>8186</v>
      </c>
      <c r="P21" s="139">
        <v>10705236</v>
      </c>
      <c r="Q21" s="69">
        <v>6021540</v>
      </c>
      <c r="R21" s="69">
        <v>5753916</v>
      </c>
      <c r="S21" s="104">
        <v>5753916</v>
      </c>
      <c r="T21" s="72">
        <v>5084856</v>
      </c>
      <c r="U21" s="72">
        <v>4415796</v>
      </c>
      <c r="V21" s="72"/>
      <c r="W21" s="72"/>
      <c r="X21" s="36"/>
      <c r="Y21" s="36"/>
      <c r="Z21" s="72"/>
      <c r="AA21" s="72"/>
      <c r="AB21" s="36"/>
      <c r="AC21" s="261">
        <f>SUM(Tabla32[[#This Row],[ENERO]:[DICIEMBRE]])</f>
        <v>27030024</v>
      </c>
    </row>
    <row r="22" spans="1:29" ht="11.25" customHeight="1" x14ac:dyDescent="0.2">
      <c r="A22" s="96">
        <v>6</v>
      </c>
      <c r="B22" s="63" t="s">
        <v>8181</v>
      </c>
      <c r="C22" s="27">
        <v>20032</v>
      </c>
      <c r="D22" s="64" t="s">
        <v>8182</v>
      </c>
      <c r="E22" s="59" t="s">
        <v>8193</v>
      </c>
      <c r="F22" s="66">
        <v>719400000</v>
      </c>
      <c r="G22" s="37" t="s">
        <v>41</v>
      </c>
      <c r="H22" s="29">
        <v>3842</v>
      </c>
      <c r="I22" s="28" t="s">
        <v>8184</v>
      </c>
      <c r="J22" s="29" t="s">
        <v>42</v>
      </c>
      <c r="K22" s="59">
        <v>80</v>
      </c>
      <c r="L22" s="61">
        <v>1060432</v>
      </c>
      <c r="M22" s="32">
        <v>36</v>
      </c>
      <c r="N22" s="67" t="s">
        <v>8215</v>
      </c>
      <c r="O22" s="34" t="s">
        <v>8216</v>
      </c>
      <c r="P22" s="139">
        <v>970291792</v>
      </c>
      <c r="Q22" s="69">
        <v>15966720</v>
      </c>
      <c r="R22" s="69">
        <v>15966720</v>
      </c>
      <c r="S22" s="104">
        <v>15767136</v>
      </c>
      <c r="T22" s="72">
        <v>17563392</v>
      </c>
      <c r="U22" s="72">
        <v>15966720</v>
      </c>
      <c r="V22" s="72"/>
      <c r="W22" s="72"/>
      <c r="X22" s="36"/>
      <c r="Y22" s="36"/>
      <c r="Z22" s="72"/>
      <c r="AA22" s="72"/>
      <c r="AB22" s="36"/>
      <c r="AC22" s="261">
        <f>SUM(Tabla32[[#This Row],[ENERO]:[DICIEMBRE]])</f>
        <v>81230688</v>
      </c>
    </row>
    <row r="23" spans="1:29" ht="11.25" customHeight="1" x14ac:dyDescent="0.2">
      <c r="A23" s="113">
        <v>6</v>
      </c>
      <c r="B23" s="28" t="s">
        <v>8181</v>
      </c>
      <c r="C23" s="27">
        <v>20032</v>
      </c>
      <c r="D23" s="30" t="s">
        <v>8182</v>
      </c>
      <c r="E23" s="29" t="s">
        <v>8207</v>
      </c>
      <c r="F23" s="115">
        <v>717150007</v>
      </c>
      <c r="G23" s="37" t="s">
        <v>55</v>
      </c>
      <c r="H23" s="29">
        <v>6570</v>
      </c>
      <c r="I23" s="28" t="s">
        <v>8184</v>
      </c>
      <c r="J23" s="29" t="s">
        <v>53</v>
      </c>
      <c r="K23" s="29">
        <v>80</v>
      </c>
      <c r="L23" s="116">
        <v>1060438</v>
      </c>
      <c r="M23" s="32">
        <v>12</v>
      </c>
      <c r="N23" s="117" t="s">
        <v>8217</v>
      </c>
      <c r="O23" s="34" t="s">
        <v>8186</v>
      </c>
      <c r="P23" s="142">
        <v>10705309</v>
      </c>
      <c r="Q23" s="35">
        <v>18485107</v>
      </c>
      <c r="R23" s="35">
        <v>18485107</v>
      </c>
      <c r="S23" s="36">
        <v>38767377</v>
      </c>
      <c r="T23" s="36">
        <v>20539008</v>
      </c>
      <c r="U23" s="36">
        <v>19255320</v>
      </c>
      <c r="V23" s="72"/>
      <c r="W23" s="36"/>
      <c r="X23" s="36"/>
      <c r="Y23" s="36"/>
      <c r="Z23" s="36"/>
      <c r="AA23" s="120"/>
      <c r="AB23" s="36"/>
      <c r="AC23" s="261">
        <f>SUM(Tabla32[[#This Row],[ENERO]:[DICIEMBRE]])</f>
        <v>115531919</v>
      </c>
    </row>
    <row r="24" spans="1:29" ht="11.25" customHeight="1" x14ac:dyDescent="0.2">
      <c r="A24" s="113">
        <v>6</v>
      </c>
      <c r="B24" s="28" t="s">
        <v>8181</v>
      </c>
      <c r="C24" s="27">
        <v>20032</v>
      </c>
      <c r="D24" s="30" t="s">
        <v>8182</v>
      </c>
      <c r="E24" s="29" t="s">
        <v>8193</v>
      </c>
      <c r="F24" s="43">
        <v>717150007</v>
      </c>
      <c r="G24" s="37" t="s">
        <v>55</v>
      </c>
      <c r="H24" s="29">
        <v>6570</v>
      </c>
      <c r="I24" s="28" t="s">
        <v>8184</v>
      </c>
      <c r="J24" s="81" t="s">
        <v>53</v>
      </c>
      <c r="K24" s="29">
        <v>40</v>
      </c>
      <c r="L24" s="44">
        <v>1060439</v>
      </c>
      <c r="M24" s="32">
        <v>36</v>
      </c>
      <c r="N24" s="82" t="s">
        <v>8218</v>
      </c>
      <c r="O24" s="34" t="s">
        <v>8186</v>
      </c>
      <c r="P24" s="145">
        <v>10705295</v>
      </c>
      <c r="Q24" s="35">
        <v>9430344</v>
      </c>
      <c r="R24" s="35">
        <v>8083152</v>
      </c>
      <c r="S24" s="36">
        <v>7274837</v>
      </c>
      <c r="T24" s="36">
        <v>8352590</v>
      </c>
      <c r="U24" s="36">
        <v>9160906</v>
      </c>
      <c r="V24" s="72"/>
      <c r="W24" s="36"/>
      <c r="X24" s="36"/>
      <c r="Y24" s="36"/>
      <c r="Z24" s="36"/>
      <c r="AA24" s="120"/>
      <c r="AB24" s="36"/>
      <c r="AC24" s="261">
        <f>SUM(Tabla32[[#This Row],[ENERO]:[DICIEMBRE]])</f>
        <v>42301829</v>
      </c>
    </row>
    <row r="25" spans="1:29" ht="11.25" customHeight="1" x14ac:dyDescent="0.2">
      <c r="A25" s="113">
        <v>6</v>
      </c>
      <c r="B25" s="28" t="s">
        <v>8181</v>
      </c>
      <c r="C25" s="27">
        <v>20032</v>
      </c>
      <c r="D25" s="30" t="s">
        <v>8182</v>
      </c>
      <c r="E25" s="65" t="s">
        <v>8198</v>
      </c>
      <c r="F25" s="43">
        <v>717150007</v>
      </c>
      <c r="G25" s="37" t="s">
        <v>55</v>
      </c>
      <c r="H25" s="29">
        <v>6570</v>
      </c>
      <c r="I25" s="28" t="s">
        <v>8184</v>
      </c>
      <c r="J25" s="81" t="s">
        <v>53</v>
      </c>
      <c r="K25" s="65">
        <v>25</v>
      </c>
      <c r="L25" s="148">
        <v>1060447</v>
      </c>
      <c r="M25" s="32">
        <v>11</v>
      </c>
      <c r="N25" s="245" t="s">
        <v>8219</v>
      </c>
      <c r="O25" s="73" t="s">
        <v>8186</v>
      </c>
      <c r="P25" s="139">
        <v>10713069</v>
      </c>
      <c r="Q25" s="69">
        <v>2257567</v>
      </c>
      <c r="R25" s="69">
        <v>1935058</v>
      </c>
      <c r="S25" s="69">
        <v>1773803</v>
      </c>
      <c r="T25" s="69">
        <v>1773803</v>
      </c>
      <c r="U25" s="69">
        <v>1612548</v>
      </c>
      <c r="V25" s="72"/>
      <c r="W25" s="69"/>
      <c r="X25" s="36"/>
      <c r="Y25" s="36"/>
      <c r="Z25" s="97"/>
      <c r="AA25" s="98"/>
      <c r="AB25" s="36"/>
      <c r="AC25" s="261">
        <f>SUM(Tabla32[[#This Row],[ENERO]:[DICIEMBRE]])</f>
        <v>9352779</v>
      </c>
    </row>
    <row r="26" spans="1:29" ht="11.25" customHeight="1" x14ac:dyDescent="0.2">
      <c r="A26" s="113">
        <v>6</v>
      </c>
      <c r="B26" s="28" t="s">
        <v>8181</v>
      </c>
      <c r="C26" s="27">
        <v>20032</v>
      </c>
      <c r="D26" s="30" t="s">
        <v>8182</v>
      </c>
      <c r="E26" s="65" t="s">
        <v>8195</v>
      </c>
      <c r="F26" s="43">
        <v>717150007</v>
      </c>
      <c r="G26" s="37" t="s">
        <v>55</v>
      </c>
      <c r="H26" s="29">
        <v>6570</v>
      </c>
      <c r="I26" s="28" t="s">
        <v>8184</v>
      </c>
      <c r="J26" s="81" t="s">
        <v>53</v>
      </c>
      <c r="K26" s="65">
        <v>25</v>
      </c>
      <c r="L26" s="148">
        <v>1060448</v>
      </c>
      <c r="M26" s="32">
        <v>11</v>
      </c>
      <c r="N26" s="245" t="s">
        <v>8220</v>
      </c>
      <c r="O26" s="73" t="s">
        <v>8186</v>
      </c>
      <c r="P26" s="139">
        <v>10713069</v>
      </c>
      <c r="Q26" s="69">
        <v>1905120</v>
      </c>
      <c r="R26" s="69">
        <v>1524096</v>
      </c>
      <c r="S26" s="69">
        <v>1524096</v>
      </c>
      <c r="T26" s="69">
        <v>1778112</v>
      </c>
      <c r="U26" s="69">
        <v>1905120</v>
      </c>
      <c r="V26" s="72"/>
      <c r="W26" s="69"/>
      <c r="X26" s="36"/>
      <c r="Y26" s="36"/>
      <c r="Z26" s="97"/>
      <c r="AA26" s="72"/>
      <c r="AB26" s="36"/>
      <c r="AC26" s="261">
        <f>SUM(Tabla32[[#This Row],[ENERO]:[DICIEMBRE]])</f>
        <v>8636544</v>
      </c>
    </row>
    <row r="27" spans="1:29" ht="11.25" customHeight="1" x14ac:dyDescent="0.2">
      <c r="A27" s="113">
        <v>6</v>
      </c>
      <c r="B27" s="28" t="s">
        <v>8181</v>
      </c>
      <c r="C27" s="27">
        <v>20032</v>
      </c>
      <c r="D27" s="30" t="s">
        <v>8182</v>
      </c>
      <c r="E27" s="65" t="s">
        <v>8205</v>
      </c>
      <c r="F27" s="26">
        <v>690803003</v>
      </c>
      <c r="G27" s="38" t="s">
        <v>97</v>
      </c>
      <c r="H27" s="29">
        <v>7091</v>
      </c>
      <c r="I27" s="28" t="s">
        <v>8184</v>
      </c>
      <c r="J27" s="81" t="s">
        <v>98</v>
      </c>
      <c r="K27" s="65">
        <v>25</v>
      </c>
      <c r="L27" s="148">
        <v>1060449</v>
      </c>
      <c r="M27" s="32">
        <v>7</v>
      </c>
      <c r="N27" s="26" t="s">
        <v>8221</v>
      </c>
      <c r="O27" s="259" t="s">
        <v>8191</v>
      </c>
      <c r="P27" s="26">
        <v>37909027307</v>
      </c>
      <c r="Q27" s="69">
        <v>3805477</v>
      </c>
      <c r="R27" s="69">
        <v>3624264</v>
      </c>
      <c r="S27" s="35">
        <v>3443051</v>
      </c>
      <c r="T27" s="72">
        <v>0</v>
      </c>
      <c r="U27" s="69">
        <v>3624264</v>
      </c>
      <c r="V27" s="72"/>
      <c r="W27" s="69"/>
      <c r="X27" s="97"/>
      <c r="Y27" s="97"/>
      <c r="Z27" s="97"/>
      <c r="AA27" s="98"/>
      <c r="AB27" s="36"/>
      <c r="AC27" s="261">
        <f>SUM(Tabla32[[#This Row],[ENERO]:[DICIEMBRE]])</f>
        <v>14497056</v>
      </c>
    </row>
    <row r="28" spans="1:29" ht="11.25" customHeight="1" x14ac:dyDescent="0.2">
      <c r="A28" s="113">
        <v>7</v>
      </c>
      <c r="B28" s="28" t="s">
        <v>8181</v>
      </c>
      <c r="C28" s="27">
        <v>20032</v>
      </c>
      <c r="D28" s="30" t="s">
        <v>8182</v>
      </c>
      <c r="E28" s="29" t="s">
        <v>8205</v>
      </c>
      <c r="F28" s="43">
        <v>721694003</v>
      </c>
      <c r="G28" s="37" t="s">
        <v>67</v>
      </c>
      <c r="H28" s="29">
        <v>6915</v>
      </c>
      <c r="I28" s="28" t="s">
        <v>8184</v>
      </c>
      <c r="J28" s="29" t="s">
        <v>50</v>
      </c>
      <c r="K28" s="29">
        <v>40</v>
      </c>
      <c r="L28" s="44">
        <v>1070721</v>
      </c>
      <c r="M28" s="32">
        <v>7</v>
      </c>
      <c r="N28" s="45" t="s">
        <v>8222</v>
      </c>
      <c r="O28" s="34" t="s">
        <v>8191</v>
      </c>
      <c r="P28" s="136">
        <v>8500100</v>
      </c>
      <c r="Q28" s="35">
        <v>6161249</v>
      </c>
      <c r="R28" s="35">
        <v>0</v>
      </c>
      <c r="S28" s="36">
        <v>0</v>
      </c>
      <c r="T28" s="72">
        <v>0</v>
      </c>
      <c r="U28" s="72">
        <v>0</v>
      </c>
      <c r="V28" s="72"/>
      <c r="W28" s="36"/>
      <c r="X28" s="36"/>
      <c r="Y28" s="36"/>
      <c r="Z28" s="36"/>
      <c r="AA28" s="36"/>
      <c r="AB28" s="36"/>
      <c r="AC28" s="261">
        <f>SUM(Tabla32[[#This Row],[ENERO]:[DICIEMBRE]])</f>
        <v>6161249</v>
      </c>
    </row>
    <row r="29" spans="1:29" ht="11.25" customHeight="1" x14ac:dyDescent="0.2">
      <c r="A29" s="113">
        <v>7</v>
      </c>
      <c r="B29" s="28" t="s">
        <v>8181</v>
      </c>
      <c r="C29" s="27">
        <v>20032</v>
      </c>
      <c r="D29" s="30" t="s">
        <v>8182</v>
      </c>
      <c r="E29" s="29" t="s">
        <v>8205</v>
      </c>
      <c r="F29" s="43">
        <v>721694003</v>
      </c>
      <c r="G29" s="37" t="s">
        <v>67</v>
      </c>
      <c r="H29" s="29">
        <v>6915</v>
      </c>
      <c r="I29" s="28" t="s">
        <v>8184</v>
      </c>
      <c r="J29" s="29" t="s">
        <v>50</v>
      </c>
      <c r="K29" s="29">
        <v>30</v>
      </c>
      <c r="L29" s="44">
        <v>1070722</v>
      </c>
      <c r="M29" s="32">
        <v>7</v>
      </c>
      <c r="N29" s="45" t="s">
        <v>8223</v>
      </c>
      <c r="O29" s="34" t="s">
        <v>8216</v>
      </c>
      <c r="P29" s="136">
        <v>20030380</v>
      </c>
      <c r="Q29" s="35">
        <v>2355772</v>
      </c>
      <c r="R29" s="35">
        <v>0</v>
      </c>
      <c r="S29" s="36">
        <v>0</v>
      </c>
      <c r="T29" s="72">
        <v>0</v>
      </c>
      <c r="U29" s="72">
        <v>0</v>
      </c>
      <c r="V29" s="72"/>
      <c r="W29" s="36"/>
      <c r="X29" s="36"/>
      <c r="Y29" s="36"/>
      <c r="Z29" s="36"/>
      <c r="AA29" s="36"/>
      <c r="AB29" s="36"/>
      <c r="AC29" s="261">
        <f>SUM(Tabla32[[#This Row],[ENERO]:[DICIEMBRE]])</f>
        <v>2355772</v>
      </c>
    </row>
    <row r="30" spans="1:29" ht="11.25" customHeight="1" x14ac:dyDescent="0.2">
      <c r="A30" s="113">
        <v>7</v>
      </c>
      <c r="B30" s="28" t="s">
        <v>8181</v>
      </c>
      <c r="C30" s="27">
        <v>20032</v>
      </c>
      <c r="D30" s="30" t="s">
        <v>8182</v>
      </c>
      <c r="E30" s="29" t="s">
        <v>8205</v>
      </c>
      <c r="F30" s="43">
        <v>717150007</v>
      </c>
      <c r="G30" s="37" t="s">
        <v>55</v>
      </c>
      <c r="H30" s="29">
        <v>6570</v>
      </c>
      <c r="I30" s="28" t="s">
        <v>8184</v>
      </c>
      <c r="J30" s="29" t="s">
        <v>56</v>
      </c>
      <c r="K30" s="29">
        <v>25</v>
      </c>
      <c r="L30" s="44">
        <v>1070724</v>
      </c>
      <c r="M30" s="32">
        <v>7</v>
      </c>
      <c r="N30" s="45" t="s">
        <v>8224</v>
      </c>
      <c r="O30" s="34" t="s">
        <v>8186</v>
      </c>
      <c r="P30" s="136">
        <v>10705180</v>
      </c>
      <c r="Q30" s="35">
        <v>3805477</v>
      </c>
      <c r="R30" s="35">
        <v>0</v>
      </c>
      <c r="S30" s="36">
        <v>0</v>
      </c>
      <c r="T30" s="72">
        <v>0</v>
      </c>
      <c r="U30" s="72">
        <v>0</v>
      </c>
      <c r="V30" s="72"/>
      <c r="W30" s="36"/>
      <c r="X30" s="36"/>
      <c r="Y30" s="36"/>
      <c r="Z30" s="36"/>
      <c r="AA30" s="36"/>
      <c r="AB30" s="36"/>
      <c r="AC30" s="261">
        <f>SUM(Tabla32[[#This Row],[ENERO]:[DICIEMBRE]])</f>
        <v>3805477</v>
      </c>
    </row>
    <row r="31" spans="1:29" ht="11.25" customHeight="1" x14ac:dyDescent="0.2">
      <c r="A31" s="113">
        <v>7</v>
      </c>
      <c r="B31" s="28" t="s">
        <v>8181</v>
      </c>
      <c r="C31" s="27">
        <v>20032</v>
      </c>
      <c r="D31" s="30" t="s">
        <v>8182</v>
      </c>
      <c r="E31" s="29" t="s">
        <v>8193</v>
      </c>
      <c r="F31" s="43">
        <v>717150007</v>
      </c>
      <c r="G31" s="37" t="s">
        <v>55</v>
      </c>
      <c r="H31" s="29">
        <v>6570</v>
      </c>
      <c r="I31" s="28" t="s">
        <v>8184</v>
      </c>
      <c r="J31" s="29" t="s">
        <v>57</v>
      </c>
      <c r="K31" s="29">
        <v>20</v>
      </c>
      <c r="L31" s="44">
        <v>1070725</v>
      </c>
      <c r="M31" s="32">
        <v>36</v>
      </c>
      <c r="N31" s="33" t="s">
        <v>8225</v>
      </c>
      <c r="O31" s="34" t="s">
        <v>8186</v>
      </c>
      <c r="P31" s="136">
        <v>10705279</v>
      </c>
      <c r="Q31" s="35">
        <v>5237084</v>
      </c>
      <c r="R31" s="35">
        <v>1647147</v>
      </c>
      <c r="S31" s="36">
        <v>0</v>
      </c>
      <c r="T31" s="72">
        <v>0</v>
      </c>
      <c r="U31" s="72">
        <v>0</v>
      </c>
      <c r="V31" s="72"/>
      <c r="W31" s="36"/>
      <c r="X31" s="36"/>
      <c r="Y31" s="36"/>
      <c r="Z31" s="36"/>
      <c r="AA31" s="36"/>
      <c r="AB31" s="36"/>
      <c r="AC31" s="261">
        <f>SUM(Tabla32[[#This Row],[ENERO]:[DICIEMBRE]])</f>
        <v>6884231</v>
      </c>
    </row>
    <row r="32" spans="1:29" ht="11.25" customHeight="1" x14ac:dyDescent="0.2">
      <c r="A32" s="113">
        <v>7</v>
      </c>
      <c r="B32" s="28" t="s">
        <v>8181</v>
      </c>
      <c r="C32" s="27">
        <v>20032</v>
      </c>
      <c r="D32" s="30" t="s">
        <v>8182</v>
      </c>
      <c r="E32" s="29" t="s">
        <v>8193</v>
      </c>
      <c r="F32" s="29">
        <v>717150007</v>
      </c>
      <c r="G32" s="37" t="s">
        <v>55</v>
      </c>
      <c r="H32" s="29">
        <v>6570</v>
      </c>
      <c r="I32" s="28" t="s">
        <v>8184</v>
      </c>
      <c r="J32" s="29" t="s">
        <v>56</v>
      </c>
      <c r="K32" s="29">
        <v>90</v>
      </c>
      <c r="L32" s="37">
        <v>1070731</v>
      </c>
      <c r="M32" s="32">
        <v>36</v>
      </c>
      <c r="N32" s="38" t="s">
        <v>8226</v>
      </c>
      <c r="O32" s="34" t="s">
        <v>8186</v>
      </c>
      <c r="P32" s="136">
        <v>10705287</v>
      </c>
      <c r="Q32" s="35">
        <v>15367968</v>
      </c>
      <c r="R32" s="35">
        <v>5408083</v>
      </c>
      <c r="S32" s="36">
        <v>0</v>
      </c>
      <c r="T32" s="72">
        <v>0</v>
      </c>
      <c r="U32" s="72">
        <v>0</v>
      </c>
      <c r="V32" s="72"/>
      <c r="W32" s="36"/>
      <c r="X32" s="36"/>
      <c r="Y32" s="36"/>
      <c r="Z32" s="36"/>
      <c r="AA32" s="36"/>
      <c r="AB32" s="36"/>
      <c r="AC32" s="261">
        <f>SUM(Tabla32[[#This Row],[ENERO]:[DICIEMBRE]])</f>
        <v>20776051</v>
      </c>
    </row>
    <row r="33" spans="1:29" ht="11.25" customHeight="1" x14ac:dyDescent="0.2">
      <c r="A33" s="113">
        <v>7</v>
      </c>
      <c r="B33" s="28" t="s">
        <v>8181</v>
      </c>
      <c r="C33" s="27">
        <v>20032</v>
      </c>
      <c r="D33" s="30" t="s">
        <v>8182</v>
      </c>
      <c r="E33" s="29" t="s">
        <v>8193</v>
      </c>
      <c r="F33" s="29">
        <v>719926002</v>
      </c>
      <c r="G33" s="37" t="s">
        <v>49</v>
      </c>
      <c r="H33" s="29">
        <v>6866</v>
      </c>
      <c r="I33" s="28" t="s">
        <v>8184</v>
      </c>
      <c r="J33" s="29" t="s">
        <v>50</v>
      </c>
      <c r="K33" s="29">
        <v>50</v>
      </c>
      <c r="L33" s="37">
        <v>1070737</v>
      </c>
      <c r="M33" s="32">
        <v>36</v>
      </c>
      <c r="N33" s="38" t="s">
        <v>8227</v>
      </c>
      <c r="O33" s="34" t="s">
        <v>8186</v>
      </c>
      <c r="P33" s="142">
        <v>67088864</v>
      </c>
      <c r="Q33" s="35">
        <v>9979200</v>
      </c>
      <c r="R33" s="35">
        <v>3167591</v>
      </c>
      <c r="S33" s="36">
        <v>0</v>
      </c>
      <c r="T33" s="72">
        <v>0</v>
      </c>
      <c r="U33" s="72">
        <v>0</v>
      </c>
      <c r="V33" s="72"/>
      <c r="W33" s="36"/>
      <c r="X33" s="36"/>
      <c r="Y33" s="36"/>
      <c r="Z33" s="36"/>
      <c r="AA33" s="120"/>
      <c r="AB33" s="36"/>
      <c r="AC33" s="261">
        <f>SUM(Tabla32[[#This Row],[ENERO]:[DICIEMBRE]])</f>
        <v>13146791</v>
      </c>
    </row>
    <row r="34" spans="1:29" ht="11.25" customHeight="1" x14ac:dyDescent="0.2">
      <c r="A34" s="113">
        <v>7</v>
      </c>
      <c r="B34" s="28" t="s">
        <v>8181</v>
      </c>
      <c r="C34" s="27">
        <v>20032</v>
      </c>
      <c r="D34" s="30" t="s">
        <v>8182</v>
      </c>
      <c r="E34" s="29" t="s">
        <v>8193</v>
      </c>
      <c r="F34" s="29">
        <v>721694003</v>
      </c>
      <c r="G34" s="37" t="s">
        <v>67</v>
      </c>
      <c r="H34" s="29">
        <v>6915</v>
      </c>
      <c r="I34" s="28" t="s">
        <v>8184</v>
      </c>
      <c r="J34" s="29" t="s">
        <v>68</v>
      </c>
      <c r="K34" s="29">
        <v>65</v>
      </c>
      <c r="L34" s="37">
        <v>1070743</v>
      </c>
      <c r="M34" s="32">
        <v>36</v>
      </c>
      <c r="N34" s="38" t="s">
        <v>8228</v>
      </c>
      <c r="O34" s="34" t="s">
        <v>8191</v>
      </c>
      <c r="P34" s="142">
        <v>5913284</v>
      </c>
      <c r="Q34" s="35">
        <v>12972960</v>
      </c>
      <c r="R34" s="35">
        <v>9612223</v>
      </c>
      <c r="S34" s="36">
        <v>1545167</v>
      </c>
      <c r="T34" s="72">
        <v>0</v>
      </c>
      <c r="U34" s="72">
        <v>0</v>
      </c>
      <c r="V34" s="72"/>
      <c r="W34" s="36"/>
      <c r="X34" s="36"/>
      <c r="Y34" s="36"/>
      <c r="Z34" s="36"/>
      <c r="AA34" s="120"/>
      <c r="AB34" s="36"/>
      <c r="AC34" s="261">
        <f>SUM(Tabla32[[#This Row],[ENERO]:[DICIEMBRE]])</f>
        <v>24130350</v>
      </c>
    </row>
    <row r="35" spans="1:29" ht="11.25" customHeight="1" x14ac:dyDescent="0.2">
      <c r="A35" s="113">
        <v>7</v>
      </c>
      <c r="B35" s="28" t="s">
        <v>8181</v>
      </c>
      <c r="C35" s="27">
        <v>20032</v>
      </c>
      <c r="D35" s="30" t="s">
        <v>8182</v>
      </c>
      <c r="E35" s="65" t="s">
        <v>8195</v>
      </c>
      <c r="F35" s="27">
        <v>725129009</v>
      </c>
      <c r="G35" s="38" t="s">
        <v>66</v>
      </c>
      <c r="H35" s="29">
        <v>6926</v>
      </c>
      <c r="I35" s="28" t="s">
        <v>8184</v>
      </c>
      <c r="J35" s="29" t="s">
        <v>50</v>
      </c>
      <c r="K35" s="65">
        <v>20</v>
      </c>
      <c r="L35" s="57">
        <v>1070749</v>
      </c>
      <c r="M35" s="32">
        <v>11</v>
      </c>
      <c r="N35" s="58" t="s">
        <v>8229</v>
      </c>
      <c r="O35" s="73" t="s">
        <v>8197</v>
      </c>
      <c r="P35" s="139">
        <v>69745253</v>
      </c>
      <c r="Q35" s="69">
        <v>1143072</v>
      </c>
      <c r="R35" s="69">
        <v>0</v>
      </c>
      <c r="S35" s="69">
        <v>0</v>
      </c>
      <c r="T35" s="72">
        <v>0</v>
      </c>
      <c r="U35" s="72">
        <v>0</v>
      </c>
      <c r="V35" s="72"/>
      <c r="W35" s="69"/>
      <c r="X35" s="36"/>
      <c r="Y35" s="36"/>
      <c r="Z35" s="97"/>
      <c r="AA35" s="72"/>
      <c r="AB35" s="36"/>
      <c r="AC35" s="261">
        <f>SUM(Tabla32[[#This Row],[ENERO]:[DICIEMBRE]])</f>
        <v>1143072</v>
      </c>
    </row>
    <row r="36" spans="1:29" ht="11.25" customHeight="1" x14ac:dyDescent="0.2">
      <c r="A36" s="113">
        <v>7</v>
      </c>
      <c r="B36" s="28" t="s">
        <v>8181</v>
      </c>
      <c r="C36" s="27">
        <v>20032</v>
      </c>
      <c r="D36" s="30" t="s">
        <v>8182</v>
      </c>
      <c r="E36" s="65" t="s">
        <v>8198</v>
      </c>
      <c r="F36" s="27">
        <v>725129009</v>
      </c>
      <c r="G36" s="38" t="s">
        <v>66</v>
      </c>
      <c r="H36" s="29">
        <v>6926</v>
      </c>
      <c r="I36" s="28" t="s">
        <v>8184</v>
      </c>
      <c r="J36" s="29" t="s">
        <v>50</v>
      </c>
      <c r="K36" s="65">
        <v>20</v>
      </c>
      <c r="L36" s="57">
        <v>1070750</v>
      </c>
      <c r="M36" s="32">
        <v>11</v>
      </c>
      <c r="N36" s="58" t="s">
        <v>8230</v>
      </c>
      <c r="O36" s="73" t="s">
        <v>8197</v>
      </c>
      <c r="P36" s="139">
        <v>69940374</v>
      </c>
      <c r="Q36" s="69">
        <v>1451293</v>
      </c>
      <c r="R36" s="69">
        <v>0</v>
      </c>
      <c r="S36" s="69">
        <v>0</v>
      </c>
      <c r="T36" s="72">
        <v>0</v>
      </c>
      <c r="U36" s="72">
        <v>0</v>
      </c>
      <c r="V36" s="72"/>
      <c r="W36" s="69"/>
      <c r="X36" s="36"/>
      <c r="Y36" s="36"/>
      <c r="Z36" s="97"/>
      <c r="AA36" s="72"/>
      <c r="AB36" s="36"/>
      <c r="AC36" s="261">
        <f>SUM(Tabla32[[#This Row],[ENERO]:[DICIEMBRE]])</f>
        <v>1451293</v>
      </c>
    </row>
    <row r="37" spans="1:29" ht="11.25" customHeight="1" x14ac:dyDescent="0.2">
      <c r="A37" s="113">
        <v>7</v>
      </c>
      <c r="B37" s="28" t="s">
        <v>8181</v>
      </c>
      <c r="C37" s="27">
        <v>20032</v>
      </c>
      <c r="D37" s="30" t="s">
        <v>8182</v>
      </c>
      <c r="E37" s="65" t="s">
        <v>8207</v>
      </c>
      <c r="F37" s="27">
        <v>725129009</v>
      </c>
      <c r="G37" s="38" t="s">
        <v>66</v>
      </c>
      <c r="H37" s="29">
        <v>6926</v>
      </c>
      <c r="I37" s="28" t="s">
        <v>8184</v>
      </c>
      <c r="J37" s="29" t="s">
        <v>50</v>
      </c>
      <c r="K37" s="65">
        <v>65</v>
      </c>
      <c r="L37" s="57">
        <v>1070751</v>
      </c>
      <c r="M37" s="32">
        <v>12</v>
      </c>
      <c r="N37" s="58" t="s">
        <v>8231</v>
      </c>
      <c r="O37" s="73" t="s">
        <v>8197</v>
      </c>
      <c r="P37" s="139">
        <v>71994490</v>
      </c>
      <c r="Q37" s="69">
        <v>15147518</v>
      </c>
      <c r="R37" s="69">
        <v>3080851</v>
      </c>
      <c r="S37" s="35">
        <v>0</v>
      </c>
      <c r="T37" s="72">
        <v>0</v>
      </c>
      <c r="U37" s="72">
        <v>0</v>
      </c>
      <c r="V37" s="72"/>
      <c r="W37" s="69"/>
      <c r="X37" s="97"/>
      <c r="Y37" s="97"/>
      <c r="Z37" s="97"/>
      <c r="AA37" s="98"/>
      <c r="AB37" s="36"/>
      <c r="AC37" s="261">
        <f>SUM(Tabla32[[#This Row],[ENERO]:[DICIEMBRE]])</f>
        <v>18228369</v>
      </c>
    </row>
    <row r="38" spans="1:29" ht="11.25" customHeight="1" x14ac:dyDescent="0.2">
      <c r="A38" s="113">
        <v>8</v>
      </c>
      <c r="B38" s="28" t="s">
        <v>8181</v>
      </c>
      <c r="C38" s="27">
        <v>20032</v>
      </c>
      <c r="D38" s="30" t="s">
        <v>8182</v>
      </c>
      <c r="E38" s="29" t="s">
        <v>8195</v>
      </c>
      <c r="F38" s="29">
        <v>713189006</v>
      </c>
      <c r="G38" s="37" t="s">
        <v>89</v>
      </c>
      <c r="H38" s="29">
        <v>6911</v>
      </c>
      <c r="I38" s="28" t="s">
        <v>8184</v>
      </c>
      <c r="J38" s="29" t="s">
        <v>90</v>
      </c>
      <c r="K38" s="29">
        <v>20</v>
      </c>
      <c r="L38" s="37">
        <v>1081090</v>
      </c>
      <c r="M38" s="32">
        <v>11</v>
      </c>
      <c r="N38" s="38" t="s">
        <v>8232</v>
      </c>
      <c r="O38" s="34" t="s">
        <v>8191</v>
      </c>
      <c r="P38" s="142">
        <v>53900005560</v>
      </c>
      <c r="Q38" s="35">
        <v>2895782</v>
      </c>
      <c r="R38" s="35">
        <v>0</v>
      </c>
      <c r="S38" s="36">
        <v>0</v>
      </c>
      <c r="T38" s="72">
        <v>0</v>
      </c>
      <c r="U38" s="72">
        <v>0</v>
      </c>
      <c r="V38" s="72"/>
      <c r="W38" s="36"/>
      <c r="X38" s="36"/>
      <c r="Y38" s="36"/>
      <c r="Z38" s="36"/>
      <c r="AA38" s="36"/>
      <c r="AB38" s="36"/>
      <c r="AC38" s="261">
        <f>SUM(Tabla32[[#This Row],[ENERO]:[DICIEMBRE]])</f>
        <v>2895782</v>
      </c>
    </row>
    <row r="39" spans="1:29" ht="11.25" customHeight="1" x14ac:dyDescent="0.2">
      <c r="A39" s="96">
        <v>8</v>
      </c>
      <c r="B39" s="29" t="s">
        <v>8181</v>
      </c>
      <c r="C39" s="27">
        <v>20032</v>
      </c>
      <c r="D39" s="30" t="s">
        <v>8182</v>
      </c>
      <c r="E39" s="29" t="s">
        <v>8198</v>
      </c>
      <c r="F39" s="29">
        <v>713189006</v>
      </c>
      <c r="G39" s="37" t="s">
        <v>89</v>
      </c>
      <c r="H39" s="29">
        <v>6911</v>
      </c>
      <c r="I39" s="28" t="s">
        <v>8184</v>
      </c>
      <c r="J39" s="29" t="s">
        <v>90</v>
      </c>
      <c r="K39" s="29">
        <v>20</v>
      </c>
      <c r="L39" s="37">
        <v>1081091</v>
      </c>
      <c r="M39" s="32">
        <v>11</v>
      </c>
      <c r="N39" s="38" t="s">
        <v>8233</v>
      </c>
      <c r="O39" s="34" t="s">
        <v>8191</v>
      </c>
      <c r="P39" s="142">
        <v>53900005560</v>
      </c>
      <c r="Q39" s="35">
        <v>3492779</v>
      </c>
      <c r="R39" s="35">
        <v>0</v>
      </c>
      <c r="S39" s="36">
        <v>0</v>
      </c>
      <c r="T39" s="72">
        <v>0</v>
      </c>
      <c r="U39" s="72">
        <v>0</v>
      </c>
      <c r="V39" s="72"/>
      <c r="W39" s="36"/>
      <c r="X39" s="36"/>
      <c r="Y39" s="36"/>
      <c r="Z39" s="36"/>
      <c r="AA39" s="36"/>
      <c r="AB39" s="36"/>
      <c r="AC39" s="261">
        <f>SUM(Tabla32[[#This Row],[ENERO]:[DICIEMBRE]])</f>
        <v>3492779</v>
      </c>
    </row>
    <row r="40" spans="1:29" ht="11.25" customHeight="1" x14ac:dyDescent="0.2">
      <c r="A40" s="96">
        <v>8</v>
      </c>
      <c r="B40" s="29" t="s">
        <v>8181</v>
      </c>
      <c r="C40" s="27">
        <v>20032</v>
      </c>
      <c r="D40" s="30" t="s">
        <v>8182</v>
      </c>
      <c r="E40" s="29" t="s">
        <v>8193</v>
      </c>
      <c r="F40" s="29">
        <v>738689003</v>
      </c>
      <c r="G40" s="37" t="s">
        <v>82</v>
      </c>
      <c r="H40" s="29">
        <v>6979</v>
      </c>
      <c r="I40" s="28" t="s">
        <v>8184</v>
      </c>
      <c r="J40" s="29" t="s">
        <v>84</v>
      </c>
      <c r="K40" s="29">
        <v>90</v>
      </c>
      <c r="L40" s="37">
        <v>1081209</v>
      </c>
      <c r="M40" s="32">
        <v>36</v>
      </c>
      <c r="N40" s="38" t="s">
        <v>8234</v>
      </c>
      <c r="O40" s="34" t="s">
        <v>8197</v>
      </c>
      <c r="P40" s="142">
        <v>84881309</v>
      </c>
      <c r="Q40" s="35">
        <v>0</v>
      </c>
      <c r="R40" s="35">
        <v>0</v>
      </c>
      <c r="S40" s="36">
        <v>0</v>
      </c>
      <c r="T40" s="72">
        <v>0</v>
      </c>
      <c r="U40" s="72">
        <v>0</v>
      </c>
      <c r="V40" s="72"/>
      <c r="W40" s="36"/>
      <c r="X40" s="36"/>
      <c r="Y40" s="36"/>
      <c r="Z40" s="36"/>
      <c r="AA40" s="36"/>
      <c r="AB40" s="36"/>
      <c r="AC40" s="261">
        <f>SUM(Tabla32[[#This Row],[ENERO]:[DICIEMBRE]])</f>
        <v>0</v>
      </c>
    </row>
    <row r="41" spans="1:29" ht="11.25" customHeight="1" x14ac:dyDescent="0.2">
      <c r="A41" s="95">
        <v>8</v>
      </c>
      <c r="B41" s="59" t="s">
        <v>8181</v>
      </c>
      <c r="C41" s="27">
        <v>20032</v>
      </c>
      <c r="D41" s="59" t="s">
        <v>8182</v>
      </c>
      <c r="E41" s="59" t="s">
        <v>8205</v>
      </c>
      <c r="F41" s="60">
        <v>738689003</v>
      </c>
      <c r="G41" s="37" t="s">
        <v>82</v>
      </c>
      <c r="H41" s="29">
        <v>6979</v>
      </c>
      <c r="I41" s="28" t="s">
        <v>8184</v>
      </c>
      <c r="J41" s="29" t="s">
        <v>84</v>
      </c>
      <c r="K41" s="59">
        <v>55</v>
      </c>
      <c r="L41" s="61">
        <v>1081221</v>
      </c>
      <c r="M41" s="32">
        <v>7</v>
      </c>
      <c r="N41" s="62" t="s">
        <v>8235</v>
      </c>
      <c r="O41" s="34" t="s">
        <v>8197</v>
      </c>
      <c r="P41" s="138">
        <v>84881279</v>
      </c>
      <c r="Q41" s="35">
        <v>9296237</v>
      </c>
      <c r="R41" s="35">
        <v>0</v>
      </c>
      <c r="S41" s="36">
        <v>0</v>
      </c>
      <c r="T41" s="72">
        <v>0</v>
      </c>
      <c r="U41" s="72">
        <v>0</v>
      </c>
      <c r="V41" s="72"/>
      <c r="W41" s="36"/>
      <c r="X41" s="36"/>
      <c r="Y41" s="36"/>
      <c r="Z41" s="36"/>
      <c r="AA41" s="36"/>
      <c r="AB41" s="36"/>
      <c r="AC41" s="261">
        <f>SUM(Tabla32[[#This Row],[ENERO]:[DICIEMBRE]])</f>
        <v>9296237</v>
      </c>
    </row>
    <row r="42" spans="1:29" ht="11.25" customHeight="1" x14ac:dyDescent="0.2">
      <c r="A42" s="95">
        <v>8</v>
      </c>
      <c r="B42" s="59" t="s">
        <v>8181</v>
      </c>
      <c r="C42" s="27">
        <v>20032</v>
      </c>
      <c r="D42" s="59" t="s">
        <v>8182</v>
      </c>
      <c r="E42" s="59" t="s">
        <v>8205</v>
      </c>
      <c r="F42" s="60">
        <v>738689003</v>
      </c>
      <c r="G42" s="37" t="s">
        <v>82</v>
      </c>
      <c r="H42" s="29">
        <v>6979</v>
      </c>
      <c r="I42" s="28" t="s">
        <v>8184</v>
      </c>
      <c r="J42" s="29" t="s">
        <v>85</v>
      </c>
      <c r="K42" s="59">
        <v>35</v>
      </c>
      <c r="L42" s="61">
        <v>1081222</v>
      </c>
      <c r="M42" s="32">
        <v>7</v>
      </c>
      <c r="N42" s="62" t="s">
        <v>8236</v>
      </c>
      <c r="O42" s="34" t="s">
        <v>8197</v>
      </c>
      <c r="P42" s="138">
        <v>84881244</v>
      </c>
      <c r="Q42" s="35">
        <v>6404075</v>
      </c>
      <c r="R42" s="35">
        <v>0</v>
      </c>
      <c r="S42" s="36">
        <v>0</v>
      </c>
      <c r="T42" s="72">
        <v>0</v>
      </c>
      <c r="U42" s="72">
        <v>0</v>
      </c>
      <c r="V42" s="72"/>
      <c r="W42" s="36"/>
      <c r="X42" s="36"/>
      <c r="Y42" s="36"/>
      <c r="Z42" s="36"/>
      <c r="AA42" s="36"/>
      <c r="AB42" s="36"/>
      <c r="AC42" s="261">
        <f>SUM(Tabla32[[#This Row],[ENERO]:[DICIEMBRE]])</f>
        <v>6404075</v>
      </c>
    </row>
    <row r="43" spans="1:29" ht="11.25" customHeight="1" x14ac:dyDescent="0.2">
      <c r="A43" s="111">
        <v>8</v>
      </c>
      <c r="B43" s="65" t="s">
        <v>8181</v>
      </c>
      <c r="C43" s="27">
        <v>20032</v>
      </c>
      <c r="D43" s="64" t="s">
        <v>8182</v>
      </c>
      <c r="E43" s="59" t="s">
        <v>8205</v>
      </c>
      <c r="F43" s="66">
        <v>713189006</v>
      </c>
      <c r="G43" s="37" t="s">
        <v>89</v>
      </c>
      <c r="H43" s="29">
        <v>6911</v>
      </c>
      <c r="I43" s="28" t="s">
        <v>8184</v>
      </c>
      <c r="J43" s="29" t="s">
        <v>91</v>
      </c>
      <c r="K43" s="59">
        <v>35</v>
      </c>
      <c r="L43" s="61">
        <v>1081223</v>
      </c>
      <c r="M43" s="32">
        <v>7</v>
      </c>
      <c r="N43" s="74" t="s">
        <v>8237</v>
      </c>
      <c r="O43" s="34" t="s">
        <v>8191</v>
      </c>
      <c r="P43" s="139">
        <v>545000030294</v>
      </c>
      <c r="Q43" s="112">
        <v>5990909</v>
      </c>
      <c r="R43" s="35">
        <v>0</v>
      </c>
      <c r="S43" s="104">
        <v>0</v>
      </c>
      <c r="T43" s="72">
        <v>0</v>
      </c>
      <c r="U43" s="72">
        <v>0</v>
      </c>
      <c r="V43" s="72"/>
      <c r="W43" s="72"/>
      <c r="X43" s="36"/>
      <c r="Y43" s="36"/>
      <c r="Z43" s="72"/>
      <c r="AA43" s="72"/>
      <c r="AB43" s="36"/>
      <c r="AC43" s="261">
        <f>SUM(Tabla32[[#This Row],[ENERO]:[DICIEMBRE]])</f>
        <v>5990909</v>
      </c>
    </row>
    <row r="44" spans="1:29" ht="11.25" customHeight="1" x14ac:dyDescent="0.2">
      <c r="A44" s="111">
        <v>8</v>
      </c>
      <c r="B44" s="65" t="s">
        <v>8181</v>
      </c>
      <c r="C44" s="27">
        <v>20032</v>
      </c>
      <c r="D44" s="64" t="s">
        <v>8182</v>
      </c>
      <c r="E44" s="59" t="s">
        <v>8193</v>
      </c>
      <c r="F44" s="66">
        <v>713189006</v>
      </c>
      <c r="G44" s="37" t="s">
        <v>89</v>
      </c>
      <c r="H44" s="29">
        <v>6911</v>
      </c>
      <c r="I44" s="28" t="s">
        <v>8184</v>
      </c>
      <c r="J44" s="29" t="s">
        <v>91</v>
      </c>
      <c r="K44" s="59">
        <v>50</v>
      </c>
      <c r="L44" s="61">
        <v>1081224</v>
      </c>
      <c r="M44" s="29">
        <v>36</v>
      </c>
      <c r="N44" s="74" t="s">
        <v>8238</v>
      </c>
      <c r="O44" s="34" t="s">
        <v>8191</v>
      </c>
      <c r="P44" s="139">
        <v>53900005594</v>
      </c>
      <c r="Q44" s="112">
        <v>15926803</v>
      </c>
      <c r="R44" s="35">
        <v>4403724</v>
      </c>
      <c r="S44" s="104">
        <v>1409192</v>
      </c>
      <c r="T44" s="72">
        <v>0</v>
      </c>
      <c r="U44" s="72">
        <v>0</v>
      </c>
      <c r="V44" s="72"/>
      <c r="W44" s="72"/>
      <c r="X44" s="36"/>
      <c r="Y44" s="36"/>
      <c r="Z44" s="72"/>
      <c r="AA44" s="72"/>
      <c r="AB44" s="36"/>
      <c r="AC44" s="261">
        <f>SUM(Tabla32[[#This Row],[ENERO]:[DICIEMBRE]])</f>
        <v>21739719</v>
      </c>
    </row>
    <row r="45" spans="1:29" ht="11.25" customHeight="1" x14ac:dyDescent="0.2">
      <c r="A45" s="111">
        <v>8</v>
      </c>
      <c r="B45" s="65" t="s">
        <v>8181</v>
      </c>
      <c r="C45" s="27">
        <v>20032</v>
      </c>
      <c r="D45" s="64" t="s">
        <v>8182</v>
      </c>
      <c r="E45" s="59" t="s">
        <v>8193</v>
      </c>
      <c r="F45" s="66">
        <v>713189006</v>
      </c>
      <c r="G45" s="37" t="s">
        <v>89</v>
      </c>
      <c r="H45" s="29">
        <v>6911</v>
      </c>
      <c r="I45" s="28" t="s">
        <v>8184</v>
      </c>
      <c r="J45" s="29" t="s">
        <v>85</v>
      </c>
      <c r="K45" s="59">
        <v>90</v>
      </c>
      <c r="L45" s="61">
        <v>1081230</v>
      </c>
      <c r="M45" s="29">
        <v>36</v>
      </c>
      <c r="N45" s="74" t="s">
        <v>8239</v>
      </c>
      <c r="O45" s="34" t="s">
        <v>8191</v>
      </c>
      <c r="P45" s="139">
        <v>53900098461</v>
      </c>
      <c r="Q45" s="112">
        <v>22980101</v>
      </c>
      <c r="R45" s="35">
        <v>7926704</v>
      </c>
      <c r="S45" s="104">
        <v>616521</v>
      </c>
      <c r="T45" s="72">
        <v>0</v>
      </c>
      <c r="U45" s="72">
        <v>0</v>
      </c>
      <c r="V45" s="72"/>
      <c r="W45" s="72"/>
      <c r="X45" s="36"/>
      <c r="Y45" s="36"/>
      <c r="Z45" s="72"/>
      <c r="AA45" s="72"/>
      <c r="AB45" s="36"/>
      <c r="AC45" s="261">
        <f>SUM(Tabla32[[#This Row],[ENERO]:[DICIEMBRE]])</f>
        <v>31523326</v>
      </c>
    </row>
    <row r="46" spans="1:29" ht="11.25" customHeight="1" x14ac:dyDescent="0.2">
      <c r="A46" s="96">
        <v>8</v>
      </c>
      <c r="B46" s="65" t="s">
        <v>8181</v>
      </c>
      <c r="C46" s="27">
        <v>20032</v>
      </c>
      <c r="D46" s="64" t="s">
        <v>8182</v>
      </c>
      <c r="E46" s="59" t="s">
        <v>8193</v>
      </c>
      <c r="F46" s="60">
        <v>713189006</v>
      </c>
      <c r="G46" s="70" t="s">
        <v>89</v>
      </c>
      <c r="H46" s="68">
        <v>6911</v>
      </c>
      <c r="I46" s="28" t="s">
        <v>8184</v>
      </c>
      <c r="J46" s="29" t="s">
        <v>90</v>
      </c>
      <c r="K46" s="59">
        <v>85</v>
      </c>
      <c r="L46" s="61">
        <v>1081236</v>
      </c>
      <c r="M46" s="29">
        <v>36</v>
      </c>
      <c r="N46" s="62" t="s">
        <v>8240</v>
      </c>
      <c r="O46" s="75" t="s">
        <v>8191</v>
      </c>
      <c r="P46" s="139">
        <v>53900005551</v>
      </c>
      <c r="Q46" s="103">
        <v>20022267</v>
      </c>
      <c r="R46" s="69">
        <v>6165214</v>
      </c>
      <c r="S46" s="104">
        <v>0</v>
      </c>
      <c r="T46" s="72">
        <v>0</v>
      </c>
      <c r="U46" s="72">
        <v>0</v>
      </c>
      <c r="V46" s="72"/>
      <c r="W46" s="72"/>
      <c r="X46" s="97"/>
      <c r="Y46" s="97"/>
      <c r="Z46" s="72"/>
      <c r="AA46" s="72"/>
      <c r="AB46" s="36"/>
      <c r="AC46" s="261">
        <f>SUM(Tabla32[[#This Row],[ENERO]:[DICIEMBRE]])</f>
        <v>26187481</v>
      </c>
    </row>
    <row r="47" spans="1:29" ht="11.25" customHeight="1" x14ac:dyDescent="0.2">
      <c r="A47" s="96">
        <v>8</v>
      </c>
      <c r="B47" s="65" t="s">
        <v>8181</v>
      </c>
      <c r="C47" s="27">
        <v>20032</v>
      </c>
      <c r="D47" s="64" t="s">
        <v>8182</v>
      </c>
      <c r="E47" s="59" t="s">
        <v>8193</v>
      </c>
      <c r="F47" s="60">
        <v>738689003</v>
      </c>
      <c r="G47" s="70" t="s">
        <v>82</v>
      </c>
      <c r="H47" s="68">
        <v>6979</v>
      </c>
      <c r="I47" s="28" t="s">
        <v>8184</v>
      </c>
      <c r="J47" s="29" t="s">
        <v>88</v>
      </c>
      <c r="K47" s="59">
        <v>125</v>
      </c>
      <c r="L47" s="61">
        <v>1081243</v>
      </c>
      <c r="M47" s="29">
        <v>36</v>
      </c>
      <c r="N47" s="62" t="s">
        <v>8241</v>
      </c>
      <c r="O47" s="75" t="s">
        <v>8197</v>
      </c>
      <c r="P47" s="139">
        <v>73546230</v>
      </c>
      <c r="Q47" s="103">
        <v>25255359</v>
      </c>
      <c r="R47" s="69">
        <v>6957885</v>
      </c>
      <c r="S47" s="104">
        <v>0</v>
      </c>
      <c r="T47" s="72">
        <v>0</v>
      </c>
      <c r="U47" s="72">
        <v>0</v>
      </c>
      <c r="V47" s="72"/>
      <c r="W47" s="72"/>
      <c r="X47" s="97"/>
      <c r="Y47" s="97"/>
      <c r="Z47" s="72"/>
      <c r="AA47" s="98"/>
      <c r="AB47" s="36"/>
      <c r="AC47" s="261">
        <f>SUM(Tabla32[[#This Row],[ENERO]:[DICIEMBRE]])</f>
        <v>32213244</v>
      </c>
    </row>
    <row r="48" spans="1:29" ht="11.25" customHeight="1" x14ac:dyDescent="0.2">
      <c r="A48" s="118">
        <v>9</v>
      </c>
      <c r="B48" s="76" t="s">
        <v>8181</v>
      </c>
      <c r="C48" s="47">
        <v>20032</v>
      </c>
      <c r="D48" s="77" t="s">
        <v>8182</v>
      </c>
      <c r="E48" s="54" t="s">
        <v>8187</v>
      </c>
      <c r="F48" s="50">
        <v>738689003</v>
      </c>
      <c r="G48" s="78" t="s">
        <v>82</v>
      </c>
      <c r="H48" s="52">
        <v>6979</v>
      </c>
      <c r="I48" s="28" t="s">
        <v>8184</v>
      </c>
      <c r="J48" s="53" t="s">
        <v>40</v>
      </c>
      <c r="K48" s="54">
        <v>35</v>
      </c>
      <c r="L48" s="55">
        <v>1090666</v>
      </c>
      <c r="M48" s="53">
        <v>13</v>
      </c>
      <c r="N48" s="56" t="s">
        <v>8242</v>
      </c>
      <c r="O48" s="34" t="s">
        <v>8197</v>
      </c>
      <c r="P48" s="79">
        <v>84881643</v>
      </c>
      <c r="Q48" s="105">
        <v>4576371</v>
      </c>
      <c r="R48" s="105">
        <v>1417198</v>
      </c>
      <c r="S48" s="106">
        <v>0</v>
      </c>
      <c r="T48" s="72">
        <v>0</v>
      </c>
      <c r="U48" s="72">
        <v>0</v>
      </c>
      <c r="V48" s="72"/>
      <c r="W48" s="107"/>
      <c r="X48" s="36"/>
      <c r="Y48" s="36"/>
      <c r="Z48" s="107"/>
      <c r="AA48" s="107"/>
      <c r="AB48" s="94"/>
      <c r="AC48" s="261">
        <f>SUM(Tabla32[[#This Row],[ENERO]:[DICIEMBRE]])</f>
        <v>5993569</v>
      </c>
    </row>
    <row r="49" spans="1:29" ht="11.25" customHeight="1" x14ac:dyDescent="0.2">
      <c r="A49" s="113">
        <v>9</v>
      </c>
      <c r="B49" s="28" t="s">
        <v>8181</v>
      </c>
      <c r="C49" s="27">
        <v>20032</v>
      </c>
      <c r="D49" s="30" t="s">
        <v>8182</v>
      </c>
      <c r="E49" s="29" t="s">
        <v>8183</v>
      </c>
      <c r="F49" s="39">
        <v>735534009</v>
      </c>
      <c r="G49" s="37" t="s">
        <v>38</v>
      </c>
      <c r="H49" s="29">
        <v>6971</v>
      </c>
      <c r="I49" s="28" t="s">
        <v>8184</v>
      </c>
      <c r="J49" s="29" t="s">
        <v>39</v>
      </c>
      <c r="K49" s="29">
        <v>10</v>
      </c>
      <c r="L49" s="31">
        <v>1090667</v>
      </c>
      <c r="M49" s="32">
        <v>12</v>
      </c>
      <c r="N49" s="33" t="s">
        <v>8243</v>
      </c>
      <c r="O49" s="34" t="s">
        <v>8186</v>
      </c>
      <c r="P49" s="135">
        <v>70043582</v>
      </c>
      <c r="Q49" s="35">
        <v>1351193</v>
      </c>
      <c r="R49" s="35">
        <v>174348</v>
      </c>
      <c r="S49" s="36">
        <v>0</v>
      </c>
      <c r="T49" s="72">
        <v>0</v>
      </c>
      <c r="U49" s="72">
        <v>0</v>
      </c>
      <c r="V49" s="72"/>
      <c r="W49" s="36"/>
      <c r="X49" s="36"/>
      <c r="Y49" s="36"/>
      <c r="Z49" s="36"/>
      <c r="AA49" s="36"/>
      <c r="AB49" s="36"/>
      <c r="AC49" s="261">
        <f>SUM(Tabla32[[#This Row],[ENERO]:[DICIEMBRE]])</f>
        <v>1525541</v>
      </c>
    </row>
    <row r="50" spans="1:29" ht="11.25" customHeight="1" x14ac:dyDescent="0.2">
      <c r="A50" s="113">
        <v>9</v>
      </c>
      <c r="B50" s="28" t="s">
        <v>8181</v>
      </c>
      <c r="C50" s="27">
        <v>20032</v>
      </c>
      <c r="D50" s="30" t="s">
        <v>8182</v>
      </c>
      <c r="E50" s="29" t="s">
        <v>8187</v>
      </c>
      <c r="F50" s="119">
        <v>735534009</v>
      </c>
      <c r="G50" s="37" t="s">
        <v>38</v>
      </c>
      <c r="H50" s="29">
        <v>6971</v>
      </c>
      <c r="I50" s="28" t="s">
        <v>8184</v>
      </c>
      <c r="J50" s="29" t="s">
        <v>39</v>
      </c>
      <c r="K50" s="29">
        <v>17</v>
      </c>
      <c r="L50" s="37">
        <v>1090668</v>
      </c>
      <c r="M50" s="32">
        <v>13</v>
      </c>
      <c r="N50" s="38" t="s">
        <v>8244</v>
      </c>
      <c r="O50" s="34" t="s">
        <v>8186</v>
      </c>
      <c r="P50" s="135">
        <v>70041903</v>
      </c>
      <c r="Q50" s="35">
        <v>2288186</v>
      </c>
      <c r="R50" s="35">
        <v>413350</v>
      </c>
      <c r="S50" s="36">
        <v>0</v>
      </c>
      <c r="T50" s="72">
        <v>0</v>
      </c>
      <c r="U50" s="72">
        <v>0</v>
      </c>
      <c r="V50" s="72"/>
      <c r="W50" s="36"/>
      <c r="X50" s="36"/>
      <c r="Y50" s="36"/>
      <c r="Z50" s="36"/>
      <c r="AA50" s="120"/>
      <c r="AB50" s="36"/>
      <c r="AC50" s="261">
        <f>SUM(Tabla32[[#This Row],[ENERO]:[DICIEMBRE]])</f>
        <v>2701536</v>
      </c>
    </row>
    <row r="51" spans="1:29" ht="11.25" customHeight="1" x14ac:dyDescent="0.2">
      <c r="A51" s="96">
        <v>9</v>
      </c>
      <c r="B51" s="63" t="s">
        <v>8181</v>
      </c>
      <c r="C51" s="27">
        <v>20032</v>
      </c>
      <c r="D51" s="64" t="s">
        <v>8182</v>
      </c>
      <c r="E51" s="65" t="s">
        <v>8193</v>
      </c>
      <c r="F51" s="100">
        <v>700376001</v>
      </c>
      <c r="G51" s="38" t="s">
        <v>71</v>
      </c>
      <c r="H51" s="68">
        <v>1800</v>
      </c>
      <c r="I51" s="28" t="s">
        <v>8184</v>
      </c>
      <c r="J51" s="29" t="s">
        <v>72</v>
      </c>
      <c r="K51" s="101">
        <v>60</v>
      </c>
      <c r="L51" s="101">
        <v>1090669</v>
      </c>
      <c r="M51" s="29">
        <v>36</v>
      </c>
      <c r="N51" s="101" t="s">
        <v>8245</v>
      </c>
      <c r="O51" s="58" t="s">
        <v>8186</v>
      </c>
      <c r="P51" s="139">
        <v>10549013</v>
      </c>
      <c r="Q51" s="69">
        <v>9783608</v>
      </c>
      <c r="R51" s="69">
        <v>3434905</v>
      </c>
      <c r="S51" s="36">
        <v>0</v>
      </c>
      <c r="T51" s="72">
        <v>0</v>
      </c>
      <c r="U51" s="72">
        <v>0</v>
      </c>
      <c r="V51" s="72"/>
      <c r="W51" s="97"/>
      <c r="X51" s="36"/>
      <c r="Y51" s="36"/>
      <c r="Z51" s="97"/>
      <c r="AA51" s="98"/>
      <c r="AB51" s="36"/>
      <c r="AC51" s="261">
        <f>SUM(Tabla32[[#This Row],[ENERO]:[DICIEMBRE]])</f>
        <v>13218513</v>
      </c>
    </row>
    <row r="52" spans="1:29" ht="11.25" customHeight="1" x14ac:dyDescent="0.2">
      <c r="A52" s="96">
        <v>9</v>
      </c>
      <c r="B52" s="63" t="s">
        <v>8181</v>
      </c>
      <c r="C52" s="27">
        <v>20032</v>
      </c>
      <c r="D52" s="64" t="s">
        <v>8182</v>
      </c>
      <c r="E52" s="65" t="s">
        <v>8195</v>
      </c>
      <c r="F52" s="39">
        <v>735534009</v>
      </c>
      <c r="G52" s="37" t="s">
        <v>38</v>
      </c>
      <c r="H52" s="29">
        <v>6971</v>
      </c>
      <c r="I52" s="28" t="s">
        <v>8184</v>
      </c>
      <c r="J52" s="29" t="s">
        <v>40</v>
      </c>
      <c r="K52" s="59">
        <v>20</v>
      </c>
      <c r="L52" s="61">
        <v>1090676</v>
      </c>
      <c r="M52" s="29">
        <v>11</v>
      </c>
      <c r="N52" s="62" t="s">
        <v>8246</v>
      </c>
      <c r="O52" s="58" t="s">
        <v>8186</v>
      </c>
      <c r="P52" s="139">
        <v>70028621</v>
      </c>
      <c r="Q52" s="69">
        <v>1013524</v>
      </c>
      <c r="R52" s="69">
        <v>0</v>
      </c>
      <c r="S52" s="69">
        <v>0</v>
      </c>
      <c r="T52" s="72">
        <v>0</v>
      </c>
      <c r="U52" s="72">
        <v>0</v>
      </c>
      <c r="V52" s="72"/>
      <c r="W52" s="69"/>
      <c r="X52" s="36"/>
      <c r="Y52" s="36"/>
      <c r="Z52" s="97"/>
      <c r="AA52" s="72"/>
      <c r="AB52" s="36"/>
      <c r="AC52" s="261">
        <f>SUM(Tabla32[[#This Row],[ENERO]:[DICIEMBRE]])</f>
        <v>1013524</v>
      </c>
    </row>
    <row r="53" spans="1:29" ht="11.25" customHeight="1" x14ac:dyDescent="0.2">
      <c r="A53" s="96">
        <v>9</v>
      </c>
      <c r="B53" s="63" t="s">
        <v>8181</v>
      </c>
      <c r="C53" s="27">
        <v>20032</v>
      </c>
      <c r="D53" s="64" t="s">
        <v>8182</v>
      </c>
      <c r="E53" s="65" t="s">
        <v>8198</v>
      </c>
      <c r="F53" s="39">
        <v>735534009</v>
      </c>
      <c r="G53" s="37" t="s">
        <v>38</v>
      </c>
      <c r="H53" s="29">
        <v>6971</v>
      </c>
      <c r="I53" s="28" t="s">
        <v>8184</v>
      </c>
      <c r="J53" s="29" t="s">
        <v>40</v>
      </c>
      <c r="K53" s="59">
        <v>20</v>
      </c>
      <c r="L53" s="61">
        <v>1090677</v>
      </c>
      <c r="M53" s="29">
        <v>11</v>
      </c>
      <c r="N53" s="62" t="s">
        <v>8247</v>
      </c>
      <c r="O53" s="58" t="s">
        <v>8186</v>
      </c>
      <c r="P53" s="139">
        <v>70028621</v>
      </c>
      <c r="Q53" s="69">
        <v>1286813</v>
      </c>
      <c r="R53" s="69">
        <v>0</v>
      </c>
      <c r="S53" s="69">
        <v>0</v>
      </c>
      <c r="T53" s="72">
        <v>0</v>
      </c>
      <c r="U53" s="72">
        <v>0</v>
      </c>
      <c r="V53" s="72"/>
      <c r="W53" s="69"/>
      <c r="X53" s="36"/>
      <c r="Y53" s="36"/>
      <c r="Z53" s="97"/>
      <c r="AA53" s="72"/>
      <c r="AB53" s="36"/>
      <c r="AC53" s="261">
        <f>SUM(Tabla32[[#This Row],[ENERO]:[DICIEMBRE]])</f>
        <v>1286813</v>
      </c>
    </row>
    <row r="54" spans="1:29" ht="11.25" customHeight="1" x14ac:dyDescent="0.2">
      <c r="A54" s="96">
        <v>9</v>
      </c>
      <c r="B54" s="65" t="s">
        <v>8181</v>
      </c>
      <c r="C54" s="27">
        <v>20032</v>
      </c>
      <c r="D54" s="64" t="s">
        <v>8182</v>
      </c>
      <c r="E54" s="59" t="s">
        <v>8193</v>
      </c>
      <c r="F54" s="60">
        <v>735534009</v>
      </c>
      <c r="G54" s="70" t="s">
        <v>38</v>
      </c>
      <c r="H54" s="68">
        <v>6971</v>
      </c>
      <c r="I54" s="28" t="s">
        <v>8184</v>
      </c>
      <c r="J54" s="29" t="s">
        <v>40</v>
      </c>
      <c r="K54" s="59">
        <v>125</v>
      </c>
      <c r="L54" s="61">
        <v>1090684</v>
      </c>
      <c r="M54" s="29">
        <v>36</v>
      </c>
      <c r="N54" s="62" t="s">
        <v>8248</v>
      </c>
      <c r="O54" s="75" t="s">
        <v>8186</v>
      </c>
      <c r="P54" s="139">
        <v>81765011</v>
      </c>
      <c r="Q54" s="69">
        <v>25710411</v>
      </c>
      <c r="R54" s="69">
        <v>0</v>
      </c>
      <c r="S54" s="104">
        <v>176149</v>
      </c>
      <c r="T54" s="72">
        <v>0</v>
      </c>
      <c r="U54" s="72">
        <v>0</v>
      </c>
      <c r="V54" s="72"/>
      <c r="W54" s="72"/>
      <c r="X54" s="97"/>
      <c r="Y54" s="97"/>
      <c r="Z54" s="72"/>
      <c r="AA54" s="98"/>
      <c r="AB54" s="36"/>
      <c r="AC54" s="261">
        <f>SUM(Tabla32[[#This Row],[ENERO]:[DICIEMBRE]])</f>
        <v>25886560</v>
      </c>
    </row>
    <row r="55" spans="1:29" ht="11.25" customHeight="1" x14ac:dyDescent="0.2">
      <c r="A55" s="96">
        <v>9</v>
      </c>
      <c r="B55" s="63" t="s">
        <v>8181</v>
      </c>
      <c r="C55" s="27">
        <v>20032</v>
      </c>
      <c r="D55" s="64" t="s">
        <v>8182</v>
      </c>
      <c r="E55" s="65" t="s">
        <v>8207</v>
      </c>
      <c r="F55" s="60">
        <v>735534009</v>
      </c>
      <c r="G55" s="70" t="s">
        <v>38</v>
      </c>
      <c r="H55" s="68">
        <v>6971</v>
      </c>
      <c r="I55" s="28" t="s">
        <v>8184</v>
      </c>
      <c r="J55" s="29" t="s">
        <v>39</v>
      </c>
      <c r="K55" s="59">
        <v>30</v>
      </c>
      <c r="L55" s="61">
        <v>1090686</v>
      </c>
      <c r="M55" s="29">
        <v>12</v>
      </c>
      <c r="N55" s="62" t="s">
        <v>8249</v>
      </c>
      <c r="O55" s="75" t="s">
        <v>8186</v>
      </c>
      <c r="P55" s="139">
        <v>70043051</v>
      </c>
      <c r="Q55" s="69">
        <v>8780426</v>
      </c>
      <c r="R55" s="69">
        <v>292681</v>
      </c>
      <c r="S55" s="104">
        <v>113296</v>
      </c>
      <c r="T55" s="72">
        <v>0</v>
      </c>
      <c r="U55" s="72">
        <v>0</v>
      </c>
      <c r="V55" s="72"/>
      <c r="W55" s="72"/>
      <c r="X55" s="97"/>
      <c r="Y55" s="97"/>
      <c r="Z55" s="72"/>
      <c r="AA55" s="98"/>
      <c r="AB55" s="36"/>
      <c r="AC55" s="261">
        <f>SUM(Tabla32[[#This Row],[ENERO]:[DICIEMBRE]])</f>
        <v>9186403</v>
      </c>
    </row>
    <row r="56" spans="1:29" ht="11.25" customHeight="1" x14ac:dyDescent="0.2">
      <c r="A56" s="96">
        <v>9</v>
      </c>
      <c r="B56" s="63" t="s">
        <v>8181</v>
      </c>
      <c r="C56" s="27">
        <v>20032</v>
      </c>
      <c r="D56" s="64" t="s">
        <v>8182</v>
      </c>
      <c r="E56" s="65" t="s">
        <v>8207</v>
      </c>
      <c r="F56" s="60">
        <v>738689003</v>
      </c>
      <c r="G56" s="70" t="s">
        <v>82</v>
      </c>
      <c r="H56" s="68">
        <v>6979</v>
      </c>
      <c r="I56" s="28" t="s">
        <v>8184</v>
      </c>
      <c r="J56" s="29" t="s">
        <v>40</v>
      </c>
      <c r="K56" s="59">
        <v>78</v>
      </c>
      <c r="L56" s="61">
        <v>1090688</v>
      </c>
      <c r="M56" s="29">
        <v>12</v>
      </c>
      <c r="N56" s="62" t="s">
        <v>8250</v>
      </c>
      <c r="O56" s="75" t="s">
        <v>8197</v>
      </c>
      <c r="P56" s="139">
        <v>73546001</v>
      </c>
      <c r="Q56" s="69">
        <v>19902298</v>
      </c>
      <c r="R56" s="69">
        <v>6571157</v>
      </c>
      <c r="S56" s="104">
        <v>0</v>
      </c>
      <c r="T56" s="72">
        <v>0</v>
      </c>
      <c r="U56" s="72">
        <v>0</v>
      </c>
      <c r="V56" s="72"/>
      <c r="W56" s="72"/>
      <c r="X56" s="97"/>
      <c r="Y56" s="97"/>
      <c r="Z56" s="72"/>
      <c r="AA56" s="98"/>
      <c r="AB56" s="36"/>
      <c r="AC56" s="261">
        <f>SUM(Tabla32[[#This Row],[ENERO]:[DICIEMBRE]])</f>
        <v>26473455</v>
      </c>
    </row>
    <row r="57" spans="1:29" ht="11.25" customHeight="1" x14ac:dyDescent="0.2">
      <c r="A57" s="96">
        <v>9</v>
      </c>
      <c r="B57" s="63" t="s">
        <v>8181</v>
      </c>
      <c r="C57" s="27">
        <v>20032</v>
      </c>
      <c r="D57" s="64" t="s">
        <v>8182</v>
      </c>
      <c r="E57" s="65" t="s">
        <v>8205</v>
      </c>
      <c r="F57" s="60">
        <v>738689003</v>
      </c>
      <c r="G57" s="70" t="s">
        <v>82</v>
      </c>
      <c r="H57" s="68">
        <v>6979</v>
      </c>
      <c r="I57" s="28" t="s">
        <v>8184</v>
      </c>
      <c r="J57" s="29" t="s">
        <v>40</v>
      </c>
      <c r="K57" s="59">
        <v>95</v>
      </c>
      <c r="L57" s="61">
        <v>1090694</v>
      </c>
      <c r="M57" s="29">
        <v>7</v>
      </c>
      <c r="N57" s="62" t="s">
        <v>8251</v>
      </c>
      <c r="O57" s="75" t="s">
        <v>8197</v>
      </c>
      <c r="P57" s="139">
        <v>73546451</v>
      </c>
      <c r="Q57" s="69">
        <v>10948902</v>
      </c>
      <c r="R57" s="69">
        <v>0</v>
      </c>
      <c r="S57" s="104">
        <v>0</v>
      </c>
      <c r="T57" s="72">
        <v>0</v>
      </c>
      <c r="U57" s="72">
        <v>0</v>
      </c>
      <c r="V57" s="72"/>
      <c r="W57" s="72"/>
      <c r="X57" s="97"/>
      <c r="Y57" s="97"/>
      <c r="Z57" s="72"/>
      <c r="AA57" s="98"/>
      <c r="AB57" s="36"/>
      <c r="AC57" s="261">
        <f>SUM(Tabla32[[#This Row],[ENERO]:[DICIEMBRE]])</f>
        <v>10948902</v>
      </c>
    </row>
    <row r="58" spans="1:29" ht="11.25" customHeight="1" x14ac:dyDescent="0.2">
      <c r="A58" s="122">
        <v>10</v>
      </c>
      <c r="B58" s="123" t="s">
        <v>8181</v>
      </c>
      <c r="C58" s="27">
        <v>20032</v>
      </c>
      <c r="D58" s="124" t="s">
        <v>8182</v>
      </c>
      <c r="E58" s="65" t="s">
        <v>8193</v>
      </c>
      <c r="F58" s="65">
        <v>700376001</v>
      </c>
      <c r="G58" s="121" t="s">
        <v>71</v>
      </c>
      <c r="H58" s="71">
        <v>1800</v>
      </c>
      <c r="I58" s="28" t="s">
        <v>8184</v>
      </c>
      <c r="J58" s="71" t="s">
        <v>73</v>
      </c>
      <c r="K58" s="65">
        <v>95</v>
      </c>
      <c r="L58" s="125">
        <v>1100767</v>
      </c>
      <c r="M58" s="127">
        <v>36</v>
      </c>
      <c r="N58" s="126" t="s">
        <v>8252</v>
      </c>
      <c r="O58" s="34" t="s">
        <v>8186</v>
      </c>
      <c r="P58" s="138">
        <v>35401222</v>
      </c>
      <c r="Q58" s="35">
        <v>12968968</v>
      </c>
      <c r="R58" s="35">
        <v>0</v>
      </c>
      <c r="S58" s="36">
        <v>0</v>
      </c>
      <c r="T58" s="36">
        <v>4579872</v>
      </c>
      <c r="U58" s="72">
        <v>0</v>
      </c>
      <c r="V58" s="72"/>
      <c r="W58" s="97"/>
      <c r="X58" s="36"/>
      <c r="Y58" s="36"/>
      <c r="Z58" s="97"/>
      <c r="AA58" s="97"/>
      <c r="AB58" s="36"/>
      <c r="AC58" s="261">
        <f>SUM(Tabla32[[#This Row],[ENERO]:[DICIEMBRE]])</f>
        <v>17548840</v>
      </c>
    </row>
    <row r="59" spans="1:29" ht="11.25" customHeight="1" x14ac:dyDescent="0.2">
      <c r="A59" s="122">
        <v>10</v>
      </c>
      <c r="B59" s="123" t="s">
        <v>8181</v>
      </c>
      <c r="C59" s="27">
        <v>20032</v>
      </c>
      <c r="D59" s="124" t="s">
        <v>8182</v>
      </c>
      <c r="E59" s="65" t="s">
        <v>8195</v>
      </c>
      <c r="F59" s="65">
        <v>700376001</v>
      </c>
      <c r="G59" s="121" t="s">
        <v>71</v>
      </c>
      <c r="H59" s="71">
        <v>1800</v>
      </c>
      <c r="I59" s="28" t="s">
        <v>8184</v>
      </c>
      <c r="J59" s="29" t="s">
        <v>74</v>
      </c>
      <c r="K59" s="65">
        <v>25</v>
      </c>
      <c r="L59" s="57">
        <v>1100773</v>
      </c>
      <c r="M59" s="32">
        <v>11</v>
      </c>
      <c r="N59" s="58" t="s">
        <v>8253</v>
      </c>
      <c r="O59" s="58" t="s">
        <v>8186</v>
      </c>
      <c r="P59" s="139">
        <v>61511846</v>
      </c>
      <c r="Q59" s="69">
        <v>1303102</v>
      </c>
      <c r="R59" s="69">
        <v>0</v>
      </c>
      <c r="S59" s="69">
        <v>0</v>
      </c>
      <c r="T59" s="72">
        <v>0</v>
      </c>
      <c r="U59" s="72">
        <v>0</v>
      </c>
      <c r="V59" s="72"/>
      <c r="W59" s="69"/>
      <c r="X59" s="36"/>
      <c r="Y59" s="36"/>
      <c r="Z59" s="97"/>
      <c r="AA59" s="72"/>
      <c r="AB59" s="36"/>
      <c r="AC59" s="261">
        <f>SUM(Tabla32[[#This Row],[ENERO]:[DICIEMBRE]])</f>
        <v>1303102</v>
      </c>
    </row>
    <row r="60" spans="1:29" ht="11.25" customHeight="1" x14ac:dyDescent="0.2">
      <c r="A60" s="122">
        <v>10</v>
      </c>
      <c r="B60" s="123" t="s">
        <v>8181</v>
      </c>
      <c r="C60" s="27">
        <v>20032</v>
      </c>
      <c r="D60" s="124" t="s">
        <v>8182</v>
      </c>
      <c r="E60" s="65" t="s">
        <v>8198</v>
      </c>
      <c r="F60" s="65">
        <v>700376001</v>
      </c>
      <c r="G60" s="121" t="s">
        <v>71</v>
      </c>
      <c r="H60" s="71">
        <v>1800</v>
      </c>
      <c r="I60" s="28" t="s">
        <v>8184</v>
      </c>
      <c r="J60" s="29" t="s">
        <v>74</v>
      </c>
      <c r="K60" s="65">
        <v>25</v>
      </c>
      <c r="L60" s="57">
        <v>1100774</v>
      </c>
      <c r="M60" s="32">
        <v>11</v>
      </c>
      <c r="N60" s="58" t="s">
        <v>8254</v>
      </c>
      <c r="O60" s="58" t="s">
        <v>8186</v>
      </c>
      <c r="P60" s="139">
        <v>61511846</v>
      </c>
      <c r="Q60" s="69">
        <v>1654470</v>
      </c>
      <c r="R60" s="69">
        <v>0</v>
      </c>
      <c r="S60" s="69">
        <v>0</v>
      </c>
      <c r="T60" s="72">
        <v>0</v>
      </c>
      <c r="U60" s="72">
        <v>0</v>
      </c>
      <c r="V60" s="72"/>
      <c r="W60" s="69"/>
      <c r="X60" s="36"/>
      <c r="Y60" s="36"/>
      <c r="Z60" s="97"/>
      <c r="AA60" s="72"/>
      <c r="AB60" s="36"/>
      <c r="AC60" s="261">
        <f>SUM(Tabla32[[#This Row],[ENERO]:[DICIEMBRE]])</f>
        <v>1654470</v>
      </c>
    </row>
    <row r="61" spans="1:29" ht="11.25" customHeight="1" x14ac:dyDescent="0.2">
      <c r="A61" s="96">
        <v>10</v>
      </c>
      <c r="B61" s="65" t="s">
        <v>8181</v>
      </c>
      <c r="C61" s="27">
        <v>20032</v>
      </c>
      <c r="D61" s="64" t="s">
        <v>8182</v>
      </c>
      <c r="E61" s="59" t="s">
        <v>8193</v>
      </c>
      <c r="F61" s="60">
        <v>700376001</v>
      </c>
      <c r="G61" s="70" t="s">
        <v>71</v>
      </c>
      <c r="H61" s="68">
        <v>1800</v>
      </c>
      <c r="I61" s="28" t="s">
        <v>8184</v>
      </c>
      <c r="J61" s="29" t="s">
        <v>74</v>
      </c>
      <c r="K61" s="59">
        <v>70</v>
      </c>
      <c r="L61" s="57">
        <v>1100787</v>
      </c>
      <c r="M61" s="29">
        <v>36</v>
      </c>
      <c r="N61" s="62" t="s">
        <v>8255</v>
      </c>
      <c r="O61" s="75" t="s">
        <v>8186</v>
      </c>
      <c r="P61" s="139">
        <v>10577173</v>
      </c>
      <c r="Q61" s="69">
        <v>17064432</v>
      </c>
      <c r="R61" s="69">
        <v>0</v>
      </c>
      <c r="S61" s="35">
        <v>0</v>
      </c>
      <c r="T61" s="69">
        <v>4139501</v>
      </c>
      <c r="U61" s="72">
        <v>0</v>
      </c>
      <c r="V61" s="72"/>
      <c r="W61" s="69"/>
      <c r="X61" s="97"/>
      <c r="Y61" s="97"/>
      <c r="Z61" s="97"/>
      <c r="AA61" s="72"/>
      <c r="AB61" s="36"/>
      <c r="AC61" s="261">
        <f>SUM(Tabla32[[#This Row],[ENERO]:[DICIEMBRE]])</f>
        <v>21203933</v>
      </c>
    </row>
    <row r="62" spans="1:29" ht="11.25" customHeight="1" x14ac:dyDescent="0.2">
      <c r="A62" s="96">
        <v>10</v>
      </c>
      <c r="B62" s="65" t="s">
        <v>8181</v>
      </c>
      <c r="C62" s="27">
        <v>20032</v>
      </c>
      <c r="D62" s="64" t="s">
        <v>8182</v>
      </c>
      <c r="E62" s="59" t="s">
        <v>8193</v>
      </c>
      <c r="F62" s="60">
        <v>741504006</v>
      </c>
      <c r="G62" s="70" t="s">
        <v>95</v>
      </c>
      <c r="H62" s="68">
        <v>6999</v>
      </c>
      <c r="I62" s="28" t="s">
        <v>8184</v>
      </c>
      <c r="J62" s="29" t="s">
        <v>96</v>
      </c>
      <c r="K62" s="59">
        <v>45</v>
      </c>
      <c r="L62" s="57">
        <v>1100780</v>
      </c>
      <c r="M62" s="29">
        <v>36</v>
      </c>
      <c r="N62" s="62" t="s">
        <v>8256</v>
      </c>
      <c r="O62" s="75" t="s">
        <v>8191</v>
      </c>
      <c r="P62" s="139">
        <v>61500003820</v>
      </c>
      <c r="Q62" s="69">
        <v>14561648</v>
      </c>
      <c r="R62" s="69">
        <v>4450079</v>
      </c>
      <c r="S62" s="35">
        <v>0</v>
      </c>
      <c r="T62" s="69">
        <v>692235</v>
      </c>
      <c r="U62" s="72">
        <v>0</v>
      </c>
      <c r="V62" s="72"/>
      <c r="W62" s="69"/>
      <c r="X62" s="97"/>
      <c r="Y62" s="97"/>
      <c r="Z62" s="97"/>
      <c r="AA62" s="98"/>
      <c r="AB62" s="36"/>
      <c r="AC62" s="261">
        <f>SUM(Tabla32[[#This Row],[ENERO]:[DICIEMBRE]])</f>
        <v>19703962</v>
      </c>
    </row>
    <row r="63" spans="1:29" ht="11.25" customHeight="1" x14ac:dyDescent="0.2">
      <c r="A63" s="96">
        <v>10</v>
      </c>
      <c r="B63" s="65" t="s">
        <v>8181</v>
      </c>
      <c r="C63" s="27">
        <v>20032</v>
      </c>
      <c r="D63" s="64" t="s">
        <v>8182</v>
      </c>
      <c r="E63" s="59" t="s">
        <v>8205</v>
      </c>
      <c r="F63" s="60">
        <v>738689003</v>
      </c>
      <c r="G63" s="121" t="s">
        <v>82</v>
      </c>
      <c r="H63" s="71">
        <v>6979</v>
      </c>
      <c r="I63" s="28" t="s">
        <v>8184</v>
      </c>
      <c r="J63" s="29" t="s">
        <v>74</v>
      </c>
      <c r="K63" s="59">
        <v>65</v>
      </c>
      <c r="L63" s="57">
        <v>1100793</v>
      </c>
      <c r="M63" s="29">
        <v>7</v>
      </c>
      <c r="N63" s="62" t="s">
        <v>8257</v>
      </c>
      <c r="O63" s="75" t="s">
        <v>8197</v>
      </c>
      <c r="P63" s="139">
        <v>73546427</v>
      </c>
      <c r="Q63" s="69">
        <v>8676488</v>
      </c>
      <c r="R63" s="69">
        <v>0</v>
      </c>
      <c r="S63" s="35">
        <v>0</v>
      </c>
      <c r="T63" s="72">
        <v>0</v>
      </c>
      <c r="U63" s="72">
        <v>0</v>
      </c>
      <c r="V63" s="72"/>
      <c r="W63" s="69"/>
      <c r="X63" s="97"/>
      <c r="Y63" s="97"/>
      <c r="Z63" s="97"/>
      <c r="AA63" s="98"/>
      <c r="AB63" s="36"/>
      <c r="AC63" s="261">
        <f>SUM(Tabla32[[#This Row],[ENERO]:[DICIEMBRE]])</f>
        <v>8676488</v>
      </c>
    </row>
    <row r="64" spans="1:29" ht="11.25" customHeight="1" x14ac:dyDescent="0.2">
      <c r="A64" s="118">
        <v>11</v>
      </c>
      <c r="B64" s="76" t="s">
        <v>8181</v>
      </c>
      <c r="C64" s="47">
        <v>20032</v>
      </c>
      <c r="D64" s="77" t="s">
        <v>8182</v>
      </c>
      <c r="E64" s="54" t="s">
        <v>8205</v>
      </c>
      <c r="F64" s="50">
        <v>721694003</v>
      </c>
      <c r="G64" s="78" t="s">
        <v>67</v>
      </c>
      <c r="H64" s="52">
        <v>6915</v>
      </c>
      <c r="I64" s="28" t="s">
        <v>8184</v>
      </c>
      <c r="J64" s="53" t="s">
        <v>58</v>
      </c>
      <c r="K64" s="54">
        <v>30</v>
      </c>
      <c r="L64" s="55">
        <v>1110190</v>
      </c>
      <c r="M64" s="53">
        <v>7</v>
      </c>
      <c r="N64" s="56" t="s">
        <v>8258</v>
      </c>
      <c r="O64" s="34" t="s">
        <v>8191</v>
      </c>
      <c r="P64" s="79">
        <v>91900169430</v>
      </c>
      <c r="Q64" s="105">
        <v>5334917</v>
      </c>
      <c r="R64" s="105">
        <v>0</v>
      </c>
      <c r="S64" s="106">
        <v>0</v>
      </c>
      <c r="T64" s="72">
        <v>0</v>
      </c>
      <c r="U64" s="72">
        <v>0</v>
      </c>
      <c r="V64" s="72"/>
      <c r="W64" s="107"/>
      <c r="X64" s="36"/>
      <c r="Y64" s="36"/>
      <c r="Z64" s="107"/>
      <c r="AA64" s="128"/>
      <c r="AB64" s="94"/>
      <c r="AC64" s="261">
        <f>SUM(Tabla32[[#This Row],[ENERO]:[DICIEMBRE]])</f>
        <v>5334917</v>
      </c>
    </row>
    <row r="65" spans="1:29" ht="11.25" customHeight="1" x14ac:dyDescent="0.2">
      <c r="A65" s="92">
        <v>11</v>
      </c>
      <c r="B65" s="46" t="s">
        <v>8181</v>
      </c>
      <c r="C65" s="47">
        <v>20032</v>
      </c>
      <c r="D65" s="48" t="s">
        <v>8182</v>
      </c>
      <c r="E65" s="49" t="s">
        <v>8193</v>
      </c>
      <c r="F65" s="50">
        <v>717150007</v>
      </c>
      <c r="G65" s="51" t="s">
        <v>55</v>
      </c>
      <c r="H65" s="52">
        <v>6570</v>
      </c>
      <c r="I65" s="28" t="s">
        <v>8184</v>
      </c>
      <c r="J65" s="53" t="s">
        <v>58</v>
      </c>
      <c r="K65" s="54">
        <v>50</v>
      </c>
      <c r="L65" s="55">
        <v>1110191</v>
      </c>
      <c r="M65" s="49">
        <v>36</v>
      </c>
      <c r="N65" s="56" t="s">
        <v>8259</v>
      </c>
      <c r="O65" s="34" t="s">
        <v>8186</v>
      </c>
      <c r="P65" s="137">
        <v>10705261</v>
      </c>
      <c r="Q65" s="93">
        <v>24237481</v>
      </c>
      <c r="R65" s="93">
        <v>6396989</v>
      </c>
      <c r="S65" s="94">
        <v>22768543</v>
      </c>
      <c r="T65" s="72">
        <v>0</v>
      </c>
      <c r="U65" s="72">
        <v>0</v>
      </c>
      <c r="V65" s="72"/>
      <c r="W65" s="94"/>
      <c r="X65" s="36"/>
      <c r="Y65" s="36"/>
      <c r="Z65" s="94"/>
      <c r="AA65" s="94"/>
      <c r="AB65" s="36"/>
      <c r="AC65" s="261">
        <f>SUM(Tabla32[[#This Row],[ENERO]:[DICIEMBRE]])</f>
        <v>53403013</v>
      </c>
    </row>
    <row r="66" spans="1:29" ht="11.25" customHeight="1" x14ac:dyDescent="0.2">
      <c r="A66" s="92">
        <v>11</v>
      </c>
      <c r="B66" s="46" t="s">
        <v>8181</v>
      </c>
      <c r="C66" s="47">
        <v>20032</v>
      </c>
      <c r="D66" s="48" t="s">
        <v>8182</v>
      </c>
      <c r="E66" s="65" t="s">
        <v>8195</v>
      </c>
      <c r="F66" s="50">
        <v>717150007</v>
      </c>
      <c r="G66" s="51" t="s">
        <v>55</v>
      </c>
      <c r="H66" s="52">
        <v>6570</v>
      </c>
      <c r="I66" s="28" t="s">
        <v>8184</v>
      </c>
      <c r="J66" s="29" t="s">
        <v>58</v>
      </c>
      <c r="K66" s="59">
        <v>20</v>
      </c>
      <c r="L66" s="61">
        <v>1110200</v>
      </c>
      <c r="M66" s="29">
        <v>11</v>
      </c>
      <c r="N66" s="62" t="s">
        <v>8260</v>
      </c>
      <c r="O66" s="58" t="s">
        <v>8186</v>
      </c>
      <c r="P66" s="139">
        <v>10713051</v>
      </c>
      <c r="Q66" s="69">
        <v>2336947</v>
      </c>
      <c r="R66" s="69">
        <v>0</v>
      </c>
      <c r="S66" s="69">
        <v>2103252</v>
      </c>
      <c r="T66" s="72">
        <v>0</v>
      </c>
      <c r="U66" s="72">
        <v>0</v>
      </c>
      <c r="V66" s="72"/>
      <c r="W66" s="69"/>
      <c r="X66" s="36"/>
      <c r="Y66" s="36"/>
      <c r="Z66" s="97"/>
      <c r="AA66" s="98"/>
      <c r="AB66" s="36"/>
      <c r="AC66" s="261">
        <f>SUM(Tabla32[[#This Row],[ENERO]:[DICIEMBRE]])</f>
        <v>4440199</v>
      </c>
    </row>
    <row r="67" spans="1:29" ht="11.25" customHeight="1" x14ac:dyDescent="0.2">
      <c r="A67" s="92">
        <v>11</v>
      </c>
      <c r="B67" s="46" t="s">
        <v>8181</v>
      </c>
      <c r="C67" s="47">
        <v>20032</v>
      </c>
      <c r="D67" s="48" t="s">
        <v>8182</v>
      </c>
      <c r="E67" s="65" t="s">
        <v>8198</v>
      </c>
      <c r="F67" s="50">
        <v>717150007</v>
      </c>
      <c r="G67" s="51" t="s">
        <v>55</v>
      </c>
      <c r="H67" s="52">
        <v>6570</v>
      </c>
      <c r="I67" s="28" t="s">
        <v>8184</v>
      </c>
      <c r="J67" s="29" t="s">
        <v>58</v>
      </c>
      <c r="K67" s="59">
        <v>20</v>
      </c>
      <c r="L67" s="61">
        <v>1110201</v>
      </c>
      <c r="M67" s="29">
        <v>11</v>
      </c>
      <c r="N67" s="62" t="s">
        <v>8261</v>
      </c>
      <c r="O67" s="58" t="s">
        <v>8186</v>
      </c>
      <c r="P67" s="139">
        <v>10713051</v>
      </c>
      <c r="Q67" s="69">
        <v>2967088</v>
      </c>
      <c r="R67" s="69">
        <v>0</v>
      </c>
      <c r="S67" s="69">
        <v>2373671</v>
      </c>
      <c r="T67" s="72">
        <v>0</v>
      </c>
      <c r="U67" s="72">
        <v>0</v>
      </c>
      <c r="V67" s="72"/>
      <c r="W67" s="69"/>
      <c r="X67" s="36"/>
      <c r="Y67" s="36"/>
      <c r="Z67" s="97"/>
      <c r="AA67" s="98"/>
      <c r="AB67" s="36"/>
      <c r="AC67" s="261">
        <f>SUM(Tabla32[[#This Row],[ENERO]:[DICIEMBRE]])</f>
        <v>5340759</v>
      </c>
    </row>
    <row r="68" spans="1:29" ht="11.25" customHeight="1" x14ac:dyDescent="0.2">
      <c r="A68" s="96">
        <v>12</v>
      </c>
      <c r="B68" s="63" t="s">
        <v>8181</v>
      </c>
      <c r="C68" s="27">
        <v>20032</v>
      </c>
      <c r="D68" s="64" t="s">
        <v>8182</v>
      </c>
      <c r="E68" s="65" t="s">
        <v>8193</v>
      </c>
      <c r="F68" s="60">
        <v>717150007</v>
      </c>
      <c r="G68" s="38" t="s">
        <v>55</v>
      </c>
      <c r="H68" s="68">
        <v>6570</v>
      </c>
      <c r="I68" s="28" t="s">
        <v>8184</v>
      </c>
      <c r="J68" s="29" t="s">
        <v>59</v>
      </c>
      <c r="K68" s="59">
        <v>40</v>
      </c>
      <c r="L68" s="61">
        <v>1120209</v>
      </c>
      <c r="M68" s="29">
        <v>36</v>
      </c>
      <c r="N68" s="62" t="s">
        <v>8262</v>
      </c>
      <c r="O68" s="73" t="s">
        <v>8186</v>
      </c>
      <c r="P68" s="139">
        <v>10705252</v>
      </c>
      <c r="Q68" s="69">
        <v>12960985</v>
      </c>
      <c r="R68" s="69">
        <v>0</v>
      </c>
      <c r="S68" s="36">
        <v>4869592</v>
      </c>
      <c r="T68" s="72">
        <v>0</v>
      </c>
      <c r="U68" s="72">
        <v>0</v>
      </c>
      <c r="V68" s="72"/>
      <c r="W68" s="97"/>
      <c r="X68" s="36"/>
      <c r="Y68" s="36"/>
      <c r="Z68" s="97"/>
      <c r="AA68" s="72"/>
      <c r="AB68" s="36"/>
      <c r="AC68" s="261">
        <f>SUM(Tabla32[[#This Row],[ENERO]:[DICIEMBRE]])</f>
        <v>17830577</v>
      </c>
    </row>
    <row r="69" spans="1:29" ht="11.25" customHeight="1" x14ac:dyDescent="0.2">
      <c r="A69" s="96">
        <v>12</v>
      </c>
      <c r="B69" s="63" t="s">
        <v>8181</v>
      </c>
      <c r="C69" s="27">
        <v>20032</v>
      </c>
      <c r="D69" s="64" t="s">
        <v>8182</v>
      </c>
      <c r="E69" s="65" t="s">
        <v>8195</v>
      </c>
      <c r="F69" s="60">
        <v>717150007</v>
      </c>
      <c r="G69" s="38" t="s">
        <v>55</v>
      </c>
      <c r="H69" s="68">
        <v>6570</v>
      </c>
      <c r="I69" s="28" t="s">
        <v>8184</v>
      </c>
      <c r="J69" s="29" t="s">
        <v>59</v>
      </c>
      <c r="K69" s="59">
        <v>12</v>
      </c>
      <c r="L69" s="61">
        <v>1120215</v>
      </c>
      <c r="M69" s="29">
        <v>11</v>
      </c>
      <c r="N69" s="62" t="s">
        <v>8263</v>
      </c>
      <c r="O69" s="58" t="s">
        <v>8186</v>
      </c>
      <c r="P69" s="139">
        <v>10713042</v>
      </c>
      <c r="Q69" s="69">
        <v>792530</v>
      </c>
      <c r="R69" s="69">
        <v>0</v>
      </c>
      <c r="S69" s="69">
        <v>0</v>
      </c>
      <c r="T69" s="72">
        <v>0</v>
      </c>
      <c r="U69" s="72">
        <v>0</v>
      </c>
      <c r="V69" s="72"/>
      <c r="W69" s="69"/>
      <c r="X69" s="36"/>
      <c r="Y69" s="36"/>
      <c r="Z69" s="97"/>
      <c r="AA69" s="72"/>
      <c r="AB69" s="36"/>
      <c r="AC69" s="261">
        <f>SUM(Tabla32[[#This Row],[ENERO]:[DICIEMBRE]])</f>
        <v>792530</v>
      </c>
    </row>
    <row r="70" spans="1:29" ht="11.25" customHeight="1" x14ac:dyDescent="0.2">
      <c r="A70" s="96">
        <v>12</v>
      </c>
      <c r="B70" s="63" t="s">
        <v>8181</v>
      </c>
      <c r="C70" s="27">
        <v>20032</v>
      </c>
      <c r="D70" s="64" t="s">
        <v>8182</v>
      </c>
      <c r="E70" s="65" t="s">
        <v>8198</v>
      </c>
      <c r="F70" s="60">
        <v>717150007</v>
      </c>
      <c r="G70" s="38" t="s">
        <v>55</v>
      </c>
      <c r="H70" s="68">
        <v>6570</v>
      </c>
      <c r="I70" s="28" t="s">
        <v>8184</v>
      </c>
      <c r="J70" s="29" t="s">
        <v>59</v>
      </c>
      <c r="K70" s="59">
        <v>12</v>
      </c>
      <c r="L70" s="61">
        <v>1120216</v>
      </c>
      <c r="M70" s="29">
        <v>11</v>
      </c>
      <c r="N70" s="62" t="s">
        <v>8264</v>
      </c>
      <c r="O70" s="58" t="s">
        <v>8186</v>
      </c>
      <c r="P70" s="139">
        <v>10713042</v>
      </c>
      <c r="Q70" s="69">
        <v>1006230</v>
      </c>
      <c r="R70" s="69">
        <v>0</v>
      </c>
      <c r="S70" s="69">
        <v>0</v>
      </c>
      <c r="T70" s="72">
        <v>0</v>
      </c>
      <c r="U70" s="72">
        <v>0</v>
      </c>
      <c r="V70" s="72"/>
      <c r="W70" s="69"/>
      <c r="X70" s="36"/>
      <c r="Y70" s="36"/>
      <c r="Z70" s="97"/>
      <c r="AA70" s="72"/>
      <c r="AB70" s="36"/>
      <c r="AC70" s="261">
        <f>SUM(Tabla32[[#This Row],[ENERO]:[DICIEMBRE]])</f>
        <v>1006230</v>
      </c>
    </row>
    <row r="71" spans="1:29" ht="11.25" customHeight="1" x14ac:dyDescent="0.2">
      <c r="A71" s="113">
        <v>13</v>
      </c>
      <c r="B71" s="28" t="s">
        <v>8181</v>
      </c>
      <c r="C71" s="27">
        <v>20032</v>
      </c>
      <c r="D71" s="30" t="s">
        <v>8182</v>
      </c>
      <c r="E71" s="29" t="s">
        <v>8205</v>
      </c>
      <c r="F71" s="39">
        <v>738689003</v>
      </c>
      <c r="G71" s="83" t="s">
        <v>82</v>
      </c>
      <c r="H71" s="29">
        <v>6979</v>
      </c>
      <c r="I71" s="28" t="s">
        <v>8184</v>
      </c>
      <c r="J71" s="29" t="s">
        <v>47</v>
      </c>
      <c r="K71" s="29">
        <v>100</v>
      </c>
      <c r="L71" s="99">
        <v>1132586</v>
      </c>
      <c r="M71" s="32">
        <v>7</v>
      </c>
      <c r="N71" s="34" t="s">
        <v>8265</v>
      </c>
      <c r="O71" s="34" t="s">
        <v>8197</v>
      </c>
      <c r="P71" s="147">
        <v>84881392</v>
      </c>
      <c r="Q71" s="35">
        <v>18121320</v>
      </c>
      <c r="R71" s="35">
        <v>14859482</v>
      </c>
      <c r="S71" s="36">
        <v>15040696</v>
      </c>
      <c r="T71" s="36">
        <v>18121320</v>
      </c>
      <c r="U71" s="72">
        <v>0</v>
      </c>
      <c r="V71" s="72"/>
      <c r="W71" s="36"/>
      <c r="X71" s="36"/>
      <c r="Y71" s="36"/>
      <c r="Z71" s="36"/>
      <c r="AA71" s="36"/>
      <c r="AB71" s="36"/>
      <c r="AC71" s="261">
        <f>SUM(Tabla32[[#This Row],[ENERO]:[DICIEMBRE]])</f>
        <v>66142818</v>
      </c>
    </row>
    <row r="72" spans="1:29" ht="11.25" customHeight="1" x14ac:dyDescent="0.2">
      <c r="A72" s="113">
        <v>13</v>
      </c>
      <c r="B72" s="28" t="s">
        <v>8181</v>
      </c>
      <c r="C72" s="27">
        <v>20032</v>
      </c>
      <c r="D72" s="30" t="s">
        <v>8182</v>
      </c>
      <c r="E72" s="29" t="s">
        <v>8205</v>
      </c>
      <c r="F72" s="39">
        <v>717150007</v>
      </c>
      <c r="G72" s="37" t="s">
        <v>52</v>
      </c>
      <c r="H72" s="29">
        <v>6570</v>
      </c>
      <c r="I72" s="28" t="s">
        <v>8184</v>
      </c>
      <c r="J72" s="29" t="s">
        <v>54</v>
      </c>
      <c r="K72" s="29">
        <v>50</v>
      </c>
      <c r="L72" s="99">
        <v>1132588</v>
      </c>
      <c r="M72" s="32">
        <v>7</v>
      </c>
      <c r="N72" s="34" t="s">
        <v>8266</v>
      </c>
      <c r="O72" s="34" t="s">
        <v>8186</v>
      </c>
      <c r="P72" s="147">
        <v>10705171</v>
      </c>
      <c r="Q72" s="35">
        <v>6342462</v>
      </c>
      <c r="R72" s="35">
        <v>5255183</v>
      </c>
      <c r="S72" s="36">
        <v>3986690</v>
      </c>
      <c r="T72" s="36">
        <v>5436396</v>
      </c>
      <c r="U72" s="36">
        <v>6704888</v>
      </c>
      <c r="V72" s="72"/>
      <c r="W72" s="36"/>
      <c r="X72" s="36"/>
      <c r="Y72" s="36"/>
      <c r="Z72" s="36"/>
      <c r="AA72" s="36"/>
      <c r="AB72" s="36"/>
      <c r="AC72" s="261">
        <f>SUM(Tabla32[[#This Row],[ENERO]:[DICIEMBRE]])</f>
        <v>27725619</v>
      </c>
    </row>
    <row r="73" spans="1:29" ht="11.25" customHeight="1" x14ac:dyDescent="0.2">
      <c r="A73" s="113">
        <v>13</v>
      </c>
      <c r="B73" s="28" t="s">
        <v>8181</v>
      </c>
      <c r="C73" s="27">
        <v>20032</v>
      </c>
      <c r="D73" s="30" t="s">
        <v>8182</v>
      </c>
      <c r="E73" s="29" t="s">
        <v>8205</v>
      </c>
      <c r="F73" s="43">
        <v>716316009</v>
      </c>
      <c r="G73" s="129" t="s">
        <v>76</v>
      </c>
      <c r="H73" s="130">
        <v>6470</v>
      </c>
      <c r="I73" s="28" t="s">
        <v>8184</v>
      </c>
      <c r="J73" s="29" t="s">
        <v>43</v>
      </c>
      <c r="K73" s="29">
        <v>80</v>
      </c>
      <c r="L73" s="44">
        <v>1132589</v>
      </c>
      <c r="M73" s="32">
        <v>7</v>
      </c>
      <c r="N73" s="45" t="s">
        <v>8267</v>
      </c>
      <c r="O73" s="34" t="s">
        <v>8186</v>
      </c>
      <c r="P73" s="135">
        <v>10706658</v>
      </c>
      <c r="Q73" s="35">
        <v>14134630</v>
      </c>
      <c r="R73" s="35">
        <v>13953416</v>
      </c>
      <c r="S73" s="36">
        <v>11235218</v>
      </c>
      <c r="T73" s="36">
        <v>13590990</v>
      </c>
      <c r="U73" s="36">
        <v>14497056</v>
      </c>
      <c r="V73" s="72"/>
      <c r="W73" s="36"/>
      <c r="X73" s="36"/>
      <c r="Y73" s="36"/>
      <c r="Z73" s="36"/>
      <c r="AA73" s="36"/>
      <c r="AB73" s="36"/>
      <c r="AC73" s="261">
        <f>SUM(Tabla32[[#This Row],[ENERO]:[DICIEMBRE]])</f>
        <v>67411310</v>
      </c>
    </row>
    <row r="74" spans="1:29" ht="11.25" customHeight="1" x14ac:dyDescent="0.2">
      <c r="A74" s="113">
        <v>13</v>
      </c>
      <c r="B74" s="28" t="s">
        <v>8181</v>
      </c>
      <c r="C74" s="27">
        <v>20032</v>
      </c>
      <c r="D74" s="30" t="s">
        <v>8182</v>
      </c>
      <c r="E74" s="29" t="s">
        <v>8205</v>
      </c>
      <c r="F74" s="43">
        <v>731013004</v>
      </c>
      <c r="G74" s="37" t="s">
        <v>48</v>
      </c>
      <c r="H74" s="29">
        <v>7003</v>
      </c>
      <c r="I74" s="28" t="s">
        <v>8184</v>
      </c>
      <c r="J74" s="29" t="s">
        <v>44</v>
      </c>
      <c r="K74" s="29">
        <v>75</v>
      </c>
      <c r="L74" s="44">
        <v>1132590</v>
      </c>
      <c r="M74" s="32">
        <v>7</v>
      </c>
      <c r="N74" s="45" t="s">
        <v>8268</v>
      </c>
      <c r="O74" s="34" t="s">
        <v>8186</v>
      </c>
      <c r="P74" s="136">
        <v>11282380</v>
      </c>
      <c r="Q74" s="35">
        <v>13590990</v>
      </c>
      <c r="R74" s="35">
        <v>13590990</v>
      </c>
      <c r="S74" s="36">
        <v>13590990</v>
      </c>
      <c r="T74" s="36">
        <v>13590990</v>
      </c>
      <c r="U74" s="72">
        <v>0</v>
      </c>
      <c r="V74" s="72"/>
      <c r="W74" s="36"/>
      <c r="X74" s="36"/>
      <c r="Y74" s="36"/>
      <c r="Z74" s="36"/>
      <c r="AA74" s="36"/>
      <c r="AB74" s="36"/>
      <c r="AC74" s="261">
        <f>SUM(Tabla32[[#This Row],[ENERO]:[DICIEMBRE]])</f>
        <v>54363960</v>
      </c>
    </row>
    <row r="75" spans="1:29" ht="11.25" customHeight="1" x14ac:dyDescent="0.2">
      <c r="A75" s="113">
        <v>13</v>
      </c>
      <c r="B75" s="28" t="s">
        <v>8181</v>
      </c>
      <c r="C75" s="27">
        <v>20032</v>
      </c>
      <c r="D75" s="30" t="s">
        <v>8182</v>
      </c>
      <c r="E75" s="29" t="s">
        <v>8205</v>
      </c>
      <c r="F75" s="43">
        <v>738689003</v>
      </c>
      <c r="G75" s="37" t="s">
        <v>82</v>
      </c>
      <c r="H75" s="29">
        <v>6979</v>
      </c>
      <c r="I75" s="28" t="s">
        <v>8184</v>
      </c>
      <c r="J75" s="29" t="s">
        <v>86</v>
      </c>
      <c r="K75" s="29">
        <v>140</v>
      </c>
      <c r="L75" s="44">
        <v>1132591</v>
      </c>
      <c r="M75" s="32">
        <v>7</v>
      </c>
      <c r="N75" s="45" t="s">
        <v>8269</v>
      </c>
      <c r="O75" s="34" t="s">
        <v>8197</v>
      </c>
      <c r="P75" s="136">
        <v>84881376</v>
      </c>
      <c r="Q75" s="35">
        <v>20114665</v>
      </c>
      <c r="R75" s="35">
        <v>17758894</v>
      </c>
      <c r="S75" s="36">
        <v>17396467</v>
      </c>
      <c r="T75" s="36">
        <v>17396467</v>
      </c>
      <c r="U75" s="72">
        <v>0</v>
      </c>
      <c r="V75" s="72"/>
      <c r="W75" s="36"/>
      <c r="X75" s="36"/>
      <c r="Y75" s="36"/>
      <c r="Z75" s="36"/>
      <c r="AA75" s="36"/>
      <c r="AB75" s="36"/>
      <c r="AC75" s="261">
        <f>SUM(Tabla32[[#This Row],[ENERO]:[DICIEMBRE]])</f>
        <v>72666493</v>
      </c>
    </row>
    <row r="76" spans="1:29" ht="11.25" customHeight="1" x14ac:dyDescent="0.2">
      <c r="A76" s="113">
        <v>13</v>
      </c>
      <c r="B76" s="28" t="s">
        <v>8181</v>
      </c>
      <c r="C76" s="27">
        <v>20032</v>
      </c>
      <c r="D76" s="30" t="s">
        <v>8182</v>
      </c>
      <c r="E76" s="29" t="s">
        <v>8205</v>
      </c>
      <c r="F76" s="43">
        <v>717150007</v>
      </c>
      <c r="G76" s="37" t="s">
        <v>55</v>
      </c>
      <c r="H76" s="29">
        <v>6570</v>
      </c>
      <c r="I76" s="28" t="s">
        <v>8184</v>
      </c>
      <c r="J76" s="29" t="s">
        <v>60</v>
      </c>
      <c r="K76" s="29">
        <v>75</v>
      </c>
      <c r="L76" s="44">
        <v>1132593</v>
      </c>
      <c r="M76" s="32">
        <v>7</v>
      </c>
      <c r="N76" s="248" t="s">
        <v>8270</v>
      </c>
      <c r="O76" s="34" t="s">
        <v>8186</v>
      </c>
      <c r="P76" s="136">
        <v>10705198</v>
      </c>
      <c r="Q76" s="35">
        <v>12141284</v>
      </c>
      <c r="R76" s="35">
        <v>10691579</v>
      </c>
      <c r="S76" s="36">
        <v>10872792</v>
      </c>
      <c r="T76" s="36">
        <v>11054005</v>
      </c>
      <c r="U76" s="36">
        <v>11235218</v>
      </c>
      <c r="V76" s="72"/>
      <c r="W76" s="36"/>
      <c r="X76" s="36"/>
      <c r="Y76" s="36"/>
      <c r="Z76" s="36"/>
      <c r="AA76" s="120"/>
      <c r="AB76" s="36"/>
      <c r="AC76" s="261">
        <f>SUM(Tabla32[[#This Row],[ENERO]:[DICIEMBRE]])</f>
        <v>55994878</v>
      </c>
    </row>
    <row r="77" spans="1:29" ht="11.25" customHeight="1" x14ac:dyDescent="0.2">
      <c r="A77" s="113">
        <v>13</v>
      </c>
      <c r="B77" s="28" t="s">
        <v>8181</v>
      </c>
      <c r="C77" s="27">
        <v>20032</v>
      </c>
      <c r="D77" s="30" t="s">
        <v>8182</v>
      </c>
      <c r="E77" s="65" t="s">
        <v>8195</v>
      </c>
      <c r="F77" s="246">
        <v>650450957</v>
      </c>
      <c r="G77" s="38" t="s">
        <v>77</v>
      </c>
      <c r="H77" s="29">
        <v>7478</v>
      </c>
      <c r="I77" s="28" t="s">
        <v>8184</v>
      </c>
      <c r="J77" s="29" t="s">
        <v>78</v>
      </c>
      <c r="K77" s="65">
        <v>30</v>
      </c>
      <c r="L77" s="148">
        <v>1132598</v>
      </c>
      <c r="M77" s="32">
        <v>11</v>
      </c>
      <c r="N77" s="247" t="s">
        <v>8271</v>
      </c>
      <c r="O77" s="73" t="s">
        <v>8272</v>
      </c>
      <c r="P77" s="139">
        <v>140652333</v>
      </c>
      <c r="Q77" s="69">
        <v>3175200</v>
      </c>
      <c r="R77" s="69">
        <v>3302208</v>
      </c>
      <c r="S77" s="69">
        <v>3556224</v>
      </c>
      <c r="T77" s="69">
        <v>3429216</v>
      </c>
      <c r="U77" s="69">
        <v>3302208</v>
      </c>
      <c r="V77" s="72"/>
      <c r="W77" s="69"/>
      <c r="X77" s="36"/>
      <c r="Y77" s="36"/>
      <c r="Z77" s="97"/>
      <c r="AA77" s="98"/>
      <c r="AB77" s="36"/>
      <c r="AC77" s="261">
        <f>SUM(Tabla32[[#This Row],[ENERO]:[DICIEMBRE]])</f>
        <v>16765056</v>
      </c>
    </row>
    <row r="78" spans="1:29" ht="11.25" customHeight="1" x14ac:dyDescent="0.2">
      <c r="A78" s="113">
        <v>13</v>
      </c>
      <c r="B78" s="28" t="s">
        <v>8181</v>
      </c>
      <c r="C78" s="27">
        <v>20032</v>
      </c>
      <c r="D78" s="30" t="s">
        <v>8182</v>
      </c>
      <c r="E78" s="65" t="s">
        <v>8198</v>
      </c>
      <c r="F78" s="246">
        <v>650450957</v>
      </c>
      <c r="G78" s="38" t="s">
        <v>77</v>
      </c>
      <c r="H78" s="29">
        <v>7478</v>
      </c>
      <c r="I78" s="28" t="s">
        <v>8184</v>
      </c>
      <c r="J78" s="29" t="s">
        <v>78</v>
      </c>
      <c r="K78" s="65">
        <v>30</v>
      </c>
      <c r="L78" s="148">
        <v>1132599</v>
      </c>
      <c r="M78" s="32">
        <v>11</v>
      </c>
      <c r="N78" s="247" t="s">
        <v>8273</v>
      </c>
      <c r="O78" s="73" t="s">
        <v>8272</v>
      </c>
      <c r="P78" s="139">
        <v>140652333</v>
      </c>
      <c r="Q78" s="69">
        <v>3708860</v>
      </c>
      <c r="R78" s="69">
        <v>3547606</v>
      </c>
      <c r="S78" s="69">
        <v>3708860</v>
      </c>
      <c r="T78" s="69">
        <v>3708860</v>
      </c>
      <c r="U78" s="69">
        <v>3708860</v>
      </c>
      <c r="V78" s="72"/>
      <c r="W78" s="69"/>
      <c r="X78" s="36"/>
      <c r="Y78" s="36"/>
      <c r="Z78" s="97"/>
      <c r="AA78" s="72"/>
      <c r="AB78" s="36"/>
      <c r="AC78" s="261">
        <f>SUM(Tabla32[[#This Row],[ENERO]:[DICIEMBRE]])</f>
        <v>18383046</v>
      </c>
    </row>
    <row r="79" spans="1:29" ht="11.25" customHeight="1" x14ac:dyDescent="0.2">
      <c r="A79" s="113">
        <v>13</v>
      </c>
      <c r="B79" s="28" t="s">
        <v>8181</v>
      </c>
      <c r="C79" s="27">
        <v>20032</v>
      </c>
      <c r="D79" s="30" t="s">
        <v>8182</v>
      </c>
      <c r="E79" s="65" t="s">
        <v>8195</v>
      </c>
      <c r="F79" s="246" t="s">
        <v>80</v>
      </c>
      <c r="G79" s="38" t="s">
        <v>79</v>
      </c>
      <c r="H79" s="29">
        <v>7497</v>
      </c>
      <c r="I79" s="28" t="s">
        <v>8184</v>
      </c>
      <c r="J79" s="29" t="s">
        <v>81</v>
      </c>
      <c r="K79" s="65">
        <v>25</v>
      </c>
      <c r="L79" s="148">
        <v>1132600</v>
      </c>
      <c r="M79" s="32">
        <v>11</v>
      </c>
      <c r="N79" s="247" t="s">
        <v>8271</v>
      </c>
      <c r="O79" s="73" t="s">
        <v>8274</v>
      </c>
      <c r="P79" s="139">
        <v>4720170309</v>
      </c>
      <c r="Q79" s="69">
        <v>2794176</v>
      </c>
      <c r="R79" s="69">
        <v>2794176</v>
      </c>
      <c r="S79" s="69">
        <v>3175200</v>
      </c>
      <c r="T79" s="69">
        <v>3048192</v>
      </c>
      <c r="U79" s="69">
        <v>3175200</v>
      </c>
      <c r="V79" s="72"/>
      <c r="W79" s="69"/>
      <c r="X79" s="36"/>
      <c r="Y79" s="36"/>
      <c r="Z79" s="97"/>
      <c r="AA79" s="72"/>
      <c r="AB79" s="36"/>
      <c r="AC79" s="261">
        <f>SUM(Tabla32[[#This Row],[ENERO]:[DICIEMBRE]])</f>
        <v>14986944</v>
      </c>
    </row>
    <row r="80" spans="1:29" ht="11.25" customHeight="1" x14ac:dyDescent="0.2">
      <c r="A80" s="113">
        <v>13</v>
      </c>
      <c r="B80" s="28" t="s">
        <v>8181</v>
      </c>
      <c r="C80" s="27">
        <v>20032</v>
      </c>
      <c r="D80" s="30" t="s">
        <v>8182</v>
      </c>
      <c r="E80" s="65" t="s">
        <v>8198</v>
      </c>
      <c r="F80" s="246" t="s">
        <v>80</v>
      </c>
      <c r="G80" s="38" t="s">
        <v>79</v>
      </c>
      <c r="H80" s="29">
        <v>7497</v>
      </c>
      <c r="I80" s="28" t="s">
        <v>8184</v>
      </c>
      <c r="J80" s="29" t="s">
        <v>81</v>
      </c>
      <c r="K80" s="65">
        <v>25</v>
      </c>
      <c r="L80" s="148">
        <v>1132601</v>
      </c>
      <c r="M80" s="32">
        <v>11</v>
      </c>
      <c r="N80" s="247" t="s">
        <v>8273</v>
      </c>
      <c r="O80" s="73" t="s">
        <v>8274</v>
      </c>
      <c r="P80" s="139">
        <v>4720170309</v>
      </c>
      <c r="Q80" s="69">
        <v>3547606</v>
      </c>
      <c r="R80" s="69">
        <v>3386351</v>
      </c>
      <c r="S80" s="69">
        <v>4031370</v>
      </c>
      <c r="T80" s="69">
        <v>3708860</v>
      </c>
      <c r="U80" s="69">
        <v>4031370</v>
      </c>
      <c r="V80" s="72"/>
      <c r="W80" s="69"/>
      <c r="X80" s="36"/>
      <c r="Y80" s="36"/>
      <c r="Z80" s="97"/>
      <c r="AA80" s="72"/>
      <c r="AB80" s="36"/>
      <c r="AC80" s="261">
        <f>SUM(Tabla32[[#This Row],[ENERO]:[DICIEMBRE]])</f>
        <v>18705557</v>
      </c>
    </row>
    <row r="81" spans="1:29" ht="11.25" customHeight="1" x14ac:dyDescent="0.2">
      <c r="A81" s="113">
        <v>13</v>
      </c>
      <c r="B81" s="28" t="s">
        <v>8181</v>
      </c>
      <c r="C81" s="27">
        <v>20032</v>
      </c>
      <c r="D81" s="30" t="s">
        <v>8182</v>
      </c>
      <c r="E81" s="65" t="s">
        <v>8207</v>
      </c>
      <c r="F81" s="60">
        <v>738689003</v>
      </c>
      <c r="G81" s="70" t="s">
        <v>82</v>
      </c>
      <c r="H81" s="68">
        <v>6979</v>
      </c>
      <c r="I81" s="28" t="s">
        <v>8184</v>
      </c>
      <c r="J81" s="29" t="s">
        <v>78</v>
      </c>
      <c r="K81" s="59">
        <v>115</v>
      </c>
      <c r="L81" s="61">
        <v>1132697</v>
      </c>
      <c r="M81" s="29">
        <v>12</v>
      </c>
      <c r="N81" s="62" t="s">
        <v>8275</v>
      </c>
      <c r="O81" s="75" t="s">
        <v>8197</v>
      </c>
      <c r="P81" s="139">
        <v>75030606</v>
      </c>
      <c r="Q81" s="69">
        <v>30551774</v>
      </c>
      <c r="R81" s="69">
        <v>28497874</v>
      </c>
      <c r="S81" s="104">
        <v>27470923</v>
      </c>
      <c r="T81" s="72">
        <v>27470923</v>
      </c>
      <c r="U81" s="72">
        <v>0</v>
      </c>
      <c r="V81" s="72"/>
      <c r="W81" s="72"/>
      <c r="X81" s="97"/>
      <c r="Y81" s="97"/>
      <c r="Z81" s="72"/>
      <c r="AA81" s="98"/>
      <c r="AB81" s="36"/>
      <c r="AC81" s="261">
        <f>SUM(Tabla32[[#This Row],[ENERO]:[DICIEMBRE]])</f>
        <v>113991494</v>
      </c>
    </row>
    <row r="82" spans="1:29" ht="11.25" customHeight="1" x14ac:dyDescent="0.2">
      <c r="A82" s="113">
        <v>13</v>
      </c>
      <c r="B82" s="28" t="s">
        <v>8181</v>
      </c>
      <c r="C82" s="27">
        <v>20032</v>
      </c>
      <c r="D82" s="30" t="s">
        <v>8182</v>
      </c>
      <c r="E82" s="65" t="s">
        <v>8193</v>
      </c>
      <c r="F82" s="60">
        <v>700376001</v>
      </c>
      <c r="G82" s="51" t="s">
        <v>69</v>
      </c>
      <c r="H82" s="68">
        <v>0</v>
      </c>
      <c r="I82" s="28" t="s">
        <v>8184</v>
      </c>
      <c r="J82" s="29" t="s">
        <v>70</v>
      </c>
      <c r="K82" s="59">
        <v>45</v>
      </c>
      <c r="L82" s="61">
        <v>1132602</v>
      </c>
      <c r="M82" s="29">
        <v>36</v>
      </c>
      <c r="N82" s="62" t="s">
        <v>8276</v>
      </c>
      <c r="O82" s="75" t="s">
        <v>8186</v>
      </c>
      <c r="P82" s="139">
        <v>21942251</v>
      </c>
      <c r="Q82" s="35">
        <v>11775456</v>
      </c>
      <c r="R82" s="69">
        <v>12374208</v>
      </c>
      <c r="S82" s="104">
        <v>8981280</v>
      </c>
      <c r="T82" s="72">
        <v>11775456</v>
      </c>
      <c r="U82" s="72">
        <v>12972960</v>
      </c>
      <c r="V82" s="72"/>
      <c r="W82" s="72"/>
      <c r="X82" s="97"/>
      <c r="Y82" s="97"/>
      <c r="Z82" s="72"/>
      <c r="AA82" s="98"/>
      <c r="AB82" s="36"/>
      <c r="AC82" s="261">
        <f>SUM(Tabla32[[#This Row],[ENERO]:[DICIEMBRE]])</f>
        <v>57879360</v>
      </c>
    </row>
    <row r="83" spans="1:29" ht="11.25" customHeight="1" x14ac:dyDescent="0.2">
      <c r="A83" s="113">
        <v>13</v>
      </c>
      <c r="B83" s="28" t="s">
        <v>8181</v>
      </c>
      <c r="C83" s="27">
        <v>20032</v>
      </c>
      <c r="D83" s="30" t="s">
        <v>8182</v>
      </c>
      <c r="E83" s="65" t="s">
        <v>8193</v>
      </c>
      <c r="F83" s="60">
        <v>716316009</v>
      </c>
      <c r="G83" s="70" t="s">
        <v>94</v>
      </c>
      <c r="H83" s="68">
        <v>6470</v>
      </c>
      <c r="I83" s="28" t="s">
        <v>8184</v>
      </c>
      <c r="J83" s="29" t="s">
        <v>81</v>
      </c>
      <c r="K83" s="59">
        <v>95</v>
      </c>
      <c r="L83" s="61">
        <v>1132608</v>
      </c>
      <c r="M83" s="29">
        <v>36</v>
      </c>
      <c r="N83" s="62" t="s">
        <v>8277</v>
      </c>
      <c r="O83" s="75" t="s">
        <v>8186</v>
      </c>
      <c r="P83" s="139">
        <v>10693165</v>
      </c>
      <c r="Q83" s="35">
        <v>20357568</v>
      </c>
      <c r="R83" s="69">
        <v>19359648</v>
      </c>
      <c r="S83" s="104">
        <v>18960480</v>
      </c>
      <c r="T83" s="72">
        <v>18960480</v>
      </c>
      <c r="U83" s="72">
        <v>18162144</v>
      </c>
      <c r="V83" s="72"/>
      <c r="W83" s="72"/>
      <c r="X83" s="97"/>
      <c r="Y83" s="97"/>
      <c r="Z83" s="72"/>
      <c r="AA83" s="98"/>
      <c r="AB83" s="36"/>
      <c r="AC83" s="261">
        <f>SUM(Tabla32[[#This Row],[ENERO]:[DICIEMBRE]])</f>
        <v>95800320</v>
      </c>
    </row>
    <row r="84" spans="1:29" ht="11.25" customHeight="1" x14ac:dyDescent="0.2">
      <c r="A84" s="113">
        <v>13</v>
      </c>
      <c r="B84" s="28" t="s">
        <v>8181</v>
      </c>
      <c r="C84" s="27">
        <v>20032</v>
      </c>
      <c r="D84" s="30" t="s">
        <v>8182</v>
      </c>
      <c r="E84" s="65" t="s">
        <v>8193</v>
      </c>
      <c r="F84" s="60">
        <v>717150007</v>
      </c>
      <c r="G84" s="37" t="s">
        <v>55</v>
      </c>
      <c r="H84" s="68">
        <v>6570</v>
      </c>
      <c r="I84" s="28" t="s">
        <v>8184</v>
      </c>
      <c r="J84" s="29" t="s">
        <v>61</v>
      </c>
      <c r="K84" s="59">
        <v>110</v>
      </c>
      <c r="L84" s="61">
        <v>1132658</v>
      </c>
      <c r="M84" s="29">
        <v>36</v>
      </c>
      <c r="N84" s="62" t="s">
        <v>8278</v>
      </c>
      <c r="O84" s="75" t="s">
        <v>8186</v>
      </c>
      <c r="P84" s="139">
        <v>10724150</v>
      </c>
      <c r="Q84" s="35">
        <v>14769216</v>
      </c>
      <c r="R84" s="69">
        <v>16565472</v>
      </c>
      <c r="S84" s="104">
        <v>14569632</v>
      </c>
      <c r="T84" s="72">
        <v>13970880</v>
      </c>
      <c r="U84" s="72">
        <v>14569632</v>
      </c>
      <c r="V84" s="72"/>
      <c r="W84" s="72"/>
      <c r="X84" s="97"/>
      <c r="Y84" s="97"/>
      <c r="Z84" s="72"/>
      <c r="AA84" s="98"/>
      <c r="AB84" s="36"/>
      <c r="AC84" s="261">
        <f>SUM(Tabla32[[#This Row],[ENERO]:[DICIEMBRE]])</f>
        <v>74444832</v>
      </c>
    </row>
    <row r="85" spans="1:29" ht="11.25" customHeight="1" x14ac:dyDescent="0.2">
      <c r="A85" s="96">
        <v>13</v>
      </c>
      <c r="B85" s="65" t="s">
        <v>8181</v>
      </c>
      <c r="C85" s="27">
        <v>20032</v>
      </c>
      <c r="D85" s="64" t="s">
        <v>8182</v>
      </c>
      <c r="E85" s="65" t="s">
        <v>8193</v>
      </c>
      <c r="F85" s="60">
        <v>717150007</v>
      </c>
      <c r="G85" s="37" t="s">
        <v>55</v>
      </c>
      <c r="H85" s="68">
        <v>6570</v>
      </c>
      <c r="I85" s="28" t="s">
        <v>8184</v>
      </c>
      <c r="J85" s="29" t="s">
        <v>45</v>
      </c>
      <c r="K85" s="59">
        <v>65</v>
      </c>
      <c r="L85" s="61">
        <v>1132664</v>
      </c>
      <c r="M85" s="29">
        <v>36</v>
      </c>
      <c r="N85" s="62" t="s">
        <v>8279</v>
      </c>
      <c r="O85" s="75" t="s">
        <v>8186</v>
      </c>
      <c r="P85" s="139">
        <v>10724168</v>
      </c>
      <c r="Q85" s="35">
        <v>11975040</v>
      </c>
      <c r="R85" s="69">
        <v>10777536</v>
      </c>
      <c r="S85" s="104">
        <v>10777536</v>
      </c>
      <c r="T85" s="72">
        <v>11176704</v>
      </c>
      <c r="U85" s="72">
        <v>10378368</v>
      </c>
      <c r="V85" s="72"/>
      <c r="W85" s="72"/>
      <c r="X85" s="97"/>
      <c r="Y85" s="97"/>
      <c r="Z85" s="72"/>
      <c r="AA85" s="98"/>
      <c r="AB85" s="36"/>
      <c r="AC85" s="261">
        <f>SUM(Tabla32[[#This Row],[ENERO]:[DICIEMBRE]])</f>
        <v>55085184</v>
      </c>
    </row>
    <row r="86" spans="1:29" ht="11.25" customHeight="1" x14ac:dyDescent="0.2">
      <c r="A86" s="113">
        <v>13</v>
      </c>
      <c r="B86" s="28" t="s">
        <v>8181</v>
      </c>
      <c r="C86" s="27">
        <v>20032</v>
      </c>
      <c r="D86" s="30" t="s">
        <v>8182</v>
      </c>
      <c r="E86" s="65" t="s">
        <v>8193</v>
      </c>
      <c r="F86" s="60">
        <v>717150007</v>
      </c>
      <c r="G86" s="37" t="s">
        <v>55</v>
      </c>
      <c r="H86" s="68">
        <v>6570</v>
      </c>
      <c r="I86" s="28" t="s">
        <v>8184</v>
      </c>
      <c r="J86" s="29" t="s">
        <v>62</v>
      </c>
      <c r="K86" s="59">
        <v>45</v>
      </c>
      <c r="L86" s="61">
        <v>1132670</v>
      </c>
      <c r="M86" s="29">
        <v>36</v>
      </c>
      <c r="N86" s="62" t="s">
        <v>8280</v>
      </c>
      <c r="O86" s="75" t="s">
        <v>8186</v>
      </c>
      <c r="P86" s="139">
        <v>10724176</v>
      </c>
      <c r="Q86" s="69">
        <v>12374208</v>
      </c>
      <c r="R86" s="69">
        <v>8981280</v>
      </c>
      <c r="S86" s="104">
        <v>8981280</v>
      </c>
      <c r="T86" s="72">
        <v>15966720</v>
      </c>
      <c r="U86" s="72">
        <v>12374208</v>
      </c>
      <c r="V86" s="72"/>
      <c r="W86" s="72"/>
      <c r="X86" s="97"/>
      <c r="Y86" s="97"/>
      <c r="Z86" s="72"/>
      <c r="AA86" s="98"/>
      <c r="AB86" s="36"/>
      <c r="AC86" s="261">
        <f>SUM(Tabla32[[#This Row],[ENERO]:[DICIEMBRE]])</f>
        <v>58677696</v>
      </c>
    </row>
    <row r="87" spans="1:29" ht="11.25" customHeight="1" x14ac:dyDescent="0.2">
      <c r="A87" s="113">
        <v>13</v>
      </c>
      <c r="B87" s="28" t="s">
        <v>8181</v>
      </c>
      <c r="C87" s="27">
        <v>20032</v>
      </c>
      <c r="D87" s="30" t="s">
        <v>8182</v>
      </c>
      <c r="E87" s="65" t="s">
        <v>8193</v>
      </c>
      <c r="F87" s="60">
        <v>717150007</v>
      </c>
      <c r="G87" s="37" t="s">
        <v>55</v>
      </c>
      <c r="H87" s="68">
        <v>6570</v>
      </c>
      <c r="I87" s="28" t="s">
        <v>8184</v>
      </c>
      <c r="J87" s="29" t="s">
        <v>63</v>
      </c>
      <c r="K87" s="59">
        <v>50</v>
      </c>
      <c r="L87" s="61">
        <v>1132678</v>
      </c>
      <c r="M87" s="29">
        <v>36</v>
      </c>
      <c r="N87" s="62" t="s">
        <v>8281</v>
      </c>
      <c r="O87" s="75" t="s">
        <v>8186</v>
      </c>
      <c r="P87" s="139">
        <v>10724192</v>
      </c>
      <c r="Q87" s="35">
        <v>15168384</v>
      </c>
      <c r="R87" s="69">
        <v>9979200</v>
      </c>
      <c r="S87" s="104">
        <v>9979200</v>
      </c>
      <c r="T87" s="72">
        <v>21355488</v>
      </c>
      <c r="U87" s="72">
        <v>14170464</v>
      </c>
      <c r="V87" s="72"/>
      <c r="W87" s="72"/>
      <c r="X87" s="97"/>
      <c r="Y87" s="97"/>
      <c r="Z87" s="72"/>
      <c r="AA87" s="98"/>
      <c r="AB87" s="36"/>
      <c r="AC87" s="261">
        <f>SUM(Tabla32[[#This Row],[ENERO]:[DICIEMBRE]])</f>
        <v>70652736</v>
      </c>
    </row>
    <row r="88" spans="1:29" ht="11.25" customHeight="1" x14ac:dyDescent="0.2">
      <c r="A88" s="113">
        <v>13</v>
      </c>
      <c r="B88" s="28" t="s">
        <v>8181</v>
      </c>
      <c r="C88" s="27">
        <v>20032</v>
      </c>
      <c r="D88" s="30" t="s">
        <v>8182</v>
      </c>
      <c r="E88" s="65" t="s">
        <v>8193</v>
      </c>
      <c r="F88" s="60">
        <v>717150007</v>
      </c>
      <c r="G88" s="37" t="s">
        <v>55</v>
      </c>
      <c r="H88" s="68">
        <v>6570</v>
      </c>
      <c r="I88" s="28" t="s">
        <v>8184</v>
      </c>
      <c r="J88" s="29" t="s">
        <v>64</v>
      </c>
      <c r="K88" s="59">
        <v>45</v>
      </c>
      <c r="L88" s="61">
        <v>1132704</v>
      </c>
      <c r="M88" s="29">
        <v>36</v>
      </c>
      <c r="N88" s="62" t="s">
        <v>8282</v>
      </c>
      <c r="O88" s="75" t="s">
        <v>8186</v>
      </c>
      <c r="P88" s="139">
        <v>10724184</v>
      </c>
      <c r="Q88" s="35">
        <v>17563392</v>
      </c>
      <c r="R88" s="69">
        <v>17563392</v>
      </c>
      <c r="S88" s="104">
        <v>8981280</v>
      </c>
      <c r="T88" s="72">
        <v>14569632</v>
      </c>
      <c r="U88" s="72">
        <v>16565472</v>
      </c>
      <c r="V88" s="72"/>
      <c r="W88" s="72"/>
      <c r="X88" s="97"/>
      <c r="Y88" s="97"/>
      <c r="Z88" s="72"/>
      <c r="AA88" s="98"/>
      <c r="AB88" s="36"/>
      <c r="AC88" s="261">
        <f>SUM(Tabla32[[#This Row],[ENERO]:[DICIEMBRE]])</f>
        <v>75243168</v>
      </c>
    </row>
    <row r="89" spans="1:29" ht="11.25" customHeight="1" x14ac:dyDescent="0.2">
      <c r="A89" s="113">
        <v>13</v>
      </c>
      <c r="B89" s="28" t="s">
        <v>8181</v>
      </c>
      <c r="C89" s="27">
        <v>20032</v>
      </c>
      <c r="D89" s="30" t="s">
        <v>8182</v>
      </c>
      <c r="E89" s="65" t="s">
        <v>8193</v>
      </c>
      <c r="F89" s="60">
        <v>719400000</v>
      </c>
      <c r="G89" s="70" t="s">
        <v>41</v>
      </c>
      <c r="H89" s="68">
        <v>3842</v>
      </c>
      <c r="I89" s="28" t="s">
        <v>8184</v>
      </c>
      <c r="J89" s="29" t="s">
        <v>43</v>
      </c>
      <c r="K89" s="59">
        <v>120</v>
      </c>
      <c r="L89" s="61">
        <v>1132626</v>
      </c>
      <c r="M89" s="29">
        <v>36</v>
      </c>
      <c r="N89" s="62" t="s">
        <v>8283</v>
      </c>
      <c r="O89" s="75" t="s">
        <v>8216</v>
      </c>
      <c r="P89" s="139">
        <v>970721177</v>
      </c>
      <c r="Q89" s="35">
        <v>18162144</v>
      </c>
      <c r="R89" s="69">
        <v>16765056</v>
      </c>
      <c r="S89" s="104">
        <v>16166304</v>
      </c>
      <c r="T89" s="72">
        <v>17164224</v>
      </c>
      <c r="U89" s="72">
        <v>18561312</v>
      </c>
      <c r="V89" s="72"/>
      <c r="W89" s="72"/>
      <c r="X89" s="97"/>
      <c r="Y89" s="97"/>
      <c r="Z89" s="72"/>
      <c r="AA89" s="98"/>
      <c r="AB89" s="36"/>
      <c r="AC89" s="261">
        <f>SUM(Tabla32[[#This Row],[ENERO]:[DICIEMBRE]])</f>
        <v>86819040</v>
      </c>
    </row>
    <row r="90" spans="1:29" ht="11.25" customHeight="1" x14ac:dyDescent="0.2">
      <c r="A90" s="96">
        <v>13</v>
      </c>
      <c r="B90" s="65" t="s">
        <v>8181</v>
      </c>
      <c r="C90" s="27">
        <v>20032</v>
      </c>
      <c r="D90" s="64" t="s">
        <v>8182</v>
      </c>
      <c r="E90" s="65" t="s">
        <v>8193</v>
      </c>
      <c r="F90" s="60">
        <v>719400000</v>
      </c>
      <c r="G90" s="70" t="s">
        <v>41</v>
      </c>
      <c r="H90" s="68">
        <v>3842</v>
      </c>
      <c r="I90" s="28" t="s">
        <v>8184</v>
      </c>
      <c r="J90" s="29" t="s">
        <v>44</v>
      </c>
      <c r="K90" s="59">
        <v>125</v>
      </c>
      <c r="L90" s="61">
        <v>1132634</v>
      </c>
      <c r="M90" s="29">
        <v>36</v>
      </c>
      <c r="N90" s="62" t="s">
        <v>8284</v>
      </c>
      <c r="O90" s="75" t="s">
        <v>8216</v>
      </c>
      <c r="P90" s="139">
        <v>970721142</v>
      </c>
      <c r="Q90" s="35">
        <v>26345088</v>
      </c>
      <c r="R90" s="69">
        <v>26744256</v>
      </c>
      <c r="S90" s="104">
        <v>24948000</v>
      </c>
      <c r="T90" s="72">
        <v>25746336</v>
      </c>
      <c r="U90" s="72">
        <v>24748416</v>
      </c>
      <c r="V90" s="72"/>
      <c r="W90" s="72"/>
      <c r="X90" s="97"/>
      <c r="Y90" s="97"/>
      <c r="Z90" s="72"/>
      <c r="AA90" s="98"/>
      <c r="AB90" s="36"/>
      <c r="AC90" s="261">
        <f>SUM(Tabla32[[#This Row],[ENERO]:[DICIEMBRE]])</f>
        <v>128532096</v>
      </c>
    </row>
    <row r="91" spans="1:29" ht="11.25" customHeight="1" x14ac:dyDescent="0.2">
      <c r="A91" s="113">
        <v>13</v>
      </c>
      <c r="B91" s="28" t="s">
        <v>8181</v>
      </c>
      <c r="C91" s="27">
        <v>20032</v>
      </c>
      <c r="D91" s="30" t="s">
        <v>8182</v>
      </c>
      <c r="E91" s="65" t="s">
        <v>8193</v>
      </c>
      <c r="F91" s="60">
        <v>719400000</v>
      </c>
      <c r="G91" s="70" t="s">
        <v>41</v>
      </c>
      <c r="H91" s="68">
        <v>3842</v>
      </c>
      <c r="I91" s="28" t="s">
        <v>8184</v>
      </c>
      <c r="J91" s="29" t="s">
        <v>45</v>
      </c>
      <c r="K91" s="59">
        <v>75</v>
      </c>
      <c r="L91" s="61">
        <v>1132646</v>
      </c>
      <c r="M91" s="29">
        <v>36</v>
      </c>
      <c r="N91" s="62" t="s">
        <v>8285</v>
      </c>
      <c r="O91" s="75" t="s">
        <v>8216</v>
      </c>
      <c r="P91" s="139">
        <v>970826750</v>
      </c>
      <c r="Q91" s="35">
        <v>10378368</v>
      </c>
      <c r="R91" s="69">
        <v>10777536</v>
      </c>
      <c r="S91" s="104">
        <v>11176704</v>
      </c>
      <c r="T91" s="72">
        <v>10577952</v>
      </c>
      <c r="U91" s="72">
        <v>11376288</v>
      </c>
      <c r="V91" s="72"/>
      <c r="W91" s="72"/>
      <c r="X91" s="97"/>
      <c r="Y91" s="97"/>
      <c r="Z91" s="72"/>
      <c r="AA91" s="98"/>
      <c r="AB91" s="36"/>
      <c r="AC91" s="261">
        <f>SUM(Tabla32[[#This Row],[ENERO]:[DICIEMBRE]])</f>
        <v>54286848</v>
      </c>
    </row>
    <row r="92" spans="1:29" ht="11.25" customHeight="1" x14ac:dyDescent="0.2">
      <c r="A92" s="113">
        <v>13</v>
      </c>
      <c r="B92" s="28" t="s">
        <v>8181</v>
      </c>
      <c r="C92" s="27">
        <v>20032</v>
      </c>
      <c r="D92" s="30" t="s">
        <v>8182</v>
      </c>
      <c r="E92" s="65" t="s">
        <v>8193</v>
      </c>
      <c r="F92" s="60">
        <v>719400000</v>
      </c>
      <c r="G92" s="70" t="s">
        <v>41</v>
      </c>
      <c r="H92" s="68">
        <v>3842</v>
      </c>
      <c r="I92" s="28" t="s">
        <v>8184</v>
      </c>
      <c r="J92" s="29" t="s">
        <v>46</v>
      </c>
      <c r="K92" s="59">
        <v>85</v>
      </c>
      <c r="L92" s="61">
        <v>1132684</v>
      </c>
      <c r="M92" s="29">
        <v>36</v>
      </c>
      <c r="N92" s="62" t="s">
        <v>8286</v>
      </c>
      <c r="O92" s="75" t="s">
        <v>8216</v>
      </c>
      <c r="P92" s="139">
        <v>971135026</v>
      </c>
      <c r="Q92" s="35">
        <v>18561312</v>
      </c>
      <c r="R92" s="69">
        <v>18162144</v>
      </c>
      <c r="S92" s="104">
        <v>16964640</v>
      </c>
      <c r="T92" s="72">
        <v>17962560</v>
      </c>
      <c r="U92" s="72">
        <v>17164224</v>
      </c>
      <c r="V92" s="72"/>
      <c r="W92" s="72"/>
      <c r="X92" s="97"/>
      <c r="Y92" s="97"/>
      <c r="Z92" s="72"/>
      <c r="AA92" s="98"/>
      <c r="AB92" s="36"/>
      <c r="AC92" s="261">
        <f>SUM(Tabla32[[#This Row],[ENERO]:[DICIEMBRE]])</f>
        <v>88814880</v>
      </c>
    </row>
    <row r="93" spans="1:29" ht="11.25" customHeight="1" x14ac:dyDescent="0.2">
      <c r="A93" s="113">
        <v>13</v>
      </c>
      <c r="B93" s="28" t="s">
        <v>8181</v>
      </c>
      <c r="C93" s="27">
        <v>20032</v>
      </c>
      <c r="D93" s="30" t="s">
        <v>8182</v>
      </c>
      <c r="E93" s="65" t="s">
        <v>8193</v>
      </c>
      <c r="F93" s="60">
        <v>738689003</v>
      </c>
      <c r="G93" s="70" t="s">
        <v>82</v>
      </c>
      <c r="H93" s="68">
        <v>6979</v>
      </c>
      <c r="I93" s="28" t="s">
        <v>8184</v>
      </c>
      <c r="J93" s="29" t="s">
        <v>87</v>
      </c>
      <c r="K93" s="59">
        <v>85</v>
      </c>
      <c r="L93" s="61">
        <v>1132652</v>
      </c>
      <c r="M93" s="29">
        <v>36</v>
      </c>
      <c r="N93" s="62" t="s">
        <v>8287</v>
      </c>
      <c r="O93" s="75" t="s">
        <v>8197</v>
      </c>
      <c r="P93" s="139">
        <v>75030622</v>
      </c>
      <c r="Q93" s="35">
        <v>13771296</v>
      </c>
      <c r="R93" s="69">
        <v>13571712</v>
      </c>
      <c r="S93" s="104">
        <v>12773376</v>
      </c>
      <c r="T93" s="72">
        <v>13571712</v>
      </c>
      <c r="U93" s="72">
        <v>0</v>
      </c>
      <c r="V93" s="72"/>
      <c r="W93" s="72"/>
      <c r="X93" s="97"/>
      <c r="Y93" s="97"/>
      <c r="Z93" s="72"/>
      <c r="AA93" s="98"/>
      <c r="AB93" s="36"/>
      <c r="AC93" s="261">
        <f>SUM(Tabla32[[#This Row],[ENERO]:[DICIEMBRE]])</f>
        <v>53688096</v>
      </c>
    </row>
    <row r="94" spans="1:29" ht="11.25" customHeight="1" x14ac:dyDescent="0.2">
      <c r="A94" s="113">
        <v>13</v>
      </c>
      <c r="B94" s="65" t="s">
        <v>8181</v>
      </c>
      <c r="C94" s="27">
        <v>20032</v>
      </c>
      <c r="D94" s="64" t="s">
        <v>8182</v>
      </c>
      <c r="E94" s="59" t="s">
        <v>8207</v>
      </c>
      <c r="F94" s="60">
        <v>716316009</v>
      </c>
      <c r="G94" s="70" t="s">
        <v>94</v>
      </c>
      <c r="H94" s="68">
        <v>6470</v>
      </c>
      <c r="I94" s="28" t="s">
        <v>8184</v>
      </c>
      <c r="J94" s="29" t="s">
        <v>81</v>
      </c>
      <c r="K94" s="59">
        <v>68</v>
      </c>
      <c r="L94" s="61">
        <v>1132692</v>
      </c>
      <c r="M94" s="29">
        <v>12</v>
      </c>
      <c r="N94" s="62" t="s">
        <v>8288</v>
      </c>
      <c r="O94" s="75" t="s">
        <v>8186</v>
      </c>
      <c r="P94" s="139">
        <v>10693122</v>
      </c>
      <c r="Q94" s="69">
        <v>20539008</v>
      </c>
      <c r="R94" s="69">
        <v>20795746</v>
      </c>
      <c r="S94" s="104">
        <v>17458157</v>
      </c>
      <c r="T94" s="72">
        <v>20539008</v>
      </c>
      <c r="U94" s="72">
        <v>21309221</v>
      </c>
      <c r="V94" s="72"/>
      <c r="W94" s="72"/>
      <c r="X94" s="97"/>
      <c r="Y94" s="97"/>
      <c r="Z94" s="72"/>
      <c r="AA94" s="98"/>
      <c r="AB94" s="36"/>
      <c r="AC94" s="261">
        <f>SUM(Tabla32[[#This Row],[ENERO]:[DICIEMBRE]])</f>
        <v>100641140</v>
      </c>
    </row>
    <row r="95" spans="1:29" ht="11.25" customHeight="1" x14ac:dyDescent="0.2">
      <c r="A95" s="113">
        <v>13</v>
      </c>
      <c r="B95" s="65" t="s">
        <v>8181</v>
      </c>
      <c r="C95" s="27">
        <v>20032</v>
      </c>
      <c r="D95" s="64" t="s">
        <v>8182</v>
      </c>
      <c r="E95" s="59" t="s">
        <v>8207</v>
      </c>
      <c r="F95" s="60">
        <v>716316009</v>
      </c>
      <c r="G95" s="70" t="s">
        <v>94</v>
      </c>
      <c r="H95" s="68">
        <v>6470</v>
      </c>
      <c r="I95" s="28" t="s">
        <v>8184</v>
      </c>
      <c r="J95" s="29" t="s">
        <v>43</v>
      </c>
      <c r="K95" s="59">
        <v>85</v>
      </c>
      <c r="L95" s="61">
        <v>1132695</v>
      </c>
      <c r="M95" s="29">
        <v>12</v>
      </c>
      <c r="N95" s="62" t="s">
        <v>8289</v>
      </c>
      <c r="O95" s="75" t="s">
        <v>8186</v>
      </c>
      <c r="P95" s="139">
        <v>10693131</v>
      </c>
      <c r="Q95" s="69">
        <v>24646810</v>
      </c>
      <c r="R95" s="69">
        <v>23876597</v>
      </c>
      <c r="S95" s="104">
        <v>21822696</v>
      </c>
      <c r="T95" s="72">
        <v>21822696</v>
      </c>
      <c r="U95" s="72">
        <v>23106384</v>
      </c>
      <c r="V95" s="72"/>
      <c r="W95" s="72"/>
      <c r="X95" s="97"/>
      <c r="Y95" s="97"/>
      <c r="Z95" s="72"/>
      <c r="AA95" s="98"/>
      <c r="AB95" s="36"/>
      <c r="AC95" s="261">
        <f>SUM(Tabla32[[#This Row],[ENERO]:[DICIEMBRE]])</f>
        <v>115275183</v>
      </c>
    </row>
    <row r="96" spans="1:29" ht="11.25" customHeight="1" x14ac:dyDescent="0.2">
      <c r="A96" s="113">
        <v>13</v>
      </c>
      <c r="B96" s="65" t="s">
        <v>8181</v>
      </c>
      <c r="C96" s="27">
        <v>20032</v>
      </c>
      <c r="D96" s="64" t="s">
        <v>8182</v>
      </c>
      <c r="E96" s="59" t="s">
        <v>8207</v>
      </c>
      <c r="F96" s="60">
        <v>717150007</v>
      </c>
      <c r="G96" s="70" t="s">
        <v>55</v>
      </c>
      <c r="H96" s="68">
        <v>6570</v>
      </c>
      <c r="I96" s="28" t="s">
        <v>8184</v>
      </c>
      <c r="J96" s="29" t="s">
        <v>60</v>
      </c>
      <c r="K96" s="59">
        <v>105</v>
      </c>
      <c r="L96" s="61">
        <v>1132696</v>
      </c>
      <c r="M96" s="29">
        <v>12</v>
      </c>
      <c r="N96" s="62" t="s">
        <v>8290</v>
      </c>
      <c r="O96" s="75" t="s">
        <v>8186</v>
      </c>
      <c r="P96" s="139">
        <v>10713158</v>
      </c>
      <c r="Q96" s="69">
        <v>23619859</v>
      </c>
      <c r="R96" s="69">
        <v>24390072</v>
      </c>
      <c r="S96" s="104">
        <v>24903547</v>
      </c>
      <c r="T96" s="72">
        <v>23363122</v>
      </c>
      <c r="U96" s="72">
        <v>24390072</v>
      </c>
      <c r="V96" s="72"/>
      <c r="W96" s="72"/>
      <c r="X96" s="97"/>
      <c r="Y96" s="97"/>
      <c r="Z96" s="72"/>
      <c r="AA96" s="98"/>
      <c r="AB96" s="36"/>
      <c r="AC96" s="261">
        <f>SUM(Tabla32[[#This Row],[ENERO]:[DICIEMBRE]])</f>
        <v>120666672</v>
      </c>
    </row>
    <row r="97" spans="1:29" ht="11.25" customHeight="1" x14ac:dyDescent="0.2">
      <c r="A97" s="113">
        <v>13</v>
      </c>
      <c r="B97" s="65" t="s">
        <v>8181</v>
      </c>
      <c r="C97" s="27">
        <v>20032</v>
      </c>
      <c r="D97" s="64" t="s">
        <v>8182</v>
      </c>
      <c r="E97" s="59" t="s">
        <v>8207</v>
      </c>
      <c r="F97" s="60">
        <v>717150007</v>
      </c>
      <c r="G97" s="70" t="s">
        <v>55</v>
      </c>
      <c r="H97" s="68">
        <v>6570</v>
      </c>
      <c r="I97" s="28" t="s">
        <v>8184</v>
      </c>
      <c r="J97" s="29" t="s">
        <v>54</v>
      </c>
      <c r="K97" s="59">
        <v>93</v>
      </c>
      <c r="L97" s="61">
        <v>1132700</v>
      </c>
      <c r="M97" s="29">
        <v>12</v>
      </c>
      <c r="N97" s="62" t="s">
        <v>8291</v>
      </c>
      <c r="O97" s="75" t="s">
        <v>8186</v>
      </c>
      <c r="P97" s="139">
        <v>10713174</v>
      </c>
      <c r="Q97" s="69">
        <v>33119151</v>
      </c>
      <c r="R97" s="69">
        <v>32862413</v>
      </c>
      <c r="S97" s="104">
        <v>23876597</v>
      </c>
      <c r="T97" s="72">
        <v>23876597</v>
      </c>
      <c r="U97" s="72">
        <v>32348938</v>
      </c>
      <c r="V97" s="72"/>
      <c r="W97" s="72"/>
      <c r="X97" s="97"/>
      <c r="Y97" s="97"/>
      <c r="Z97" s="72"/>
      <c r="AA97" s="98"/>
      <c r="AB97" s="36"/>
      <c r="AC97" s="261">
        <f>SUM(Tabla32[[#This Row],[ENERO]:[DICIEMBRE]])</f>
        <v>146083696</v>
      </c>
    </row>
    <row r="98" spans="1:29" ht="11.25" customHeight="1" x14ac:dyDescent="0.2">
      <c r="A98" s="113">
        <v>13</v>
      </c>
      <c r="B98" s="65" t="s">
        <v>8181</v>
      </c>
      <c r="C98" s="27">
        <v>20032</v>
      </c>
      <c r="D98" s="64" t="s">
        <v>8182</v>
      </c>
      <c r="E98" s="59" t="s">
        <v>8207</v>
      </c>
      <c r="F98" s="60">
        <v>717150007</v>
      </c>
      <c r="G98" s="70" t="s">
        <v>55</v>
      </c>
      <c r="H98" s="68">
        <v>6570</v>
      </c>
      <c r="I98" s="28" t="s">
        <v>8184</v>
      </c>
      <c r="J98" s="29" t="s">
        <v>65</v>
      </c>
      <c r="K98" s="59">
        <v>98</v>
      </c>
      <c r="L98" s="61">
        <v>1132701</v>
      </c>
      <c r="M98" s="29">
        <v>12</v>
      </c>
      <c r="N98" s="62" t="s">
        <v>8292</v>
      </c>
      <c r="O98" s="75" t="s">
        <v>8186</v>
      </c>
      <c r="P98" s="139">
        <v>10724133</v>
      </c>
      <c r="Q98" s="69">
        <v>31321988</v>
      </c>
      <c r="R98" s="69">
        <v>29268087</v>
      </c>
      <c r="S98" s="104">
        <v>25160285</v>
      </c>
      <c r="T98" s="72">
        <v>25160285</v>
      </c>
      <c r="U98" s="72">
        <v>33375888</v>
      </c>
      <c r="V98" s="72"/>
      <c r="W98" s="72"/>
      <c r="X98" s="97"/>
      <c r="Y98" s="97"/>
      <c r="Z98" s="72"/>
      <c r="AA98" s="98"/>
      <c r="AB98" s="36"/>
      <c r="AC98" s="261">
        <f>SUM(Tabla32[[#This Row],[ENERO]:[DICIEMBRE]])</f>
        <v>144286533</v>
      </c>
    </row>
    <row r="99" spans="1:29" ht="11.25" customHeight="1" x14ac:dyDescent="0.2">
      <c r="A99" s="113">
        <v>13</v>
      </c>
      <c r="B99" s="65" t="s">
        <v>8181</v>
      </c>
      <c r="C99" s="27">
        <v>20032</v>
      </c>
      <c r="D99" s="64" t="s">
        <v>8182</v>
      </c>
      <c r="E99" s="59" t="s">
        <v>8207</v>
      </c>
      <c r="F99" s="60">
        <v>717150007</v>
      </c>
      <c r="G99" s="70" t="s">
        <v>55</v>
      </c>
      <c r="H99" s="68">
        <v>6570</v>
      </c>
      <c r="I99" s="28" t="s">
        <v>8184</v>
      </c>
      <c r="J99" s="29" t="s">
        <v>61</v>
      </c>
      <c r="K99" s="59">
        <v>104</v>
      </c>
      <c r="L99" s="61">
        <v>1132702</v>
      </c>
      <c r="M99" s="29">
        <v>12</v>
      </c>
      <c r="N99" s="62" t="s">
        <v>8293</v>
      </c>
      <c r="O99" s="75" t="s">
        <v>8186</v>
      </c>
      <c r="P99" s="139">
        <v>10713166</v>
      </c>
      <c r="Q99" s="69">
        <v>24903547</v>
      </c>
      <c r="R99" s="69">
        <v>24646810</v>
      </c>
      <c r="S99" s="104">
        <v>24646809</v>
      </c>
      <c r="T99" s="72">
        <v>24646809</v>
      </c>
      <c r="U99" s="72">
        <v>25930497</v>
      </c>
      <c r="V99" s="72"/>
      <c r="W99" s="72"/>
      <c r="X99" s="97"/>
      <c r="Y99" s="97"/>
      <c r="Z99" s="72"/>
      <c r="AA99" s="98"/>
      <c r="AB99" s="36"/>
      <c r="AC99" s="261">
        <f>SUM(Tabla32[[#This Row],[ENERO]:[DICIEMBRE]])</f>
        <v>124774472</v>
      </c>
    </row>
    <row r="100" spans="1:29" ht="11.25" customHeight="1" x14ac:dyDescent="0.2">
      <c r="A100" s="113">
        <v>13</v>
      </c>
      <c r="B100" s="65" t="s">
        <v>8181</v>
      </c>
      <c r="C100" s="27">
        <v>20032</v>
      </c>
      <c r="D100" s="64" t="s">
        <v>8182</v>
      </c>
      <c r="E100" s="59" t="s">
        <v>8207</v>
      </c>
      <c r="F100" s="60">
        <v>719400000</v>
      </c>
      <c r="G100" s="70" t="s">
        <v>41</v>
      </c>
      <c r="H100" s="68">
        <v>3842</v>
      </c>
      <c r="I100" s="28" t="s">
        <v>8184</v>
      </c>
      <c r="J100" s="29" t="s">
        <v>44</v>
      </c>
      <c r="K100" s="59">
        <v>95</v>
      </c>
      <c r="L100" s="61">
        <v>1132691</v>
      </c>
      <c r="M100" s="29">
        <v>12</v>
      </c>
      <c r="N100" s="62" t="s">
        <v>8294</v>
      </c>
      <c r="O100" s="75" t="s">
        <v>8216</v>
      </c>
      <c r="P100" s="139">
        <v>970826726</v>
      </c>
      <c r="Q100" s="69">
        <v>22592909</v>
      </c>
      <c r="R100" s="69">
        <v>23106384</v>
      </c>
      <c r="S100" s="104">
        <v>21565958</v>
      </c>
      <c r="T100" s="72">
        <v>20795746</v>
      </c>
      <c r="U100" s="72">
        <v>22592909</v>
      </c>
      <c r="V100" s="72"/>
      <c r="W100" s="72"/>
      <c r="X100" s="97"/>
      <c r="Y100" s="97"/>
      <c r="Z100" s="72"/>
      <c r="AA100" s="98"/>
      <c r="AB100" s="36"/>
      <c r="AC100" s="261">
        <f>SUM(Tabla32[[#This Row],[ENERO]:[DICIEMBRE]])</f>
        <v>110653906</v>
      </c>
    </row>
    <row r="101" spans="1:29" ht="11.25" customHeight="1" x14ac:dyDescent="0.2">
      <c r="A101" s="113">
        <v>13</v>
      </c>
      <c r="B101" s="65" t="s">
        <v>8181</v>
      </c>
      <c r="C101" s="27">
        <v>20032</v>
      </c>
      <c r="D101" s="64" t="s">
        <v>8182</v>
      </c>
      <c r="E101" s="59" t="s">
        <v>8207</v>
      </c>
      <c r="F101" s="60">
        <v>719400000</v>
      </c>
      <c r="G101" s="70" t="s">
        <v>41</v>
      </c>
      <c r="H101" s="68">
        <v>3842</v>
      </c>
      <c r="I101" s="28" t="s">
        <v>8184</v>
      </c>
      <c r="J101" s="29" t="s">
        <v>47</v>
      </c>
      <c r="K101" s="59">
        <v>131</v>
      </c>
      <c r="L101" s="61">
        <v>1132699</v>
      </c>
      <c r="M101" s="29">
        <v>12</v>
      </c>
      <c r="N101" s="62" t="s">
        <v>8295</v>
      </c>
      <c r="O101" s="75" t="s">
        <v>8216</v>
      </c>
      <c r="P101" s="139">
        <v>971135002</v>
      </c>
      <c r="Q101" s="69">
        <v>35686527</v>
      </c>
      <c r="R101" s="69">
        <v>36456740</v>
      </c>
      <c r="S101" s="104">
        <v>33632626</v>
      </c>
      <c r="T101" s="72">
        <v>33632626</v>
      </c>
      <c r="U101" s="72">
        <v>37226952</v>
      </c>
      <c r="V101" s="72"/>
      <c r="W101" s="72"/>
      <c r="X101" s="97"/>
      <c r="Y101" s="97"/>
      <c r="Z101" s="72"/>
      <c r="AA101" s="98"/>
      <c r="AB101" s="36"/>
      <c r="AC101" s="261">
        <f>SUM(Tabla32[[#This Row],[ENERO]:[DICIEMBRE]])</f>
        <v>176635471</v>
      </c>
    </row>
    <row r="102" spans="1:29" ht="11.25" customHeight="1" x14ac:dyDescent="0.2">
      <c r="A102" s="113">
        <v>13</v>
      </c>
      <c r="B102" s="65" t="s">
        <v>8181</v>
      </c>
      <c r="C102" s="27">
        <v>20032</v>
      </c>
      <c r="D102" s="64" t="s">
        <v>8182</v>
      </c>
      <c r="E102" s="59" t="s">
        <v>8193</v>
      </c>
      <c r="F102" s="60">
        <v>700376001</v>
      </c>
      <c r="G102" s="70" t="s">
        <v>71</v>
      </c>
      <c r="H102" s="68">
        <v>1800</v>
      </c>
      <c r="I102" s="28" t="s">
        <v>8184</v>
      </c>
      <c r="J102" s="29" t="s">
        <v>54</v>
      </c>
      <c r="K102" s="59">
        <v>70</v>
      </c>
      <c r="L102" s="61">
        <v>1132710</v>
      </c>
      <c r="M102" s="29">
        <v>36</v>
      </c>
      <c r="N102" s="62" t="s">
        <v>8296</v>
      </c>
      <c r="O102" s="75" t="s">
        <v>8186</v>
      </c>
      <c r="P102" s="139">
        <v>35401150</v>
      </c>
      <c r="Q102" s="69">
        <v>20956320</v>
      </c>
      <c r="R102" s="69">
        <v>20956320</v>
      </c>
      <c r="S102" s="104">
        <v>13970880</v>
      </c>
      <c r="T102" s="72">
        <v>19160064</v>
      </c>
      <c r="U102" s="72">
        <v>19758816</v>
      </c>
      <c r="V102" s="72"/>
      <c r="W102" s="72"/>
      <c r="X102" s="97"/>
      <c r="Y102" s="97"/>
      <c r="Z102" s="72"/>
      <c r="AA102" s="98"/>
      <c r="AB102" s="36"/>
      <c r="AC102" s="261">
        <f>SUM(Tabla32[[#This Row],[ENERO]:[DICIEMBRE]])</f>
        <v>94802400</v>
      </c>
    </row>
    <row r="103" spans="1:29" ht="11.25" customHeight="1" x14ac:dyDescent="0.2">
      <c r="A103" s="113">
        <v>13</v>
      </c>
      <c r="B103" s="65" t="s">
        <v>8181</v>
      </c>
      <c r="C103" s="27">
        <v>20032</v>
      </c>
      <c r="D103" s="64" t="s">
        <v>8182</v>
      </c>
      <c r="E103" s="59" t="s">
        <v>8193</v>
      </c>
      <c r="F103" s="60">
        <v>717150007</v>
      </c>
      <c r="G103" s="37" t="s">
        <v>55</v>
      </c>
      <c r="H103" s="68">
        <v>6570</v>
      </c>
      <c r="I103" s="28" t="s">
        <v>8184</v>
      </c>
      <c r="J103" s="29" t="s">
        <v>60</v>
      </c>
      <c r="K103" s="59">
        <v>110</v>
      </c>
      <c r="L103" s="61">
        <v>1132640</v>
      </c>
      <c r="M103" s="29">
        <v>36</v>
      </c>
      <c r="N103" s="62" t="s">
        <v>8297</v>
      </c>
      <c r="O103" s="75" t="s">
        <v>8186</v>
      </c>
      <c r="P103" s="139">
        <v>10724141</v>
      </c>
      <c r="Q103" s="69">
        <v>17563392</v>
      </c>
      <c r="R103" s="69">
        <v>17563392</v>
      </c>
      <c r="S103" s="104">
        <v>15966720</v>
      </c>
      <c r="T103" s="72">
        <v>18960480</v>
      </c>
      <c r="U103" s="72">
        <v>20357568</v>
      </c>
      <c r="V103" s="72"/>
      <c r="W103" s="72"/>
      <c r="X103" s="97"/>
      <c r="Y103" s="97"/>
      <c r="Z103" s="72"/>
      <c r="AA103" s="98"/>
      <c r="AB103" s="36"/>
      <c r="AC103" s="261">
        <f>SUM(Tabla32[[#This Row],[ENERO]:[DICIEMBRE]])</f>
        <v>90411552</v>
      </c>
    </row>
    <row r="104" spans="1:29" ht="11.25" customHeight="1" x14ac:dyDescent="0.2">
      <c r="A104" s="96">
        <v>14</v>
      </c>
      <c r="B104" s="28" t="s">
        <v>8181</v>
      </c>
      <c r="C104" s="27">
        <v>20032</v>
      </c>
      <c r="D104" s="30" t="s">
        <v>8182</v>
      </c>
      <c r="E104" s="71" t="s">
        <v>8205</v>
      </c>
      <c r="F104" s="29">
        <v>738689003</v>
      </c>
      <c r="G104" s="37" t="s">
        <v>82</v>
      </c>
      <c r="H104" s="29">
        <v>6979</v>
      </c>
      <c r="I104" s="28" t="s">
        <v>8184</v>
      </c>
      <c r="J104" s="71" t="s">
        <v>75</v>
      </c>
      <c r="K104" s="71">
        <v>50</v>
      </c>
      <c r="L104" s="37">
        <v>1140221</v>
      </c>
      <c r="M104" s="71">
        <v>7</v>
      </c>
      <c r="N104" s="38" t="s">
        <v>8298</v>
      </c>
      <c r="O104" s="102" t="s">
        <v>8197</v>
      </c>
      <c r="P104" s="140">
        <v>84881198</v>
      </c>
      <c r="Q104" s="35">
        <v>9502820</v>
      </c>
      <c r="R104" s="35">
        <v>0</v>
      </c>
      <c r="S104" s="36">
        <v>0</v>
      </c>
      <c r="T104" s="72">
        <v>0</v>
      </c>
      <c r="U104" s="72">
        <v>0</v>
      </c>
      <c r="V104" s="72"/>
      <c r="W104" s="36"/>
      <c r="X104" s="36"/>
      <c r="Y104" s="36"/>
      <c r="Z104" s="36"/>
      <c r="AA104" s="120"/>
      <c r="AB104" s="36"/>
      <c r="AC104" s="261">
        <f>SUM(Tabla32[[#This Row],[ENERO]:[DICIEMBRE]])</f>
        <v>9502820</v>
      </c>
    </row>
    <row r="105" spans="1:29" ht="11.25" customHeight="1" x14ac:dyDescent="0.2">
      <c r="A105" s="96">
        <v>14</v>
      </c>
      <c r="B105" s="28" t="s">
        <v>8181</v>
      </c>
      <c r="C105" s="27">
        <v>20032</v>
      </c>
      <c r="D105" s="30" t="s">
        <v>8182</v>
      </c>
      <c r="E105" s="71" t="s">
        <v>8193</v>
      </c>
      <c r="F105" s="29">
        <v>700376001</v>
      </c>
      <c r="G105" s="37" t="s">
        <v>71</v>
      </c>
      <c r="H105" s="29">
        <v>1800</v>
      </c>
      <c r="I105" s="28" t="s">
        <v>8184</v>
      </c>
      <c r="J105" s="29" t="s">
        <v>75</v>
      </c>
      <c r="K105" s="71">
        <v>100</v>
      </c>
      <c r="L105" s="37">
        <v>1140222</v>
      </c>
      <c r="M105" s="71">
        <v>36</v>
      </c>
      <c r="N105" s="38" t="s">
        <v>8299</v>
      </c>
      <c r="O105" s="102" t="s">
        <v>8186</v>
      </c>
      <c r="P105" s="140">
        <v>35401176</v>
      </c>
      <c r="Q105" s="35">
        <v>22752576</v>
      </c>
      <c r="R105" s="35">
        <v>0</v>
      </c>
      <c r="S105" s="36">
        <v>9556082</v>
      </c>
      <c r="T105" s="72">
        <v>0</v>
      </c>
      <c r="U105" s="72">
        <v>0</v>
      </c>
      <c r="V105" s="72"/>
      <c r="W105" s="36"/>
      <c r="X105" s="36"/>
      <c r="Y105" s="36"/>
      <c r="Z105" s="36"/>
      <c r="AA105" s="36"/>
      <c r="AB105" s="36"/>
      <c r="AC105" s="261">
        <f>SUM(Tabla32[[#This Row],[ENERO]:[DICIEMBRE]])</f>
        <v>32308658</v>
      </c>
    </row>
    <row r="106" spans="1:29" ht="11.25" customHeight="1" x14ac:dyDescent="0.2">
      <c r="A106" s="96">
        <v>14</v>
      </c>
      <c r="B106" s="28" t="s">
        <v>8181</v>
      </c>
      <c r="C106" s="27">
        <v>20032</v>
      </c>
      <c r="D106" s="30" t="s">
        <v>8182</v>
      </c>
      <c r="E106" s="65" t="s">
        <v>8198</v>
      </c>
      <c r="F106" s="29">
        <v>700376001</v>
      </c>
      <c r="G106" s="37" t="s">
        <v>71</v>
      </c>
      <c r="H106" s="29">
        <v>1800</v>
      </c>
      <c r="I106" s="28" t="s">
        <v>8184</v>
      </c>
      <c r="J106" s="29" t="s">
        <v>75</v>
      </c>
      <c r="K106" s="65">
        <v>15</v>
      </c>
      <c r="L106" s="57">
        <v>1140228</v>
      </c>
      <c r="M106" s="29">
        <v>11</v>
      </c>
      <c r="N106" s="58" t="s">
        <v>8300</v>
      </c>
      <c r="O106" s="58" t="s">
        <v>8186</v>
      </c>
      <c r="P106" s="139">
        <v>10577165</v>
      </c>
      <c r="Q106" s="69">
        <v>1102983</v>
      </c>
      <c r="R106" s="69">
        <v>0</v>
      </c>
      <c r="S106" s="69">
        <v>0</v>
      </c>
      <c r="T106" s="72">
        <v>0</v>
      </c>
      <c r="U106" s="72">
        <v>0</v>
      </c>
      <c r="V106" s="72"/>
      <c r="W106" s="69"/>
      <c r="X106" s="36"/>
      <c r="Y106" s="36"/>
      <c r="Z106" s="97"/>
      <c r="AA106" s="72"/>
      <c r="AB106" s="36"/>
      <c r="AC106" s="261">
        <f>SUM(Tabla32[[#This Row],[ENERO]:[DICIEMBRE]])</f>
        <v>1102983</v>
      </c>
    </row>
    <row r="107" spans="1:29" ht="11.25" customHeight="1" x14ac:dyDescent="0.2">
      <c r="A107" s="96">
        <v>14</v>
      </c>
      <c r="B107" s="28" t="s">
        <v>8181</v>
      </c>
      <c r="C107" s="27">
        <v>20032</v>
      </c>
      <c r="D107" s="30" t="s">
        <v>8182</v>
      </c>
      <c r="E107" s="65" t="s">
        <v>8195</v>
      </c>
      <c r="F107" s="29">
        <v>700376001</v>
      </c>
      <c r="G107" s="37" t="s">
        <v>71</v>
      </c>
      <c r="H107" s="29">
        <v>1800</v>
      </c>
      <c r="I107" s="28" t="s">
        <v>8184</v>
      </c>
      <c r="J107" s="29" t="s">
        <v>75</v>
      </c>
      <c r="K107" s="65">
        <v>15</v>
      </c>
      <c r="L107" s="57">
        <v>1140231</v>
      </c>
      <c r="M107" s="29">
        <v>11</v>
      </c>
      <c r="N107" s="58" t="s">
        <v>8301</v>
      </c>
      <c r="O107" s="58" t="s">
        <v>8186</v>
      </c>
      <c r="P107" s="139">
        <v>10577165</v>
      </c>
      <c r="Q107" s="69">
        <v>868735</v>
      </c>
      <c r="R107" s="69">
        <v>0</v>
      </c>
      <c r="S107" s="69">
        <v>0</v>
      </c>
      <c r="T107" s="72">
        <v>0</v>
      </c>
      <c r="U107" s="72">
        <v>0</v>
      </c>
      <c r="V107" s="72"/>
      <c r="W107" s="69"/>
      <c r="X107" s="36"/>
      <c r="Y107" s="36"/>
      <c r="Z107" s="97"/>
      <c r="AA107" s="72"/>
      <c r="AB107" s="36"/>
      <c r="AC107" s="261">
        <f>SUM(Tabla32[[#This Row],[ENERO]:[DICIEMBRE]])</f>
        <v>868735</v>
      </c>
    </row>
    <row r="108" spans="1:29" ht="11.25" customHeight="1" x14ac:dyDescent="0.2">
      <c r="A108" s="96">
        <v>16</v>
      </c>
      <c r="B108" s="65" t="s">
        <v>8181</v>
      </c>
      <c r="C108" s="27">
        <v>20032</v>
      </c>
      <c r="D108" s="64" t="s">
        <v>8182</v>
      </c>
      <c r="E108" s="59" t="s">
        <v>8195</v>
      </c>
      <c r="F108" s="60">
        <v>719926002</v>
      </c>
      <c r="G108" s="70" t="s">
        <v>49</v>
      </c>
      <c r="H108" s="68">
        <v>6866</v>
      </c>
      <c r="I108" s="28" t="s">
        <v>8184</v>
      </c>
      <c r="J108" s="29" t="s">
        <v>51</v>
      </c>
      <c r="K108" s="59">
        <v>15</v>
      </c>
      <c r="L108" s="61">
        <v>1160042</v>
      </c>
      <c r="M108" s="29">
        <v>11</v>
      </c>
      <c r="N108" s="62" t="s">
        <v>8302</v>
      </c>
      <c r="O108" s="75" t="s">
        <v>8186</v>
      </c>
      <c r="P108" s="139">
        <v>67087809</v>
      </c>
      <c r="Q108" s="69">
        <v>1447891</v>
      </c>
      <c r="R108" s="69">
        <v>0</v>
      </c>
      <c r="S108" s="104">
        <v>0</v>
      </c>
      <c r="T108" s="72">
        <v>0</v>
      </c>
      <c r="U108" s="72">
        <v>0</v>
      </c>
      <c r="V108" s="72"/>
      <c r="W108" s="72"/>
      <c r="X108" s="36"/>
      <c r="Y108" s="36"/>
      <c r="Z108" s="72"/>
      <c r="AA108" s="72"/>
      <c r="AB108" s="36"/>
      <c r="AC108" s="261">
        <f>SUM(Tabla32[[#This Row],[ENERO]:[DICIEMBRE]])</f>
        <v>1447891</v>
      </c>
    </row>
    <row r="109" spans="1:29" ht="11.25" customHeight="1" x14ac:dyDescent="0.2">
      <c r="A109" s="96">
        <v>16</v>
      </c>
      <c r="B109" s="65" t="s">
        <v>8181</v>
      </c>
      <c r="C109" s="27">
        <v>20032</v>
      </c>
      <c r="D109" s="64" t="s">
        <v>8182</v>
      </c>
      <c r="E109" s="59" t="s">
        <v>8198</v>
      </c>
      <c r="F109" s="60">
        <v>719926002</v>
      </c>
      <c r="G109" s="70" t="s">
        <v>49</v>
      </c>
      <c r="H109" s="68">
        <v>6866</v>
      </c>
      <c r="I109" s="28" t="s">
        <v>8184</v>
      </c>
      <c r="J109" s="29" t="s">
        <v>51</v>
      </c>
      <c r="K109" s="59">
        <v>15</v>
      </c>
      <c r="L109" s="61">
        <v>1160043</v>
      </c>
      <c r="M109" s="29">
        <v>11</v>
      </c>
      <c r="N109" s="62" t="s">
        <v>8303</v>
      </c>
      <c r="O109" s="75" t="s">
        <v>8186</v>
      </c>
      <c r="P109" s="139">
        <v>67087809</v>
      </c>
      <c r="Q109" s="69">
        <v>1654474</v>
      </c>
      <c r="R109" s="69">
        <v>0</v>
      </c>
      <c r="S109" s="104">
        <v>0</v>
      </c>
      <c r="T109" s="72">
        <v>0</v>
      </c>
      <c r="U109" s="72">
        <v>0</v>
      </c>
      <c r="V109" s="72"/>
      <c r="W109" s="72"/>
      <c r="X109" s="36"/>
      <c r="Y109" s="36"/>
      <c r="Z109" s="72"/>
      <c r="AA109" s="72"/>
      <c r="AB109" s="36"/>
      <c r="AC109" s="261">
        <f>SUM(Tabla32[[#This Row],[ENERO]:[DICIEMBRE]])</f>
        <v>1654474</v>
      </c>
    </row>
    <row r="110" spans="1:29" ht="11.25" customHeight="1" x14ac:dyDescent="0.2">
      <c r="A110" s="96">
        <v>16</v>
      </c>
      <c r="B110" s="28" t="s">
        <v>8181</v>
      </c>
      <c r="C110" s="27">
        <v>20032</v>
      </c>
      <c r="D110" s="30" t="s">
        <v>8182</v>
      </c>
      <c r="E110" s="29" t="s">
        <v>8205</v>
      </c>
      <c r="F110" s="43">
        <v>719926002</v>
      </c>
      <c r="G110" s="83" t="s">
        <v>49</v>
      </c>
      <c r="H110" s="68">
        <v>6866</v>
      </c>
      <c r="I110" s="28" t="s">
        <v>8184</v>
      </c>
      <c r="J110" s="84" t="s">
        <v>51</v>
      </c>
      <c r="K110" s="29">
        <v>35</v>
      </c>
      <c r="L110" s="44">
        <v>1160075</v>
      </c>
      <c r="M110" s="32">
        <v>7</v>
      </c>
      <c r="N110" s="45" t="s">
        <v>8304</v>
      </c>
      <c r="O110" s="34" t="s">
        <v>8186</v>
      </c>
      <c r="P110" s="146">
        <v>67088481</v>
      </c>
      <c r="Q110" s="35">
        <v>7230407</v>
      </c>
      <c r="R110" s="35">
        <v>0</v>
      </c>
      <c r="S110" s="36">
        <v>0</v>
      </c>
      <c r="T110" s="72">
        <v>0</v>
      </c>
      <c r="U110" s="72">
        <v>0</v>
      </c>
      <c r="V110" s="72"/>
      <c r="W110" s="36"/>
      <c r="X110" s="36"/>
      <c r="Y110" s="36"/>
      <c r="Z110" s="36"/>
      <c r="AA110" s="36"/>
      <c r="AB110" s="36"/>
      <c r="AC110" s="261">
        <f>SUM(Tabla32[[#This Row],[ENERO]:[DICIEMBRE]])</f>
        <v>7230407</v>
      </c>
    </row>
    <row r="111" spans="1:29" ht="11.25" customHeight="1" x14ac:dyDescent="0.2">
      <c r="A111" s="96">
        <v>16</v>
      </c>
      <c r="B111" s="28" t="s">
        <v>8181</v>
      </c>
      <c r="C111" s="27">
        <v>20032</v>
      </c>
      <c r="D111" s="30" t="s">
        <v>8182</v>
      </c>
      <c r="E111" s="29" t="s">
        <v>8193</v>
      </c>
      <c r="F111" s="43">
        <v>719926002</v>
      </c>
      <c r="G111" s="83" t="s">
        <v>49</v>
      </c>
      <c r="H111" s="68">
        <v>6866</v>
      </c>
      <c r="I111" s="28" t="s">
        <v>8184</v>
      </c>
      <c r="J111" s="84" t="s">
        <v>51</v>
      </c>
      <c r="K111" s="29">
        <v>130</v>
      </c>
      <c r="L111" s="44">
        <v>1160076</v>
      </c>
      <c r="M111" s="32">
        <v>36</v>
      </c>
      <c r="N111" s="45" t="s">
        <v>8305</v>
      </c>
      <c r="O111" s="34" t="s">
        <v>8186</v>
      </c>
      <c r="P111" s="146">
        <v>67088481</v>
      </c>
      <c r="Q111" s="35">
        <v>29578349</v>
      </c>
      <c r="R111" s="35">
        <v>9952417</v>
      </c>
      <c r="S111" s="36">
        <v>4778041</v>
      </c>
      <c r="T111" s="72">
        <v>0</v>
      </c>
      <c r="U111" s="72">
        <v>0</v>
      </c>
      <c r="V111" s="72"/>
      <c r="W111" s="36"/>
      <c r="X111" s="36"/>
      <c r="Y111" s="36"/>
      <c r="Z111" s="36"/>
      <c r="AA111" s="36"/>
      <c r="AB111" s="36"/>
      <c r="AC111" s="261">
        <f>SUM(Tabla32[[#This Row],[ENERO]:[DICIEMBRE]])</f>
        <v>44308807</v>
      </c>
    </row>
    <row r="112" spans="1:29" ht="11.25" customHeight="1" x14ac:dyDescent="0.2">
      <c r="A112" s="86"/>
      <c r="Q112" s="132">
        <f>SUBTOTAL(109,[2]!Tabla3[ENERO])</f>
        <v>1222466997</v>
      </c>
      <c r="R112" s="132">
        <f>SUBTOTAL(109,[2]!Tabla3[FEBRERO])</f>
        <v>780603509</v>
      </c>
      <c r="S112" s="132">
        <f>SUBTOTAL(109,[2]!Tabla3[MARZO])</f>
        <v>795814485</v>
      </c>
      <c r="T112" s="132">
        <f>SUBTOTAL(109,[2]!Tabla3[ABRIL])</f>
        <v>743040208</v>
      </c>
      <c r="U112" s="132">
        <f>SUBTOTAL(109,[2]!Tabla3[MAYO])</f>
        <v>645480057</v>
      </c>
      <c r="V112" s="132">
        <f>SUBTOTAL(109,[2]!Tabla3[JUNIO])</f>
        <v>0</v>
      </c>
      <c r="W112" s="132">
        <f>SUBTOTAL(109,[2]!Tabla3[JULIO])</f>
        <v>0</v>
      </c>
      <c r="X112" s="132">
        <f>SUBTOTAL(109,[2]!Tabla3[AGOSTO])</f>
        <v>0</v>
      </c>
      <c r="Y112" s="132">
        <f>SUBTOTAL(109,[2]!Tabla3[SEPTIEMBRE])</f>
        <v>0</v>
      </c>
      <c r="Z112" s="132">
        <f>SUBTOTAL(109,[2]!Tabla3[OCTUBRE])</f>
        <v>0</v>
      </c>
      <c r="AA112" s="132">
        <f>SUBTOTAL(109,[2]!Tabla3[NOVIEMBRE])</f>
        <v>0</v>
      </c>
      <c r="AB112" s="132">
        <f>SUBTOTAL(109,[2]!Tabla3[DICIEMBRE])</f>
        <v>0</v>
      </c>
      <c r="AC112" s="275">
        <f>SUM(Tabla32[[#This Row],[ENERO]:[DICIEMBRE]])</f>
        <v>4187405256</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28E1544E654B84B90C333DB53488CCA" ma:contentTypeVersion="8" ma:contentTypeDescription="Crear nuevo documento." ma:contentTypeScope="" ma:versionID="d84fbafe07ca5c8cca3532375d3bdca4">
  <xsd:schema xmlns:xsd="http://www.w3.org/2001/XMLSchema" xmlns:xs="http://www.w3.org/2001/XMLSchema" xmlns:p="http://schemas.microsoft.com/office/2006/metadata/properties" xmlns:ns2="66e8cf4e-608a-4db2-8a74-a59a3063b3c3" targetNamespace="http://schemas.microsoft.com/office/2006/metadata/properties" ma:root="true" ma:fieldsID="84cdfa48426c68609825db6d06007e7d" ns2:_="">
    <xsd:import namespace="66e8cf4e-608a-4db2-8a74-a59a3063b3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8cf4e-608a-4db2-8a74-a59a3063b3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3526FE-94B2-4DE9-8842-D4D2A24A4CAB}">
  <ds:schemaRefs>
    <ds:schemaRef ds:uri="http://purl.org/dc/dcmitype/"/>
    <ds:schemaRef ds:uri="http://schemas.microsoft.com/office/infopath/2007/PartnerControls"/>
    <ds:schemaRef ds:uri="66e8cf4e-608a-4db2-8a74-a59a3063b3c3"/>
    <ds:schemaRef ds:uri="http://schemas.microsoft.com/office/2006/metadata/properties"/>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812BCC1-6738-4D18-929E-A91DD2AF6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8cf4e-608a-4db2-8a74-a59a3063b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043265-7B33-48FA-93CA-AD46E62730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MAY 2025</vt:lpstr>
      <vt:lpstr>AUD MAY</vt:lpstr>
      <vt:lpstr>Hoja3</vt:lpstr>
      <vt:lpstr>CUADRATURA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Caniulao Muñoz Daniel (Jefe Unidad de Procesos y Pagos)</dc:creator>
  <cp:keywords/>
  <dc:description/>
  <cp:lastModifiedBy>Hofflinger Concha, Patricia</cp:lastModifiedBy>
  <cp:revision/>
  <dcterms:created xsi:type="dcterms:W3CDTF">2006-10-16T21:23:02Z</dcterms:created>
  <dcterms:modified xsi:type="dcterms:W3CDTF">2025-06-09T21:44:45Z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0x010100128E1544E654B84B90C333DB53488CCA</vt:lpwstr>
  </property>
  <property fmtid="{D5CDD505-2E9C-101B-9397-08002B2CF9AE}" pid="3" name="Order">
    <vt:r8>8200</vt:r8>
  </property>
</Properties>
</file>