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3\08 OCAS\"/>
    </mc:Choice>
  </mc:AlternateContent>
  <bookViews>
    <workbookView xWindow="0" yWindow="0" windowWidth="28800" windowHeight="11700" tabRatio="599"/>
  </bookViews>
  <sheets>
    <sheet name="MAR 2023" sheetId="31" r:id="rId1"/>
    <sheet name="AUD MAR" sheetId="18" state="hidden" r:id="rId2"/>
    <sheet name="Hoja2" sheetId="41" state="hidden" r:id="rId3"/>
    <sheet name="CUADRATURA" sheetId="38" state="hidden" r:id="rId4"/>
  </sheets>
  <externalReferences>
    <externalReference r:id="rId5"/>
    <externalReference r:id="rId6"/>
  </externalReferences>
  <definedNames>
    <definedName name="_xlnm._FilterDatabase" localSheetId="1" hidden="1">'AUD MAR'!$A$2:$AI$893</definedName>
    <definedName name="_xlnm._FilterDatabase" localSheetId="0" hidden="1">'MAR 2023'!$A$7:$AC$174</definedName>
    <definedName name="Listado_web">#REF!</definedName>
  </definedNames>
  <calcPr calcId="162913"/>
  <pivotCaches>
    <pivotCache cacheId="31" r:id="rId7"/>
  </pivotCaches>
</workbook>
</file>

<file path=xl/calcChain.xml><?xml version="1.0" encoding="utf-8"?>
<calcChain xmlns="http://schemas.openxmlformats.org/spreadsheetml/2006/main">
  <c r="F174" i="31" l="1"/>
  <c r="G174" i="31"/>
  <c r="H174" i="31"/>
  <c r="I174" i="31"/>
  <c r="J174" i="31"/>
  <c r="K174" i="31"/>
  <c r="L174" i="31"/>
  <c r="M174" i="31"/>
  <c r="N174" i="31"/>
  <c r="O174" i="31"/>
  <c r="P174" i="31"/>
  <c r="Q174" i="31"/>
  <c r="R174" i="31"/>
  <c r="S174" i="31"/>
  <c r="T174" i="31"/>
  <c r="U174" i="31"/>
  <c r="V174" i="31"/>
  <c r="W174" i="31"/>
  <c r="P819" i="18"/>
  <c r="P726" i="18"/>
  <c r="AC172" i="38"/>
  <c r="AB169" i="38"/>
  <c r="AA169" i="38"/>
  <c r="Z169" i="38"/>
  <c r="Y169" i="38"/>
  <c r="X169" i="38"/>
  <c r="W169" i="38"/>
  <c r="V169" i="38"/>
  <c r="U169" i="38"/>
  <c r="T169" i="38"/>
  <c r="S169" i="38"/>
  <c r="R169" i="38"/>
  <c r="Q169" i="38"/>
  <c r="AC168" i="38"/>
  <c r="AC167" i="38"/>
  <c r="AC166" i="38"/>
  <c r="AC165" i="38"/>
  <c r="AC164" i="38"/>
  <c r="AC163" i="38"/>
  <c r="AC162" i="38"/>
  <c r="AC161" i="38"/>
  <c r="AC160" i="38"/>
  <c r="AC159" i="38"/>
  <c r="AC158" i="38"/>
  <c r="AC157" i="38"/>
  <c r="AC156" i="38"/>
  <c r="AC155" i="38"/>
  <c r="AC154" i="38"/>
  <c r="AC153" i="38"/>
  <c r="AC152" i="38"/>
  <c r="AC151" i="38"/>
  <c r="AC150" i="38"/>
  <c r="AC149" i="38"/>
  <c r="AC148" i="38"/>
  <c r="AC147" i="38"/>
  <c r="AC146" i="38"/>
  <c r="AC145" i="38"/>
  <c r="AC144" i="38"/>
  <c r="AC143" i="38"/>
  <c r="AC142" i="38"/>
  <c r="AC141" i="38"/>
  <c r="AC140" i="38"/>
  <c r="AC139" i="38"/>
  <c r="AC138" i="38"/>
  <c r="AC137" i="38"/>
  <c r="AC136" i="38"/>
  <c r="AC135" i="38"/>
  <c r="AC134" i="38"/>
  <c r="AC133" i="38"/>
  <c r="AC132" i="38"/>
  <c r="AC131" i="38"/>
  <c r="AC130" i="38"/>
  <c r="AC129" i="38"/>
  <c r="AC128" i="38"/>
  <c r="AC127" i="38"/>
  <c r="AC126" i="38"/>
  <c r="AC125" i="38"/>
  <c r="AC124" i="38"/>
  <c r="AC123" i="38"/>
  <c r="AC122" i="38"/>
  <c r="AC121" i="38"/>
  <c r="AC120" i="38"/>
  <c r="AC119" i="38"/>
  <c r="AC118" i="38"/>
  <c r="AC117" i="38"/>
  <c r="AC116" i="38"/>
  <c r="AC115" i="38"/>
  <c r="AC114" i="38"/>
  <c r="AC113" i="38"/>
  <c r="AC112" i="38"/>
  <c r="AC111" i="38"/>
  <c r="AC110" i="38"/>
  <c r="AC109" i="38"/>
  <c r="AC108" i="38"/>
  <c r="AC107" i="38"/>
  <c r="AC106" i="38"/>
  <c r="AC105" i="38"/>
  <c r="AC104" i="38"/>
  <c r="AC103" i="38"/>
  <c r="AC102" i="38"/>
  <c r="AC101" i="38"/>
  <c r="AC100" i="38"/>
  <c r="AC99" i="38"/>
  <c r="AC98" i="38"/>
  <c r="AC97" i="38"/>
  <c r="AC96" i="38"/>
  <c r="AC95" i="38"/>
  <c r="AC94" i="38"/>
  <c r="AC93" i="38"/>
  <c r="AC92" i="38"/>
  <c r="AC91" i="38"/>
  <c r="AC90" i="38"/>
  <c r="AC89" i="38"/>
  <c r="AC88" i="38"/>
  <c r="AC87" i="38"/>
  <c r="AC86" i="38"/>
  <c r="AC85" i="38"/>
  <c r="AC84" i="38"/>
  <c r="AC83" i="38"/>
  <c r="AC82" i="38"/>
  <c r="AC81" i="38"/>
  <c r="AC80" i="38"/>
  <c r="AC79" i="38"/>
  <c r="AC78" i="38"/>
  <c r="AC77" i="38"/>
  <c r="AC76" i="38"/>
  <c r="AC75" i="38"/>
  <c r="AC74" i="38"/>
  <c r="AC73" i="38"/>
  <c r="AC72" i="38"/>
  <c r="AC71" i="38"/>
  <c r="AC70" i="38"/>
  <c r="AC69" i="38"/>
  <c r="AC68" i="38"/>
  <c r="AC67" i="38"/>
  <c r="AC66" i="38"/>
  <c r="AC65" i="38"/>
  <c r="AC64" i="38"/>
  <c r="AC63" i="38"/>
  <c r="AC62" i="38"/>
  <c r="AC61" i="38"/>
  <c r="AC60" i="38"/>
  <c r="AC59" i="38"/>
  <c r="AC58" i="38"/>
  <c r="AC57" i="38"/>
  <c r="AC56" i="38"/>
  <c r="AC55" i="38"/>
  <c r="AC54" i="38"/>
  <c r="AC53" i="38"/>
  <c r="AC52" i="38"/>
  <c r="AC51" i="38"/>
  <c r="AC50" i="38"/>
  <c r="AC49" i="38"/>
  <c r="AC48" i="38"/>
  <c r="AC47" i="38"/>
  <c r="AC46" i="38"/>
  <c r="AC45" i="38"/>
  <c r="AC44" i="38"/>
  <c r="AC43" i="38"/>
  <c r="AC42" i="38"/>
  <c r="AC41" i="38"/>
  <c r="AC40" i="38"/>
  <c r="AC39" i="38"/>
  <c r="AC38" i="38"/>
  <c r="AC37" i="38"/>
  <c r="AC36" i="38"/>
  <c r="AC35" i="38"/>
  <c r="AC34" i="38"/>
  <c r="AC33" i="38"/>
  <c r="AC32" i="38"/>
  <c r="AC31" i="38"/>
  <c r="AC30" i="38"/>
  <c r="AC29" i="38"/>
  <c r="AC28" i="38"/>
  <c r="AC27" i="38"/>
  <c r="AC26" i="38"/>
  <c r="AC25" i="38"/>
  <c r="AC24" i="38"/>
  <c r="AC23" i="38"/>
  <c r="AC22" i="38"/>
  <c r="AC21" i="38"/>
  <c r="AC20" i="38"/>
  <c r="AC19" i="38"/>
  <c r="AC18" i="38"/>
  <c r="AC17" i="38"/>
  <c r="AC16" i="38"/>
  <c r="AC15" i="38"/>
  <c r="AC14" i="38"/>
  <c r="AC13" i="38"/>
  <c r="AC12" i="38"/>
  <c r="AC11" i="38"/>
  <c r="AC10" i="38"/>
  <c r="AC9" i="38"/>
  <c r="AC8" i="38"/>
  <c r="AC7" i="38"/>
  <c r="AC6" i="38"/>
  <c r="AC5" i="38"/>
  <c r="AC4" i="38"/>
  <c r="AC3" i="38"/>
  <c r="AC2" i="38"/>
  <c r="AC169" i="38" l="1"/>
  <c r="AC173" i="38" s="1"/>
  <c r="F166" i="31" l="1"/>
  <c r="G166" i="31"/>
  <c r="H166" i="31"/>
  <c r="I166" i="31"/>
  <c r="J166" i="31"/>
  <c r="K166" i="31"/>
  <c r="L166" i="31"/>
  <c r="M166" i="31"/>
  <c r="N166" i="31"/>
  <c r="O166" i="31"/>
  <c r="P166" i="31"/>
  <c r="Q166" i="31"/>
  <c r="R166" i="31"/>
  <c r="S166" i="31"/>
  <c r="T166" i="31"/>
  <c r="U166" i="31"/>
  <c r="V166" i="31"/>
  <c r="W166" i="31"/>
  <c r="F167" i="31"/>
  <c r="G167" i="31"/>
  <c r="H167" i="31"/>
  <c r="I167" i="31"/>
  <c r="J167" i="31"/>
  <c r="K167" i="31"/>
  <c r="L167" i="31"/>
  <c r="M167" i="31"/>
  <c r="N167" i="31"/>
  <c r="O167" i="31"/>
  <c r="P167" i="31"/>
  <c r="Q167" i="31"/>
  <c r="R167" i="31"/>
  <c r="S167" i="31"/>
  <c r="T167" i="31"/>
  <c r="U167" i="31"/>
  <c r="V167" i="31"/>
  <c r="W167" i="31"/>
  <c r="F168" i="31"/>
  <c r="G168" i="31"/>
  <c r="H168" i="31"/>
  <c r="I168" i="31"/>
  <c r="J168" i="31"/>
  <c r="K168" i="31"/>
  <c r="L168" i="31"/>
  <c r="M168" i="31"/>
  <c r="N168" i="31"/>
  <c r="O168" i="31"/>
  <c r="P168" i="31"/>
  <c r="Q168" i="31"/>
  <c r="R168" i="31"/>
  <c r="S168" i="31"/>
  <c r="T168" i="31"/>
  <c r="U168" i="31"/>
  <c r="V168" i="31"/>
  <c r="W168" i="31"/>
  <c r="F169" i="31"/>
  <c r="G169" i="31"/>
  <c r="H169" i="31"/>
  <c r="I169" i="31"/>
  <c r="J169" i="31"/>
  <c r="K169" i="31"/>
  <c r="L169" i="31"/>
  <c r="M169" i="31"/>
  <c r="N169" i="31"/>
  <c r="O169" i="31"/>
  <c r="P169" i="31"/>
  <c r="Q169" i="31"/>
  <c r="R169" i="31"/>
  <c r="S169" i="31"/>
  <c r="T169" i="31"/>
  <c r="U169" i="31"/>
  <c r="V169" i="31"/>
  <c r="W169" i="31"/>
  <c r="F170" i="31"/>
  <c r="G170" i="31"/>
  <c r="H170" i="31"/>
  <c r="I170" i="31"/>
  <c r="J170" i="31"/>
  <c r="K170" i="31"/>
  <c r="L170" i="31"/>
  <c r="M170" i="31"/>
  <c r="N170" i="31"/>
  <c r="O170" i="31"/>
  <c r="P170" i="31"/>
  <c r="Q170" i="31"/>
  <c r="R170" i="31"/>
  <c r="S170" i="31"/>
  <c r="T170" i="31"/>
  <c r="U170" i="31"/>
  <c r="V170" i="31"/>
  <c r="W170" i="31"/>
  <c r="F171" i="31"/>
  <c r="G171" i="31"/>
  <c r="H171" i="31"/>
  <c r="I171" i="31"/>
  <c r="J171" i="31"/>
  <c r="K171" i="31"/>
  <c r="L171" i="31"/>
  <c r="M171" i="31"/>
  <c r="N171" i="31"/>
  <c r="O171" i="31"/>
  <c r="P171" i="31"/>
  <c r="Q171" i="31"/>
  <c r="R171" i="31"/>
  <c r="S171" i="31"/>
  <c r="T171" i="31"/>
  <c r="U171" i="31"/>
  <c r="V171" i="31"/>
  <c r="W171" i="31"/>
  <c r="F172" i="31"/>
  <c r="G172" i="31"/>
  <c r="H172" i="31"/>
  <c r="I172" i="31"/>
  <c r="J172" i="31"/>
  <c r="K172" i="31"/>
  <c r="L172" i="31"/>
  <c r="M172" i="31"/>
  <c r="N172" i="31"/>
  <c r="O172" i="31"/>
  <c r="P172" i="31"/>
  <c r="Q172" i="31"/>
  <c r="R172" i="31"/>
  <c r="S172" i="31"/>
  <c r="T172" i="31"/>
  <c r="U172" i="31"/>
  <c r="V172" i="31"/>
  <c r="W172" i="31"/>
  <c r="F173" i="31"/>
  <c r="G173" i="31"/>
  <c r="H173" i="31"/>
  <c r="I173" i="31"/>
  <c r="J173" i="31"/>
  <c r="K173" i="31"/>
  <c r="L173" i="31"/>
  <c r="M173" i="31"/>
  <c r="N173" i="31"/>
  <c r="O173" i="31"/>
  <c r="P173" i="31"/>
  <c r="Q173" i="31"/>
  <c r="R173" i="31"/>
  <c r="S173" i="31"/>
  <c r="T173" i="31"/>
  <c r="U173" i="31"/>
  <c r="V173" i="31"/>
  <c r="W173" i="31"/>
  <c r="F8" i="31" l="1"/>
  <c r="G8" i="31"/>
  <c r="H8" i="31"/>
  <c r="I8" i="31"/>
  <c r="F9" i="31"/>
  <c r="G9" i="31"/>
  <c r="H9" i="31"/>
  <c r="I9" i="31"/>
  <c r="F10" i="31"/>
  <c r="G10" i="31"/>
  <c r="H10" i="31"/>
  <c r="I10" i="31"/>
  <c r="F11" i="31"/>
  <c r="G11" i="31"/>
  <c r="H11" i="31"/>
  <c r="I11" i="31"/>
  <c r="F12" i="31"/>
  <c r="G12" i="31"/>
  <c r="H12" i="31"/>
  <c r="I12" i="31"/>
  <c r="F13" i="31"/>
  <c r="G13" i="31"/>
  <c r="H13" i="31"/>
  <c r="I13" i="31"/>
  <c r="F14" i="31"/>
  <c r="G14" i="31"/>
  <c r="H14" i="31"/>
  <c r="I14" i="31"/>
  <c r="F15" i="31"/>
  <c r="G15" i="31"/>
  <c r="H15" i="31"/>
  <c r="I15" i="31"/>
  <c r="F16" i="31"/>
  <c r="G16" i="31"/>
  <c r="H16" i="31"/>
  <c r="I16" i="31"/>
  <c r="F17" i="31"/>
  <c r="G17" i="31"/>
  <c r="H17" i="31"/>
  <c r="I17" i="31"/>
  <c r="F18" i="31"/>
  <c r="G18" i="31"/>
  <c r="H18" i="31"/>
  <c r="I18" i="31"/>
  <c r="F19" i="31"/>
  <c r="G19" i="31"/>
  <c r="H19" i="31"/>
  <c r="I19" i="31"/>
  <c r="F20" i="31"/>
  <c r="G20" i="31"/>
  <c r="H20" i="31"/>
  <c r="I20" i="31"/>
  <c r="F21" i="31"/>
  <c r="G21" i="31"/>
  <c r="H21" i="31"/>
  <c r="I21" i="31"/>
  <c r="F22" i="31"/>
  <c r="G22" i="31"/>
  <c r="H22" i="31"/>
  <c r="I22" i="31"/>
  <c r="F23" i="31"/>
  <c r="G23" i="31"/>
  <c r="H23" i="31"/>
  <c r="I23" i="31"/>
  <c r="F24" i="31"/>
  <c r="G24" i="31"/>
  <c r="H24" i="31"/>
  <c r="I24" i="31"/>
  <c r="F25" i="31"/>
  <c r="G25" i="31"/>
  <c r="H25" i="31"/>
  <c r="I25" i="31"/>
  <c r="F26" i="31"/>
  <c r="G26" i="31"/>
  <c r="H26" i="31"/>
  <c r="I26" i="31"/>
  <c r="F27" i="31"/>
  <c r="G27" i="31"/>
  <c r="H27" i="31"/>
  <c r="I27" i="31"/>
  <c r="F28" i="31"/>
  <c r="G28" i="31"/>
  <c r="H28" i="31"/>
  <c r="I28" i="31"/>
  <c r="F29" i="31"/>
  <c r="G29" i="31"/>
  <c r="H29" i="31"/>
  <c r="I29" i="31"/>
  <c r="F30" i="31"/>
  <c r="G30" i="31"/>
  <c r="H30" i="31"/>
  <c r="I30" i="31"/>
  <c r="F31" i="31"/>
  <c r="G31" i="31"/>
  <c r="H31" i="31"/>
  <c r="I31" i="31"/>
  <c r="F32" i="31"/>
  <c r="G32" i="31"/>
  <c r="H32" i="31"/>
  <c r="I32" i="31"/>
  <c r="F33" i="31"/>
  <c r="G33" i="31"/>
  <c r="H33" i="31"/>
  <c r="I33" i="31"/>
  <c r="F34" i="31"/>
  <c r="G34" i="31"/>
  <c r="H34" i="31"/>
  <c r="I34" i="31"/>
  <c r="F35" i="31"/>
  <c r="G35" i="31"/>
  <c r="H35" i="31"/>
  <c r="I35" i="31"/>
  <c r="F36" i="31"/>
  <c r="G36" i="31"/>
  <c r="H36" i="31"/>
  <c r="I36" i="31"/>
  <c r="F37" i="31"/>
  <c r="G37" i="31"/>
  <c r="H37" i="31"/>
  <c r="I37" i="31"/>
  <c r="F38" i="31"/>
  <c r="G38" i="31"/>
  <c r="H38" i="31"/>
  <c r="I38" i="31"/>
  <c r="F39" i="31"/>
  <c r="G39" i="31"/>
  <c r="H39" i="31"/>
  <c r="I39" i="31"/>
  <c r="F40" i="31"/>
  <c r="G40" i="31"/>
  <c r="H40" i="31"/>
  <c r="I40" i="31"/>
  <c r="F41" i="31"/>
  <c r="G41" i="31"/>
  <c r="H41" i="31"/>
  <c r="I41" i="31"/>
  <c r="F42" i="31"/>
  <c r="G42" i="31"/>
  <c r="H42" i="31"/>
  <c r="I42" i="31"/>
  <c r="F43" i="31"/>
  <c r="G43" i="31"/>
  <c r="H43" i="31"/>
  <c r="I43" i="31"/>
  <c r="F44" i="31"/>
  <c r="G44" i="31"/>
  <c r="H44" i="31"/>
  <c r="I44" i="31"/>
  <c r="F45" i="31"/>
  <c r="G45" i="31"/>
  <c r="H45" i="31"/>
  <c r="I45" i="31"/>
  <c r="F46" i="31"/>
  <c r="G46" i="31"/>
  <c r="H46" i="31"/>
  <c r="I46" i="31"/>
  <c r="F47" i="31"/>
  <c r="G47" i="31"/>
  <c r="H47" i="31"/>
  <c r="I47" i="31"/>
  <c r="F48" i="31"/>
  <c r="G48" i="31"/>
  <c r="H48" i="31"/>
  <c r="I48" i="31"/>
  <c r="F49" i="31"/>
  <c r="G49" i="31"/>
  <c r="H49" i="31"/>
  <c r="I49" i="31"/>
  <c r="F50" i="31"/>
  <c r="G50" i="31"/>
  <c r="H50" i="31"/>
  <c r="I50" i="31"/>
  <c r="F51" i="31"/>
  <c r="G51" i="31"/>
  <c r="H51" i="31"/>
  <c r="I51" i="31"/>
  <c r="F52" i="31"/>
  <c r="G52" i="31"/>
  <c r="H52" i="31"/>
  <c r="I52" i="31"/>
  <c r="F53" i="31"/>
  <c r="G53" i="31"/>
  <c r="H53" i="31"/>
  <c r="I53" i="31"/>
  <c r="F54" i="31"/>
  <c r="G54" i="31"/>
  <c r="H54" i="31"/>
  <c r="I54" i="31"/>
  <c r="F55" i="31"/>
  <c r="G55" i="31"/>
  <c r="H55" i="31"/>
  <c r="I55" i="31"/>
  <c r="F56" i="31"/>
  <c r="G56" i="31"/>
  <c r="H56" i="31"/>
  <c r="I56" i="31"/>
  <c r="F57" i="31"/>
  <c r="G57" i="31"/>
  <c r="H57" i="31"/>
  <c r="I57" i="31"/>
  <c r="F58" i="31"/>
  <c r="G58" i="31"/>
  <c r="H58" i="31"/>
  <c r="I58" i="31"/>
  <c r="F59" i="31"/>
  <c r="G59" i="31"/>
  <c r="H59" i="31"/>
  <c r="I59" i="31"/>
  <c r="F60" i="31"/>
  <c r="G60" i="31"/>
  <c r="H60" i="31"/>
  <c r="I60" i="31"/>
  <c r="F61" i="31"/>
  <c r="G61" i="31"/>
  <c r="H61" i="31"/>
  <c r="I61" i="31"/>
  <c r="F62" i="31"/>
  <c r="G62" i="31"/>
  <c r="H62" i="31"/>
  <c r="I62" i="31"/>
  <c r="F63" i="31"/>
  <c r="G63" i="31"/>
  <c r="H63" i="31"/>
  <c r="I63" i="31"/>
  <c r="F64" i="31"/>
  <c r="G64" i="31"/>
  <c r="H64" i="31"/>
  <c r="I64" i="31"/>
  <c r="F65" i="31"/>
  <c r="G65" i="31"/>
  <c r="H65" i="31"/>
  <c r="I65" i="31"/>
  <c r="F66" i="31"/>
  <c r="G66" i="31"/>
  <c r="H66" i="31"/>
  <c r="I66" i="31"/>
  <c r="F67" i="31"/>
  <c r="G67" i="31"/>
  <c r="H67" i="31"/>
  <c r="I67" i="31"/>
  <c r="F68" i="31"/>
  <c r="G68" i="31"/>
  <c r="H68" i="31"/>
  <c r="I68" i="31"/>
  <c r="F69" i="31"/>
  <c r="G69" i="31"/>
  <c r="H69" i="31"/>
  <c r="I69" i="31"/>
  <c r="F70" i="31"/>
  <c r="G70" i="31"/>
  <c r="H70" i="31"/>
  <c r="I70" i="31"/>
  <c r="F71" i="31"/>
  <c r="G71" i="31"/>
  <c r="H71" i="31"/>
  <c r="I71" i="31"/>
  <c r="F72" i="31"/>
  <c r="G72" i="31"/>
  <c r="H72" i="31"/>
  <c r="I72" i="31"/>
  <c r="F73" i="31"/>
  <c r="G73" i="31"/>
  <c r="H73" i="31"/>
  <c r="I73" i="31"/>
  <c r="F74" i="31"/>
  <c r="G74" i="31"/>
  <c r="H74" i="31"/>
  <c r="I74" i="31"/>
  <c r="F75" i="31"/>
  <c r="G75" i="31"/>
  <c r="H75" i="31"/>
  <c r="I75" i="31"/>
  <c r="F76" i="31"/>
  <c r="G76" i="31"/>
  <c r="H76" i="31"/>
  <c r="I76" i="31"/>
  <c r="F77" i="31"/>
  <c r="G77" i="31"/>
  <c r="H77" i="31"/>
  <c r="I77" i="31"/>
  <c r="F78" i="31"/>
  <c r="G78" i="31"/>
  <c r="H78" i="31"/>
  <c r="I78" i="31"/>
  <c r="F79" i="31"/>
  <c r="G79" i="31"/>
  <c r="H79" i="31"/>
  <c r="I79" i="31"/>
  <c r="F80" i="31"/>
  <c r="G80" i="31"/>
  <c r="H80" i="31"/>
  <c r="I80" i="31"/>
  <c r="F81" i="31"/>
  <c r="G81" i="31"/>
  <c r="H81" i="31"/>
  <c r="I81" i="31"/>
  <c r="F82" i="31"/>
  <c r="G82" i="31"/>
  <c r="H82" i="31"/>
  <c r="I82" i="31"/>
  <c r="F83" i="31"/>
  <c r="G83" i="31"/>
  <c r="H83" i="31"/>
  <c r="I83" i="31"/>
  <c r="F84" i="31"/>
  <c r="G84" i="31"/>
  <c r="H84" i="31"/>
  <c r="I84" i="31"/>
  <c r="F85" i="31"/>
  <c r="G85" i="31"/>
  <c r="H85" i="31"/>
  <c r="I85" i="31"/>
  <c r="F86" i="31"/>
  <c r="G86" i="31"/>
  <c r="H86" i="31"/>
  <c r="I86" i="31"/>
  <c r="F87" i="31"/>
  <c r="G87" i="31"/>
  <c r="H87" i="31"/>
  <c r="I87" i="31"/>
  <c r="F88" i="31"/>
  <c r="G88" i="31"/>
  <c r="H88" i="31"/>
  <c r="I88" i="31"/>
  <c r="F89" i="31"/>
  <c r="G89" i="31"/>
  <c r="H89" i="31"/>
  <c r="I89" i="31"/>
  <c r="F90" i="31"/>
  <c r="G90" i="31"/>
  <c r="H90" i="31"/>
  <c r="I90" i="31"/>
  <c r="F91" i="31"/>
  <c r="G91" i="31"/>
  <c r="H91" i="31"/>
  <c r="I91" i="31"/>
  <c r="F92" i="31"/>
  <c r="G92" i="31"/>
  <c r="H92" i="31"/>
  <c r="I92" i="31"/>
  <c r="F93" i="31"/>
  <c r="G93" i="31"/>
  <c r="H93" i="31"/>
  <c r="I93" i="31"/>
  <c r="F94" i="31"/>
  <c r="G94" i="31"/>
  <c r="H94" i="31"/>
  <c r="I94" i="31"/>
  <c r="F95" i="31"/>
  <c r="G95" i="31"/>
  <c r="H95" i="31"/>
  <c r="I95" i="31"/>
  <c r="F96" i="31"/>
  <c r="G96" i="31"/>
  <c r="H96" i="31"/>
  <c r="I96" i="31"/>
  <c r="F97" i="31"/>
  <c r="G97" i="31"/>
  <c r="H97" i="31"/>
  <c r="I97" i="31"/>
  <c r="F98" i="31"/>
  <c r="G98" i="31"/>
  <c r="H98" i="31"/>
  <c r="I98" i="31"/>
  <c r="F99" i="31"/>
  <c r="G99" i="31"/>
  <c r="H99" i="31"/>
  <c r="I99" i="31"/>
  <c r="F100" i="31"/>
  <c r="G100" i="31"/>
  <c r="H100" i="31"/>
  <c r="I100" i="31"/>
  <c r="F101" i="31"/>
  <c r="G101" i="31"/>
  <c r="H101" i="31"/>
  <c r="I101" i="31"/>
  <c r="F102" i="31"/>
  <c r="G102" i="31"/>
  <c r="H102" i="31"/>
  <c r="I102" i="31"/>
  <c r="F103" i="31"/>
  <c r="G103" i="31"/>
  <c r="H103" i="31"/>
  <c r="I103" i="31"/>
  <c r="F104" i="31"/>
  <c r="G104" i="31"/>
  <c r="H104" i="31"/>
  <c r="I104" i="31"/>
  <c r="F105" i="31"/>
  <c r="G105" i="31"/>
  <c r="H105" i="31"/>
  <c r="I105" i="31"/>
  <c r="F106" i="31"/>
  <c r="G106" i="31"/>
  <c r="H106" i="31"/>
  <c r="I106" i="31"/>
  <c r="F107" i="31"/>
  <c r="G107" i="31"/>
  <c r="H107" i="31"/>
  <c r="I107" i="31"/>
  <c r="F108" i="31"/>
  <c r="G108" i="31"/>
  <c r="H108" i="31"/>
  <c r="I108" i="31"/>
  <c r="F109" i="31"/>
  <c r="G109" i="31"/>
  <c r="H109" i="31"/>
  <c r="I109" i="31"/>
  <c r="F110" i="31"/>
  <c r="G110" i="31"/>
  <c r="H110" i="31"/>
  <c r="I110" i="31"/>
  <c r="F111" i="31"/>
  <c r="G111" i="31"/>
  <c r="H111" i="31"/>
  <c r="I111" i="31"/>
  <c r="F112" i="31"/>
  <c r="G112" i="31"/>
  <c r="H112" i="31"/>
  <c r="I112" i="31"/>
  <c r="F113" i="31"/>
  <c r="G113" i="31"/>
  <c r="H113" i="31"/>
  <c r="I113" i="31"/>
  <c r="F114" i="31"/>
  <c r="G114" i="31"/>
  <c r="H114" i="31"/>
  <c r="I114" i="31"/>
  <c r="F115" i="31"/>
  <c r="G115" i="31"/>
  <c r="H115" i="31"/>
  <c r="I115" i="31"/>
  <c r="F116" i="31"/>
  <c r="G116" i="31"/>
  <c r="H116" i="31"/>
  <c r="I116" i="31"/>
  <c r="F117" i="31"/>
  <c r="G117" i="31"/>
  <c r="H117" i="31"/>
  <c r="I117" i="31"/>
  <c r="F118" i="31"/>
  <c r="G118" i="31"/>
  <c r="H118" i="31"/>
  <c r="I118" i="31"/>
  <c r="F119" i="31"/>
  <c r="G119" i="31"/>
  <c r="H119" i="31"/>
  <c r="I119" i="31"/>
  <c r="F120" i="31"/>
  <c r="G120" i="31"/>
  <c r="H120" i="31"/>
  <c r="I120" i="31"/>
  <c r="F121" i="31"/>
  <c r="G121" i="31"/>
  <c r="H121" i="31"/>
  <c r="I121" i="31"/>
  <c r="F122" i="31"/>
  <c r="G122" i="31"/>
  <c r="H122" i="31"/>
  <c r="I122" i="31"/>
  <c r="F123" i="31"/>
  <c r="G123" i="31"/>
  <c r="H123" i="31"/>
  <c r="I123" i="31"/>
  <c r="F124" i="31"/>
  <c r="G124" i="31"/>
  <c r="H124" i="31"/>
  <c r="I124" i="31"/>
  <c r="F125" i="31"/>
  <c r="G125" i="31"/>
  <c r="H125" i="31"/>
  <c r="I125" i="31"/>
  <c r="F126" i="31"/>
  <c r="G126" i="31"/>
  <c r="H126" i="31"/>
  <c r="I126" i="31"/>
  <c r="F127" i="31"/>
  <c r="G127" i="31"/>
  <c r="H127" i="31"/>
  <c r="I127" i="31"/>
  <c r="F128" i="31"/>
  <c r="G128" i="31"/>
  <c r="H128" i="31"/>
  <c r="I128" i="31"/>
  <c r="F129" i="31"/>
  <c r="G129" i="31"/>
  <c r="H129" i="31"/>
  <c r="I129" i="31"/>
  <c r="F130" i="31"/>
  <c r="G130" i="31"/>
  <c r="H130" i="31"/>
  <c r="I130" i="31"/>
  <c r="F131" i="31"/>
  <c r="G131" i="31"/>
  <c r="H131" i="31"/>
  <c r="I131" i="31"/>
  <c r="F132" i="31"/>
  <c r="G132" i="31"/>
  <c r="H132" i="31"/>
  <c r="I132" i="31"/>
  <c r="F133" i="31"/>
  <c r="G133" i="31"/>
  <c r="H133" i="31"/>
  <c r="I133" i="31"/>
  <c r="F134" i="31"/>
  <c r="G134" i="31"/>
  <c r="H134" i="31"/>
  <c r="I134" i="31"/>
  <c r="F135" i="31"/>
  <c r="G135" i="31"/>
  <c r="H135" i="31"/>
  <c r="I135" i="31"/>
  <c r="F136" i="31"/>
  <c r="G136" i="31"/>
  <c r="H136" i="31"/>
  <c r="I136" i="31"/>
  <c r="F137" i="31"/>
  <c r="G137" i="31"/>
  <c r="H137" i="31"/>
  <c r="I137" i="31"/>
  <c r="F138" i="31"/>
  <c r="G138" i="31"/>
  <c r="H138" i="31"/>
  <c r="I138" i="31"/>
  <c r="F139" i="31"/>
  <c r="G139" i="31"/>
  <c r="H139" i="31"/>
  <c r="I139" i="31"/>
  <c r="F140" i="31"/>
  <c r="G140" i="31"/>
  <c r="H140" i="31"/>
  <c r="I140" i="31"/>
  <c r="F141" i="31"/>
  <c r="G141" i="31"/>
  <c r="H141" i="31"/>
  <c r="I141" i="31"/>
  <c r="F142" i="31"/>
  <c r="G142" i="31"/>
  <c r="H142" i="31"/>
  <c r="I142" i="31"/>
  <c r="F143" i="31"/>
  <c r="G143" i="31"/>
  <c r="H143" i="31"/>
  <c r="I143" i="31"/>
  <c r="F144" i="31"/>
  <c r="G144" i="31"/>
  <c r="H144" i="31"/>
  <c r="I144" i="31"/>
  <c r="F145" i="31"/>
  <c r="G145" i="31"/>
  <c r="H145" i="31"/>
  <c r="I145" i="31"/>
  <c r="F146" i="31"/>
  <c r="G146" i="31"/>
  <c r="H146" i="31"/>
  <c r="I146" i="31"/>
  <c r="F147" i="31"/>
  <c r="G147" i="31"/>
  <c r="H147" i="31"/>
  <c r="I147" i="31"/>
  <c r="F148" i="31"/>
  <c r="G148" i="31"/>
  <c r="H148" i="31"/>
  <c r="I148" i="31"/>
  <c r="F149" i="31"/>
  <c r="G149" i="31"/>
  <c r="H149" i="31"/>
  <c r="I149" i="31"/>
  <c r="F150" i="31"/>
  <c r="G150" i="31"/>
  <c r="H150" i="31"/>
  <c r="I150" i="31"/>
  <c r="F151" i="31"/>
  <c r="G151" i="31"/>
  <c r="H151" i="31"/>
  <c r="I151" i="31"/>
  <c r="F152" i="31"/>
  <c r="G152" i="31"/>
  <c r="H152" i="31"/>
  <c r="I152" i="31"/>
  <c r="F153" i="31"/>
  <c r="G153" i="31"/>
  <c r="H153" i="31"/>
  <c r="I153" i="31"/>
  <c r="F154" i="31"/>
  <c r="G154" i="31"/>
  <c r="H154" i="31"/>
  <c r="I154" i="31"/>
  <c r="F155" i="31"/>
  <c r="G155" i="31"/>
  <c r="H155" i="31"/>
  <c r="I155" i="31"/>
  <c r="F156" i="31"/>
  <c r="G156" i="31"/>
  <c r="H156" i="31"/>
  <c r="I156" i="31"/>
  <c r="F157" i="31"/>
  <c r="G157" i="31"/>
  <c r="H157" i="31"/>
  <c r="I157" i="31"/>
  <c r="F158" i="31"/>
  <c r="G158" i="31"/>
  <c r="H158" i="31"/>
  <c r="I158" i="31"/>
  <c r="F159" i="31"/>
  <c r="G159" i="31"/>
  <c r="H159" i="31"/>
  <c r="I159" i="31"/>
  <c r="F160" i="31"/>
  <c r="G160" i="31"/>
  <c r="H160" i="31"/>
  <c r="I160" i="31"/>
  <c r="F161" i="31"/>
  <c r="G161" i="31"/>
  <c r="H161" i="31"/>
  <c r="I161" i="31"/>
  <c r="F162" i="31"/>
  <c r="G162" i="31"/>
  <c r="H162" i="31"/>
  <c r="I162" i="31"/>
  <c r="F163" i="31"/>
  <c r="G163" i="31"/>
  <c r="H163" i="31"/>
  <c r="I163" i="31"/>
  <c r="F164" i="31"/>
  <c r="G164" i="31"/>
  <c r="H164" i="31"/>
  <c r="I164" i="31"/>
  <c r="F165" i="31"/>
  <c r="G165" i="31"/>
  <c r="H165" i="31"/>
  <c r="I165" i="31"/>
  <c r="J9" i="31" l="1"/>
  <c r="K9" i="31"/>
  <c r="L9" i="31"/>
  <c r="M9" i="31"/>
  <c r="N9" i="31"/>
  <c r="O9" i="31"/>
  <c r="P9" i="31"/>
  <c r="Q9" i="31"/>
  <c r="R9" i="31"/>
  <c r="S9" i="31"/>
  <c r="T9" i="31"/>
  <c r="U9" i="31"/>
  <c r="V9" i="31"/>
  <c r="J10" i="31"/>
  <c r="K10" i="31"/>
  <c r="L10" i="31"/>
  <c r="M10" i="31"/>
  <c r="N10" i="31"/>
  <c r="O10" i="31"/>
  <c r="P10" i="31"/>
  <c r="Q10" i="31"/>
  <c r="R10" i="31"/>
  <c r="S10" i="31"/>
  <c r="T10" i="31"/>
  <c r="U10" i="31"/>
  <c r="V10" i="31"/>
  <c r="J11" i="31"/>
  <c r="K11" i="31"/>
  <c r="L11" i="31"/>
  <c r="M11" i="31"/>
  <c r="N11" i="31"/>
  <c r="O11" i="31"/>
  <c r="P11" i="31"/>
  <c r="Q11" i="31"/>
  <c r="R11" i="31"/>
  <c r="S11" i="31"/>
  <c r="T11" i="31"/>
  <c r="U11" i="31"/>
  <c r="V11" i="31"/>
  <c r="J12" i="31"/>
  <c r="K12" i="31"/>
  <c r="L12" i="31"/>
  <c r="M12" i="31"/>
  <c r="N12" i="31"/>
  <c r="O12" i="31"/>
  <c r="P12" i="31"/>
  <c r="Q12" i="31"/>
  <c r="R12" i="31"/>
  <c r="S12" i="31"/>
  <c r="T12" i="31"/>
  <c r="U12" i="31"/>
  <c r="V12" i="31"/>
  <c r="J13" i="31"/>
  <c r="K13" i="31"/>
  <c r="L13" i="31"/>
  <c r="M13" i="31"/>
  <c r="N13" i="31"/>
  <c r="O13" i="31"/>
  <c r="P13" i="31"/>
  <c r="Q13" i="31"/>
  <c r="R13" i="31"/>
  <c r="S13" i="31"/>
  <c r="T13" i="31"/>
  <c r="U13" i="31"/>
  <c r="V13" i="31"/>
  <c r="J14" i="31"/>
  <c r="K14" i="31"/>
  <c r="L14" i="31"/>
  <c r="M14" i="31"/>
  <c r="N14" i="31"/>
  <c r="O14" i="31"/>
  <c r="P14" i="31"/>
  <c r="Q14" i="31"/>
  <c r="R14" i="31"/>
  <c r="S14" i="31"/>
  <c r="T14" i="31"/>
  <c r="U14" i="31"/>
  <c r="V14" i="31"/>
  <c r="J15" i="31"/>
  <c r="K15" i="31"/>
  <c r="L15" i="31"/>
  <c r="M15" i="31"/>
  <c r="N15" i="31"/>
  <c r="O15" i="31"/>
  <c r="P15" i="31"/>
  <c r="Q15" i="31"/>
  <c r="R15" i="31"/>
  <c r="S15" i="31"/>
  <c r="T15" i="31"/>
  <c r="U15" i="31"/>
  <c r="V15" i="31"/>
  <c r="J16" i="31"/>
  <c r="K16" i="31"/>
  <c r="L16" i="31"/>
  <c r="M16" i="31"/>
  <c r="N16" i="31"/>
  <c r="O16" i="31"/>
  <c r="P16" i="31"/>
  <c r="Q16" i="31"/>
  <c r="R16" i="31"/>
  <c r="S16" i="31"/>
  <c r="T16" i="31"/>
  <c r="U16" i="31"/>
  <c r="V16" i="31"/>
  <c r="J17" i="31"/>
  <c r="K17" i="31"/>
  <c r="L17" i="31"/>
  <c r="M17" i="31"/>
  <c r="N17" i="31"/>
  <c r="O17" i="31"/>
  <c r="P17" i="31"/>
  <c r="Q17" i="31"/>
  <c r="R17" i="31"/>
  <c r="S17" i="31"/>
  <c r="T17" i="31"/>
  <c r="U17" i="31"/>
  <c r="V17" i="31"/>
  <c r="J18" i="31"/>
  <c r="K18" i="31"/>
  <c r="L18" i="31"/>
  <c r="M18" i="31"/>
  <c r="N18" i="31"/>
  <c r="O18" i="31"/>
  <c r="P18" i="31"/>
  <c r="Q18" i="31"/>
  <c r="R18" i="31"/>
  <c r="S18" i="31"/>
  <c r="T18" i="31"/>
  <c r="U18" i="31"/>
  <c r="V18" i="31"/>
  <c r="J19" i="31"/>
  <c r="K19" i="31"/>
  <c r="L19" i="31"/>
  <c r="M19" i="31"/>
  <c r="N19" i="31"/>
  <c r="O19" i="31"/>
  <c r="P19" i="31"/>
  <c r="Q19" i="31"/>
  <c r="R19" i="31"/>
  <c r="S19" i="31"/>
  <c r="T19" i="31"/>
  <c r="U19" i="31"/>
  <c r="V19" i="31"/>
  <c r="J20" i="31"/>
  <c r="K20" i="31"/>
  <c r="L20" i="31"/>
  <c r="M20" i="31"/>
  <c r="N20" i="31"/>
  <c r="O20" i="31"/>
  <c r="P20" i="31"/>
  <c r="Q20" i="31"/>
  <c r="R20" i="31"/>
  <c r="S20" i="31"/>
  <c r="T20" i="31"/>
  <c r="U20" i="31"/>
  <c r="V20" i="31"/>
  <c r="J21" i="31"/>
  <c r="K21" i="31"/>
  <c r="L21" i="31"/>
  <c r="M21" i="31"/>
  <c r="N21" i="31"/>
  <c r="O21" i="31"/>
  <c r="P21" i="31"/>
  <c r="Q21" i="31"/>
  <c r="R21" i="31"/>
  <c r="S21" i="31"/>
  <c r="T21" i="31"/>
  <c r="U21" i="31"/>
  <c r="V21" i="31"/>
  <c r="J22" i="31"/>
  <c r="K22" i="31"/>
  <c r="L22" i="31"/>
  <c r="M22" i="31"/>
  <c r="N22" i="31"/>
  <c r="O22" i="31"/>
  <c r="P22" i="31"/>
  <c r="Q22" i="31"/>
  <c r="R22" i="31"/>
  <c r="S22" i="31"/>
  <c r="T22" i="31"/>
  <c r="U22" i="31"/>
  <c r="V22" i="31"/>
  <c r="J23" i="31"/>
  <c r="K23" i="31"/>
  <c r="L23" i="31"/>
  <c r="M23" i="31"/>
  <c r="N23" i="31"/>
  <c r="O23" i="31"/>
  <c r="P23" i="31"/>
  <c r="Q23" i="31"/>
  <c r="R23" i="31"/>
  <c r="S23" i="31"/>
  <c r="T23" i="31"/>
  <c r="U23" i="31"/>
  <c r="V23" i="31"/>
  <c r="J24" i="31"/>
  <c r="K24" i="31"/>
  <c r="L24" i="31"/>
  <c r="M24" i="31"/>
  <c r="N24" i="31"/>
  <c r="O24" i="31"/>
  <c r="P24" i="31"/>
  <c r="Q24" i="31"/>
  <c r="R24" i="31"/>
  <c r="S24" i="31"/>
  <c r="T24" i="31"/>
  <c r="U24" i="31"/>
  <c r="V24" i="31"/>
  <c r="J25" i="31"/>
  <c r="K25" i="31"/>
  <c r="L25" i="31"/>
  <c r="M25" i="31"/>
  <c r="N25" i="31"/>
  <c r="O25" i="31"/>
  <c r="P25" i="31"/>
  <c r="Q25" i="31"/>
  <c r="R25" i="31"/>
  <c r="S25" i="31"/>
  <c r="T25" i="31"/>
  <c r="U25" i="31"/>
  <c r="V25" i="31"/>
  <c r="J26" i="31"/>
  <c r="K26" i="31"/>
  <c r="L26" i="31"/>
  <c r="M26" i="31"/>
  <c r="N26" i="31"/>
  <c r="O26" i="31"/>
  <c r="P26" i="31"/>
  <c r="Q26" i="31"/>
  <c r="R26" i="31"/>
  <c r="S26" i="31"/>
  <c r="T26" i="31"/>
  <c r="U26" i="31"/>
  <c r="V26" i="31"/>
  <c r="J27" i="31"/>
  <c r="K27" i="31"/>
  <c r="L27" i="31"/>
  <c r="M27" i="31"/>
  <c r="N27" i="31"/>
  <c r="O27" i="31"/>
  <c r="P27" i="31"/>
  <c r="Q27" i="31"/>
  <c r="R27" i="31"/>
  <c r="S27" i="31"/>
  <c r="T27" i="31"/>
  <c r="U27" i="31"/>
  <c r="V27" i="31"/>
  <c r="J28" i="31"/>
  <c r="K28" i="31"/>
  <c r="L28" i="31"/>
  <c r="M28" i="31"/>
  <c r="N28" i="31"/>
  <c r="O28" i="31"/>
  <c r="P28" i="31"/>
  <c r="Q28" i="31"/>
  <c r="R28" i="31"/>
  <c r="S28" i="31"/>
  <c r="T28" i="31"/>
  <c r="U28" i="31"/>
  <c r="V28" i="31"/>
  <c r="J29" i="31"/>
  <c r="K29" i="31"/>
  <c r="L29" i="31"/>
  <c r="M29" i="31"/>
  <c r="N29" i="31"/>
  <c r="O29" i="31"/>
  <c r="P29" i="31"/>
  <c r="Q29" i="31"/>
  <c r="R29" i="31"/>
  <c r="S29" i="31"/>
  <c r="T29" i="31"/>
  <c r="U29" i="31"/>
  <c r="V29" i="31"/>
  <c r="J30" i="31"/>
  <c r="K30" i="31"/>
  <c r="L30" i="31"/>
  <c r="M30" i="31"/>
  <c r="N30" i="31"/>
  <c r="O30" i="31"/>
  <c r="P30" i="31"/>
  <c r="Q30" i="31"/>
  <c r="R30" i="31"/>
  <c r="S30" i="31"/>
  <c r="T30" i="31"/>
  <c r="U30" i="31"/>
  <c r="V30" i="31"/>
  <c r="J31" i="31"/>
  <c r="K31" i="31"/>
  <c r="L31" i="31"/>
  <c r="M31" i="31"/>
  <c r="N31" i="31"/>
  <c r="O31" i="31"/>
  <c r="P31" i="31"/>
  <c r="Q31" i="31"/>
  <c r="R31" i="31"/>
  <c r="S31" i="31"/>
  <c r="T31" i="31"/>
  <c r="U31" i="31"/>
  <c r="V31" i="31"/>
  <c r="J32" i="31"/>
  <c r="K32" i="31"/>
  <c r="L32" i="31"/>
  <c r="M32" i="31"/>
  <c r="N32" i="31"/>
  <c r="O32" i="31"/>
  <c r="P32" i="31"/>
  <c r="Q32" i="31"/>
  <c r="R32" i="31"/>
  <c r="S32" i="31"/>
  <c r="T32" i="31"/>
  <c r="U32" i="31"/>
  <c r="V32" i="31"/>
  <c r="J33" i="31"/>
  <c r="K33" i="31"/>
  <c r="L33" i="31"/>
  <c r="M33" i="31"/>
  <c r="N33" i="31"/>
  <c r="O33" i="31"/>
  <c r="P33" i="31"/>
  <c r="Q33" i="31"/>
  <c r="R33" i="31"/>
  <c r="S33" i="31"/>
  <c r="T33" i="31"/>
  <c r="U33" i="31"/>
  <c r="V33" i="31"/>
  <c r="J34" i="31"/>
  <c r="K34" i="31"/>
  <c r="L34" i="31"/>
  <c r="M34" i="31"/>
  <c r="N34" i="31"/>
  <c r="O34" i="31"/>
  <c r="P34" i="31"/>
  <c r="Q34" i="31"/>
  <c r="R34" i="31"/>
  <c r="S34" i="31"/>
  <c r="T34" i="31"/>
  <c r="U34" i="31"/>
  <c r="V34" i="31"/>
  <c r="J35" i="31"/>
  <c r="K35" i="31"/>
  <c r="L35" i="31"/>
  <c r="M35" i="31"/>
  <c r="N35" i="31"/>
  <c r="O35" i="31"/>
  <c r="P35" i="31"/>
  <c r="Q35" i="31"/>
  <c r="R35" i="31"/>
  <c r="S35" i="31"/>
  <c r="T35" i="31"/>
  <c r="U35" i="31"/>
  <c r="V35" i="31"/>
  <c r="J36" i="31"/>
  <c r="K36" i="31"/>
  <c r="L36" i="31"/>
  <c r="M36" i="31"/>
  <c r="N36" i="31"/>
  <c r="O36" i="31"/>
  <c r="P36" i="31"/>
  <c r="Q36" i="31"/>
  <c r="R36" i="31"/>
  <c r="S36" i="31"/>
  <c r="T36" i="31"/>
  <c r="U36" i="31"/>
  <c r="V36" i="31"/>
  <c r="J37" i="31"/>
  <c r="K37" i="31"/>
  <c r="L37" i="31"/>
  <c r="M37" i="31"/>
  <c r="N37" i="31"/>
  <c r="O37" i="31"/>
  <c r="P37" i="31"/>
  <c r="Q37" i="31"/>
  <c r="R37" i="31"/>
  <c r="S37" i="31"/>
  <c r="T37" i="31"/>
  <c r="U37" i="31"/>
  <c r="V37" i="31"/>
  <c r="J38" i="31"/>
  <c r="K38" i="31"/>
  <c r="L38" i="31"/>
  <c r="M38" i="31"/>
  <c r="N38" i="31"/>
  <c r="O38" i="31"/>
  <c r="P38" i="31"/>
  <c r="Q38" i="31"/>
  <c r="R38" i="31"/>
  <c r="S38" i="31"/>
  <c r="T38" i="31"/>
  <c r="U38" i="31"/>
  <c r="V38" i="31"/>
  <c r="J39" i="31"/>
  <c r="K39" i="31"/>
  <c r="L39" i="31"/>
  <c r="M39" i="31"/>
  <c r="N39" i="31"/>
  <c r="O39" i="31"/>
  <c r="P39" i="31"/>
  <c r="Q39" i="31"/>
  <c r="R39" i="31"/>
  <c r="S39" i="31"/>
  <c r="T39" i="31"/>
  <c r="U39" i="31"/>
  <c r="V39" i="31"/>
  <c r="J40" i="31"/>
  <c r="K40" i="31"/>
  <c r="L40" i="31"/>
  <c r="M40" i="31"/>
  <c r="N40" i="31"/>
  <c r="O40" i="31"/>
  <c r="P40" i="31"/>
  <c r="Q40" i="31"/>
  <c r="R40" i="31"/>
  <c r="S40" i="31"/>
  <c r="T40" i="31"/>
  <c r="U40" i="31"/>
  <c r="V40" i="31"/>
  <c r="J41" i="31"/>
  <c r="K41" i="31"/>
  <c r="L41" i="31"/>
  <c r="M41" i="31"/>
  <c r="N41" i="31"/>
  <c r="O41" i="31"/>
  <c r="P41" i="31"/>
  <c r="Q41" i="31"/>
  <c r="R41" i="31"/>
  <c r="S41" i="31"/>
  <c r="T41" i="31"/>
  <c r="U41" i="31"/>
  <c r="V41" i="31"/>
  <c r="J42" i="31"/>
  <c r="K42" i="31"/>
  <c r="L42" i="31"/>
  <c r="M42" i="31"/>
  <c r="N42" i="31"/>
  <c r="O42" i="31"/>
  <c r="P42" i="31"/>
  <c r="Q42" i="31"/>
  <c r="R42" i="31"/>
  <c r="S42" i="31"/>
  <c r="T42" i="31"/>
  <c r="U42" i="31"/>
  <c r="V42" i="31"/>
  <c r="J43" i="31"/>
  <c r="K43" i="31"/>
  <c r="L43" i="31"/>
  <c r="M43" i="31"/>
  <c r="N43" i="31"/>
  <c r="O43" i="31"/>
  <c r="P43" i="31"/>
  <c r="Q43" i="31"/>
  <c r="R43" i="31"/>
  <c r="S43" i="31"/>
  <c r="T43" i="31"/>
  <c r="U43" i="31"/>
  <c r="V43" i="31"/>
  <c r="J44" i="31"/>
  <c r="K44" i="31"/>
  <c r="L44" i="31"/>
  <c r="M44" i="31"/>
  <c r="N44" i="31"/>
  <c r="O44" i="31"/>
  <c r="P44" i="31"/>
  <c r="Q44" i="31"/>
  <c r="R44" i="31"/>
  <c r="S44" i="31"/>
  <c r="T44" i="31"/>
  <c r="U44" i="31"/>
  <c r="V44" i="31"/>
  <c r="J45" i="31"/>
  <c r="K45" i="31"/>
  <c r="L45" i="31"/>
  <c r="M45" i="31"/>
  <c r="N45" i="31"/>
  <c r="O45" i="31"/>
  <c r="P45" i="31"/>
  <c r="Q45" i="31"/>
  <c r="R45" i="31"/>
  <c r="S45" i="31"/>
  <c r="T45" i="31"/>
  <c r="U45" i="31"/>
  <c r="V45" i="31"/>
  <c r="J46" i="31"/>
  <c r="K46" i="31"/>
  <c r="L46" i="31"/>
  <c r="M46" i="31"/>
  <c r="N46" i="31"/>
  <c r="O46" i="31"/>
  <c r="P46" i="31"/>
  <c r="Q46" i="31"/>
  <c r="R46" i="31"/>
  <c r="S46" i="31"/>
  <c r="T46" i="31"/>
  <c r="U46" i="31"/>
  <c r="V46" i="31"/>
  <c r="J47" i="31"/>
  <c r="K47" i="31"/>
  <c r="L47" i="31"/>
  <c r="M47" i="31"/>
  <c r="N47" i="31"/>
  <c r="O47" i="31"/>
  <c r="P47" i="31"/>
  <c r="Q47" i="31"/>
  <c r="R47" i="31"/>
  <c r="S47" i="31"/>
  <c r="T47" i="31"/>
  <c r="U47" i="31"/>
  <c r="V47" i="31"/>
  <c r="J48" i="31"/>
  <c r="K48" i="31"/>
  <c r="L48" i="31"/>
  <c r="M48" i="31"/>
  <c r="N48" i="31"/>
  <c r="O48" i="31"/>
  <c r="P48" i="31"/>
  <c r="Q48" i="31"/>
  <c r="R48" i="31"/>
  <c r="S48" i="31"/>
  <c r="T48" i="31"/>
  <c r="U48" i="31"/>
  <c r="V48" i="31"/>
  <c r="J49" i="31"/>
  <c r="K49" i="31"/>
  <c r="L49" i="31"/>
  <c r="M49" i="31"/>
  <c r="N49" i="31"/>
  <c r="O49" i="31"/>
  <c r="P49" i="31"/>
  <c r="Q49" i="31"/>
  <c r="R49" i="31"/>
  <c r="S49" i="31"/>
  <c r="T49" i="31"/>
  <c r="U49" i="31"/>
  <c r="V49" i="31"/>
  <c r="J50" i="31"/>
  <c r="K50" i="31"/>
  <c r="L50" i="31"/>
  <c r="M50" i="31"/>
  <c r="N50" i="31"/>
  <c r="O50" i="31"/>
  <c r="P50" i="31"/>
  <c r="Q50" i="31"/>
  <c r="R50" i="31"/>
  <c r="S50" i="31"/>
  <c r="T50" i="31"/>
  <c r="U50" i="31"/>
  <c r="V50" i="31"/>
  <c r="J51" i="31"/>
  <c r="K51" i="31"/>
  <c r="L51" i="31"/>
  <c r="M51" i="31"/>
  <c r="N51" i="31"/>
  <c r="O51" i="31"/>
  <c r="P51" i="31"/>
  <c r="Q51" i="31"/>
  <c r="R51" i="31"/>
  <c r="S51" i="31"/>
  <c r="T51" i="31"/>
  <c r="U51" i="31"/>
  <c r="V51" i="31"/>
  <c r="J52" i="31"/>
  <c r="K52" i="31"/>
  <c r="L52" i="31"/>
  <c r="M52" i="31"/>
  <c r="N52" i="31"/>
  <c r="O52" i="31"/>
  <c r="P52" i="31"/>
  <c r="Q52" i="31"/>
  <c r="R52" i="31"/>
  <c r="S52" i="31"/>
  <c r="T52" i="31"/>
  <c r="U52" i="31"/>
  <c r="V52" i="31"/>
  <c r="J53" i="31"/>
  <c r="K53" i="31"/>
  <c r="L53" i="31"/>
  <c r="M53" i="31"/>
  <c r="N53" i="31"/>
  <c r="O53" i="31"/>
  <c r="P53" i="31"/>
  <c r="Q53" i="31"/>
  <c r="R53" i="31"/>
  <c r="S53" i="31"/>
  <c r="T53" i="31"/>
  <c r="U53" i="31"/>
  <c r="V53" i="31"/>
  <c r="J54" i="31"/>
  <c r="K54" i="31"/>
  <c r="L54" i="31"/>
  <c r="M54" i="31"/>
  <c r="N54" i="31"/>
  <c r="O54" i="31"/>
  <c r="P54" i="31"/>
  <c r="Q54" i="31"/>
  <c r="R54" i="31"/>
  <c r="S54" i="31"/>
  <c r="T54" i="31"/>
  <c r="U54" i="31"/>
  <c r="V54" i="31"/>
  <c r="J55" i="31"/>
  <c r="K55" i="31"/>
  <c r="L55" i="31"/>
  <c r="M55" i="31"/>
  <c r="N55" i="31"/>
  <c r="O55" i="31"/>
  <c r="P55" i="31"/>
  <c r="Q55" i="31"/>
  <c r="R55" i="31"/>
  <c r="S55" i="31"/>
  <c r="T55" i="31"/>
  <c r="U55" i="31"/>
  <c r="V55" i="31"/>
  <c r="J56" i="31"/>
  <c r="K56" i="31"/>
  <c r="L56" i="31"/>
  <c r="M56" i="31"/>
  <c r="N56" i="31"/>
  <c r="O56" i="31"/>
  <c r="P56" i="31"/>
  <c r="Q56" i="31"/>
  <c r="R56" i="31"/>
  <c r="S56" i="31"/>
  <c r="T56" i="31"/>
  <c r="U56" i="31"/>
  <c r="V56" i="31"/>
  <c r="J57" i="31"/>
  <c r="K57" i="31"/>
  <c r="L57" i="31"/>
  <c r="M57" i="31"/>
  <c r="N57" i="31"/>
  <c r="O57" i="31"/>
  <c r="P57" i="31"/>
  <c r="Q57" i="31"/>
  <c r="R57" i="31"/>
  <c r="S57" i="31"/>
  <c r="T57" i="31"/>
  <c r="U57" i="31"/>
  <c r="V57" i="31"/>
  <c r="J58" i="31"/>
  <c r="K58" i="31"/>
  <c r="L58" i="31"/>
  <c r="M58" i="31"/>
  <c r="N58" i="31"/>
  <c r="O58" i="31"/>
  <c r="P58" i="31"/>
  <c r="Q58" i="31"/>
  <c r="R58" i="31"/>
  <c r="S58" i="31"/>
  <c r="T58" i="31"/>
  <c r="U58" i="31"/>
  <c r="V58" i="31"/>
  <c r="J59" i="31"/>
  <c r="K59" i="31"/>
  <c r="L59" i="31"/>
  <c r="M59" i="31"/>
  <c r="N59" i="31"/>
  <c r="O59" i="31"/>
  <c r="P59" i="31"/>
  <c r="Q59" i="31"/>
  <c r="R59" i="31"/>
  <c r="S59" i="31"/>
  <c r="T59" i="31"/>
  <c r="U59" i="31"/>
  <c r="V59" i="31"/>
  <c r="J60" i="31"/>
  <c r="K60" i="31"/>
  <c r="L60" i="31"/>
  <c r="M60" i="31"/>
  <c r="N60" i="31"/>
  <c r="O60" i="31"/>
  <c r="P60" i="31"/>
  <c r="Q60" i="31"/>
  <c r="R60" i="31"/>
  <c r="S60" i="31"/>
  <c r="T60" i="31"/>
  <c r="U60" i="31"/>
  <c r="V60" i="31"/>
  <c r="J61" i="31"/>
  <c r="K61" i="31"/>
  <c r="L61" i="31"/>
  <c r="M61" i="31"/>
  <c r="N61" i="31"/>
  <c r="O61" i="31"/>
  <c r="P61" i="31"/>
  <c r="Q61" i="31"/>
  <c r="R61" i="31"/>
  <c r="S61" i="31"/>
  <c r="T61" i="31"/>
  <c r="U61" i="31"/>
  <c r="V61" i="31"/>
  <c r="J62" i="31"/>
  <c r="K62" i="31"/>
  <c r="L62" i="31"/>
  <c r="M62" i="31"/>
  <c r="N62" i="31"/>
  <c r="O62" i="31"/>
  <c r="P62" i="31"/>
  <c r="Q62" i="31"/>
  <c r="R62" i="31"/>
  <c r="S62" i="31"/>
  <c r="T62" i="31"/>
  <c r="U62" i="31"/>
  <c r="V62" i="31"/>
  <c r="J63" i="31"/>
  <c r="K63" i="31"/>
  <c r="L63" i="31"/>
  <c r="M63" i="31"/>
  <c r="N63" i="31"/>
  <c r="O63" i="31"/>
  <c r="P63" i="31"/>
  <c r="Q63" i="31"/>
  <c r="R63" i="31"/>
  <c r="S63" i="31"/>
  <c r="T63" i="31"/>
  <c r="U63" i="31"/>
  <c r="V63" i="31"/>
  <c r="J64" i="31"/>
  <c r="K64" i="31"/>
  <c r="L64" i="31"/>
  <c r="M64" i="31"/>
  <c r="N64" i="31"/>
  <c r="O64" i="31"/>
  <c r="P64" i="31"/>
  <c r="Q64" i="31"/>
  <c r="R64" i="31"/>
  <c r="S64" i="31"/>
  <c r="T64" i="31"/>
  <c r="U64" i="31"/>
  <c r="V64" i="31"/>
  <c r="J65" i="31"/>
  <c r="K65" i="31"/>
  <c r="L65" i="31"/>
  <c r="M65" i="31"/>
  <c r="N65" i="31"/>
  <c r="O65" i="31"/>
  <c r="P65" i="31"/>
  <c r="Q65" i="31"/>
  <c r="R65" i="31"/>
  <c r="S65" i="31"/>
  <c r="T65" i="31"/>
  <c r="U65" i="31"/>
  <c r="V65" i="31"/>
  <c r="J66" i="31"/>
  <c r="K66" i="31"/>
  <c r="L66" i="31"/>
  <c r="M66" i="31"/>
  <c r="N66" i="31"/>
  <c r="O66" i="31"/>
  <c r="P66" i="31"/>
  <c r="Q66" i="31"/>
  <c r="R66" i="31"/>
  <c r="S66" i="31"/>
  <c r="T66" i="31"/>
  <c r="U66" i="31"/>
  <c r="V66" i="31"/>
  <c r="J67" i="31"/>
  <c r="K67" i="31"/>
  <c r="L67" i="31"/>
  <c r="M67" i="31"/>
  <c r="N67" i="31"/>
  <c r="O67" i="31"/>
  <c r="P67" i="31"/>
  <c r="Q67" i="31"/>
  <c r="R67" i="31"/>
  <c r="S67" i="31"/>
  <c r="T67" i="31"/>
  <c r="U67" i="31"/>
  <c r="V67" i="31"/>
  <c r="J68" i="31"/>
  <c r="K68" i="31"/>
  <c r="L68" i="31"/>
  <c r="M68" i="31"/>
  <c r="N68" i="31"/>
  <c r="O68" i="31"/>
  <c r="P68" i="31"/>
  <c r="Q68" i="31"/>
  <c r="R68" i="31"/>
  <c r="S68" i="31"/>
  <c r="T68" i="31"/>
  <c r="U68" i="31"/>
  <c r="V68" i="31"/>
  <c r="J69" i="31"/>
  <c r="K69" i="31"/>
  <c r="L69" i="31"/>
  <c r="M69" i="31"/>
  <c r="N69" i="31"/>
  <c r="O69" i="31"/>
  <c r="P69" i="31"/>
  <c r="Q69" i="31"/>
  <c r="R69" i="31"/>
  <c r="S69" i="31"/>
  <c r="T69" i="31"/>
  <c r="U69" i="31"/>
  <c r="V69" i="31"/>
  <c r="J70" i="31"/>
  <c r="K70" i="31"/>
  <c r="L70" i="31"/>
  <c r="M70" i="31"/>
  <c r="N70" i="31"/>
  <c r="O70" i="31"/>
  <c r="P70" i="31"/>
  <c r="Q70" i="31"/>
  <c r="R70" i="31"/>
  <c r="S70" i="31"/>
  <c r="T70" i="31"/>
  <c r="U70" i="31"/>
  <c r="V70" i="31"/>
  <c r="J71" i="31"/>
  <c r="K71" i="31"/>
  <c r="L71" i="31"/>
  <c r="M71" i="31"/>
  <c r="N71" i="31"/>
  <c r="O71" i="31"/>
  <c r="P71" i="31"/>
  <c r="Q71" i="31"/>
  <c r="R71" i="31"/>
  <c r="S71" i="31"/>
  <c r="T71" i="31"/>
  <c r="U71" i="31"/>
  <c r="V71" i="31"/>
  <c r="J72" i="31"/>
  <c r="K72" i="31"/>
  <c r="L72" i="31"/>
  <c r="M72" i="31"/>
  <c r="N72" i="31"/>
  <c r="O72" i="31"/>
  <c r="P72" i="31"/>
  <c r="Q72" i="31"/>
  <c r="R72" i="31"/>
  <c r="S72" i="31"/>
  <c r="T72" i="31"/>
  <c r="U72" i="31"/>
  <c r="V72" i="31"/>
  <c r="J73" i="31"/>
  <c r="K73" i="31"/>
  <c r="L73" i="31"/>
  <c r="M73" i="31"/>
  <c r="N73" i="31"/>
  <c r="O73" i="31"/>
  <c r="P73" i="31"/>
  <c r="Q73" i="31"/>
  <c r="R73" i="31"/>
  <c r="S73" i="31"/>
  <c r="T73" i="31"/>
  <c r="U73" i="31"/>
  <c r="V73" i="31"/>
  <c r="J74" i="31"/>
  <c r="K74" i="31"/>
  <c r="L74" i="31"/>
  <c r="M74" i="31"/>
  <c r="N74" i="31"/>
  <c r="O74" i="31"/>
  <c r="P74" i="31"/>
  <c r="Q74" i="31"/>
  <c r="R74" i="31"/>
  <c r="S74" i="31"/>
  <c r="T74" i="31"/>
  <c r="U74" i="31"/>
  <c r="V74" i="31"/>
  <c r="J75" i="31"/>
  <c r="K75" i="31"/>
  <c r="L75" i="31"/>
  <c r="M75" i="31"/>
  <c r="N75" i="31"/>
  <c r="O75" i="31"/>
  <c r="P75" i="31"/>
  <c r="Q75" i="31"/>
  <c r="R75" i="31"/>
  <c r="S75" i="31"/>
  <c r="T75" i="31"/>
  <c r="U75" i="31"/>
  <c r="V75" i="31"/>
  <c r="J76" i="31"/>
  <c r="K76" i="31"/>
  <c r="L76" i="31"/>
  <c r="M76" i="31"/>
  <c r="N76" i="31"/>
  <c r="O76" i="31"/>
  <c r="P76" i="31"/>
  <c r="Q76" i="31"/>
  <c r="R76" i="31"/>
  <c r="S76" i="31"/>
  <c r="T76" i="31"/>
  <c r="U76" i="31"/>
  <c r="V76" i="31"/>
  <c r="J77" i="31"/>
  <c r="K77" i="31"/>
  <c r="L77" i="31"/>
  <c r="M77" i="31"/>
  <c r="N77" i="31"/>
  <c r="O77" i="31"/>
  <c r="P77" i="31"/>
  <c r="Q77" i="31"/>
  <c r="R77" i="31"/>
  <c r="S77" i="31"/>
  <c r="T77" i="31"/>
  <c r="U77" i="31"/>
  <c r="V77" i="31"/>
  <c r="J78" i="31"/>
  <c r="K78" i="31"/>
  <c r="L78" i="31"/>
  <c r="M78" i="31"/>
  <c r="N78" i="31"/>
  <c r="O78" i="31"/>
  <c r="P78" i="31"/>
  <c r="Q78" i="31"/>
  <c r="R78" i="31"/>
  <c r="S78" i="31"/>
  <c r="T78" i="31"/>
  <c r="U78" i="31"/>
  <c r="V78" i="31"/>
  <c r="J79" i="31"/>
  <c r="K79" i="31"/>
  <c r="L79" i="31"/>
  <c r="M79" i="31"/>
  <c r="N79" i="31"/>
  <c r="O79" i="31"/>
  <c r="P79" i="31"/>
  <c r="Q79" i="31"/>
  <c r="R79" i="31"/>
  <c r="S79" i="31"/>
  <c r="T79" i="31"/>
  <c r="U79" i="31"/>
  <c r="V79" i="31"/>
  <c r="J80" i="31"/>
  <c r="K80" i="31"/>
  <c r="L80" i="31"/>
  <c r="M80" i="31"/>
  <c r="N80" i="31"/>
  <c r="O80" i="31"/>
  <c r="P80" i="31"/>
  <c r="Q80" i="31"/>
  <c r="R80" i="31"/>
  <c r="S80" i="31"/>
  <c r="T80" i="31"/>
  <c r="U80" i="31"/>
  <c r="V80" i="31"/>
  <c r="J81" i="31"/>
  <c r="K81" i="31"/>
  <c r="L81" i="31"/>
  <c r="M81" i="31"/>
  <c r="N81" i="31"/>
  <c r="O81" i="31"/>
  <c r="P81" i="31"/>
  <c r="Q81" i="31"/>
  <c r="R81" i="31"/>
  <c r="S81" i="31"/>
  <c r="T81" i="31"/>
  <c r="U81" i="31"/>
  <c r="V81" i="31"/>
  <c r="J82" i="31"/>
  <c r="K82" i="31"/>
  <c r="L82" i="31"/>
  <c r="M82" i="31"/>
  <c r="N82" i="31"/>
  <c r="O82" i="31"/>
  <c r="P82" i="31"/>
  <c r="Q82" i="31"/>
  <c r="R82" i="31"/>
  <c r="S82" i="31"/>
  <c r="T82" i="31"/>
  <c r="U82" i="31"/>
  <c r="V82" i="31"/>
  <c r="J83" i="31"/>
  <c r="K83" i="31"/>
  <c r="L83" i="31"/>
  <c r="M83" i="31"/>
  <c r="N83" i="31"/>
  <c r="O83" i="31"/>
  <c r="P83" i="31"/>
  <c r="Q83" i="31"/>
  <c r="R83" i="31"/>
  <c r="S83" i="31"/>
  <c r="T83" i="31"/>
  <c r="U83" i="31"/>
  <c r="V83" i="31"/>
  <c r="J84" i="31"/>
  <c r="K84" i="31"/>
  <c r="L84" i="31"/>
  <c r="M84" i="31"/>
  <c r="N84" i="31"/>
  <c r="O84" i="31"/>
  <c r="P84" i="31"/>
  <c r="Q84" i="31"/>
  <c r="R84" i="31"/>
  <c r="S84" i="31"/>
  <c r="T84" i="31"/>
  <c r="U84" i="31"/>
  <c r="V84" i="31"/>
  <c r="J85" i="31"/>
  <c r="K85" i="31"/>
  <c r="L85" i="31"/>
  <c r="M85" i="31"/>
  <c r="N85" i="31"/>
  <c r="O85" i="31"/>
  <c r="P85" i="31"/>
  <c r="Q85" i="31"/>
  <c r="R85" i="31"/>
  <c r="S85" i="31"/>
  <c r="T85" i="31"/>
  <c r="U85" i="31"/>
  <c r="V85" i="31"/>
  <c r="J86" i="31"/>
  <c r="K86" i="31"/>
  <c r="L86" i="31"/>
  <c r="M86" i="31"/>
  <c r="N86" i="31"/>
  <c r="O86" i="31"/>
  <c r="P86" i="31"/>
  <c r="Q86" i="31"/>
  <c r="R86" i="31"/>
  <c r="S86" i="31"/>
  <c r="T86" i="31"/>
  <c r="U86" i="31"/>
  <c r="V86" i="31"/>
  <c r="J87" i="31"/>
  <c r="K87" i="31"/>
  <c r="L87" i="31"/>
  <c r="M87" i="31"/>
  <c r="N87" i="31"/>
  <c r="O87" i="31"/>
  <c r="P87" i="31"/>
  <c r="Q87" i="31"/>
  <c r="R87" i="31"/>
  <c r="S87" i="31"/>
  <c r="T87" i="31"/>
  <c r="U87" i="31"/>
  <c r="V87" i="31"/>
  <c r="J88" i="31"/>
  <c r="K88" i="31"/>
  <c r="L88" i="31"/>
  <c r="M88" i="31"/>
  <c r="N88" i="31"/>
  <c r="O88" i="31"/>
  <c r="P88" i="31"/>
  <c r="Q88" i="31"/>
  <c r="R88" i="31"/>
  <c r="S88" i="31"/>
  <c r="T88" i="31"/>
  <c r="U88" i="31"/>
  <c r="V88" i="31"/>
  <c r="J89" i="31"/>
  <c r="K89" i="31"/>
  <c r="L89" i="31"/>
  <c r="M89" i="31"/>
  <c r="N89" i="31"/>
  <c r="O89" i="31"/>
  <c r="P89" i="31"/>
  <c r="Q89" i="31"/>
  <c r="R89" i="31"/>
  <c r="S89" i="31"/>
  <c r="T89" i="31"/>
  <c r="U89" i="31"/>
  <c r="V89" i="31"/>
  <c r="J90" i="31"/>
  <c r="K90" i="31"/>
  <c r="L90" i="31"/>
  <c r="M90" i="31"/>
  <c r="N90" i="31"/>
  <c r="O90" i="31"/>
  <c r="P90" i="31"/>
  <c r="Q90" i="31"/>
  <c r="R90" i="31"/>
  <c r="S90" i="31"/>
  <c r="T90" i="31"/>
  <c r="U90" i="31"/>
  <c r="V90" i="31"/>
  <c r="J91" i="31"/>
  <c r="K91" i="31"/>
  <c r="L91" i="31"/>
  <c r="M91" i="31"/>
  <c r="N91" i="31"/>
  <c r="O91" i="31"/>
  <c r="P91" i="31"/>
  <c r="Q91" i="31"/>
  <c r="R91" i="31"/>
  <c r="S91" i="31"/>
  <c r="T91" i="31"/>
  <c r="U91" i="31"/>
  <c r="V91" i="31"/>
  <c r="J92" i="31"/>
  <c r="K92" i="31"/>
  <c r="L92" i="31"/>
  <c r="M92" i="31"/>
  <c r="N92" i="31"/>
  <c r="O92" i="31"/>
  <c r="P92" i="31"/>
  <c r="Q92" i="31"/>
  <c r="R92" i="31"/>
  <c r="S92" i="31"/>
  <c r="T92" i="31"/>
  <c r="U92" i="31"/>
  <c r="V92" i="31"/>
  <c r="J93" i="31"/>
  <c r="K93" i="31"/>
  <c r="L93" i="31"/>
  <c r="M93" i="31"/>
  <c r="N93" i="31"/>
  <c r="O93" i="31"/>
  <c r="P93" i="31"/>
  <c r="Q93" i="31"/>
  <c r="R93" i="31"/>
  <c r="S93" i="31"/>
  <c r="T93" i="31"/>
  <c r="U93" i="31"/>
  <c r="V93" i="31"/>
  <c r="J94" i="31"/>
  <c r="K94" i="31"/>
  <c r="L94" i="31"/>
  <c r="M94" i="31"/>
  <c r="N94" i="31"/>
  <c r="O94" i="31"/>
  <c r="P94" i="31"/>
  <c r="Q94" i="31"/>
  <c r="R94" i="31"/>
  <c r="S94" i="31"/>
  <c r="T94" i="31"/>
  <c r="U94" i="31"/>
  <c r="V94" i="31"/>
  <c r="J95" i="31"/>
  <c r="K95" i="31"/>
  <c r="L95" i="31"/>
  <c r="M95" i="31"/>
  <c r="N95" i="31"/>
  <c r="O95" i="31"/>
  <c r="P95" i="31"/>
  <c r="Q95" i="31"/>
  <c r="R95" i="31"/>
  <c r="S95" i="31"/>
  <c r="T95" i="31"/>
  <c r="U95" i="31"/>
  <c r="V95" i="31"/>
  <c r="J96" i="31"/>
  <c r="K96" i="31"/>
  <c r="L96" i="31"/>
  <c r="M96" i="31"/>
  <c r="N96" i="31"/>
  <c r="O96" i="31"/>
  <c r="P96" i="31"/>
  <c r="Q96" i="31"/>
  <c r="R96" i="31"/>
  <c r="S96" i="31"/>
  <c r="T96" i="31"/>
  <c r="U96" i="31"/>
  <c r="V96" i="31"/>
  <c r="J97" i="31"/>
  <c r="K97" i="31"/>
  <c r="L97" i="31"/>
  <c r="M97" i="31"/>
  <c r="N97" i="31"/>
  <c r="O97" i="31"/>
  <c r="P97" i="31"/>
  <c r="Q97" i="31"/>
  <c r="R97" i="31"/>
  <c r="S97" i="31"/>
  <c r="T97" i="31"/>
  <c r="U97" i="31"/>
  <c r="V97" i="31"/>
  <c r="J98" i="31"/>
  <c r="K98" i="31"/>
  <c r="L98" i="31"/>
  <c r="M98" i="31"/>
  <c r="N98" i="31"/>
  <c r="O98" i="31"/>
  <c r="P98" i="31"/>
  <c r="Q98" i="31"/>
  <c r="R98" i="31"/>
  <c r="S98" i="31"/>
  <c r="T98" i="31"/>
  <c r="U98" i="31"/>
  <c r="V98" i="31"/>
  <c r="J99" i="31"/>
  <c r="K99" i="31"/>
  <c r="L99" i="31"/>
  <c r="M99" i="31"/>
  <c r="N99" i="31"/>
  <c r="O99" i="31"/>
  <c r="P99" i="31"/>
  <c r="Q99" i="31"/>
  <c r="R99" i="31"/>
  <c r="S99" i="31"/>
  <c r="T99" i="31"/>
  <c r="U99" i="31"/>
  <c r="V99" i="31"/>
  <c r="J100" i="31"/>
  <c r="K100" i="31"/>
  <c r="L100" i="31"/>
  <c r="M100" i="31"/>
  <c r="N100" i="31"/>
  <c r="O100" i="31"/>
  <c r="P100" i="31"/>
  <c r="Q100" i="31"/>
  <c r="R100" i="31"/>
  <c r="S100" i="31"/>
  <c r="T100" i="31"/>
  <c r="U100" i="31"/>
  <c r="V100" i="31"/>
  <c r="J101" i="31"/>
  <c r="K101" i="31"/>
  <c r="L101" i="31"/>
  <c r="M101" i="31"/>
  <c r="N101" i="31"/>
  <c r="O101" i="31"/>
  <c r="P101" i="31"/>
  <c r="Q101" i="31"/>
  <c r="R101" i="31"/>
  <c r="S101" i="31"/>
  <c r="T101" i="31"/>
  <c r="U101" i="31"/>
  <c r="V101" i="31"/>
  <c r="J102" i="31"/>
  <c r="K102" i="31"/>
  <c r="L102" i="31"/>
  <c r="M102" i="31"/>
  <c r="N102" i="31"/>
  <c r="O102" i="31"/>
  <c r="P102" i="31"/>
  <c r="Q102" i="31"/>
  <c r="R102" i="31"/>
  <c r="S102" i="31"/>
  <c r="T102" i="31"/>
  <c r="U102" i="31"/>
  <c r="V102" i="31"/>
  <c r="J103" i="31"/>
  <c r="K103" i="31"/>
  <c r="L103" i="31"/>
  <c r="M103" i="31"/>
  <c r="N103" i="31"/>
  <c r="O103" i="31"/>
  <c r="P103" i="31"/>
  <c r="Q103" i="31"/>
  <c r="R103" i="31"/>
  <c r="S103" i="31"/>
  <c r="T103" i="31"/>
  <c r="U103" i="31"/>
  <c r="V103" i="31"/>
  <c r="J104" i="31"/>
  <c r="K104" i="31"/>
  <c r="L104" i="31"/>
  <c r="M104" i="31"/>
  <c r="N104" i="31"/>
  <c r="O104" i="31"/>
  <c r="P104" i="31"/>
  <c r="Q104" i="31"/>
  <c r="R104" i="31"/>
  <c r="S104" i="31"/>
  <c r="T104" i="31"/>
  <c r="U104" i="31"/>
  <c r="V104" i="31"/>
  <c r="J105" i="31"/>
  <c r="K105" i="31"/>
  <c r="L105" i="31"/>
  <c r="M105" i="31"/>
  <c r="N105" i="31"/>
  <c r="O105" i="31"/>
  <c r="P105" i="31"/>
  <c r="Q105" i="31"/>
  <c r="R105" i="31"/>
  <c r="S105" i="31"/>
  <c r="T105" i="31"/>
  <c r="U105" i="31"/>
  <c r="V105" i="31"/>
  <c r="J106" i="31"/>
  <c r="K106" i="31"/>
  <c r="L106" i="31"/>
  <c r="M106" i="31"/>
  <c r="N106" i="31"/>
  <c r="O106" i="31"/>
  <c r="P106" i="31"/>
  <c r="Q106" i="31"/>
  <c r="R106" i="31"/>
  <c r="S106" i="31"/>
  <c r="T106" i="31"/>
  <c r="U106" i="31"/>
  <c r="V106" i="31"/>
  <c r="J107" i="31"/>
  <c r="K107" i="31"/>
  <c r="L107" i="31"/>
  <c r="M107" i="31"/>
  <c r="N107" i="31"/>
  <c r="O107" i="31"/>
  <c r="P107" i="31"/>
  <c r="Q107" i="31"/>
  <c r="R107" i="31"/>
  <c r="S107" i="31"/>
  <c r="T107" i="31"/>
  <c r="U107" i="31"/>
  <c r="V107" i="31"/>
  <c r="J108" i="31"/>
  <c r="K108" i="31"/>
  <c r="L108" i="31"/>
  <c r="M108" i="31"/>
  <c r="N108" i="31"/>
  <c r="O108" i="31"/>
  <c r="P108" i="31"/>
  <c r="Q108" i="31"/>
  <c r="R108" i="31"/>
  <c r="S108" i="31"/>
  <c r="T108" i="31"/>
  <c r="U108" i="31"/>
  <c r="V108" i="31"/>
  <c r="J109" i="31"/>
  <c r="K109" i="31"/>
  <c r="L109" i="31"/>
  <c r="M109" i="31"/>
  <c r="N109" i="31"/>
  <c r="O109" i="31"/>
  <c r="P109" i="31"/>
  <c r="Q109" i="31"/>
  <c r="R109" i="31"/>
  <c r="S109" i="31"/>
  <c r="T109" i="31"/>
  <c r="U109" i="31"/>
  <c r="V109" i="31"/>
  <c r="J110" i="31"/>
  <c r="K110" i="31"/>
  <c r="L110" i="31"/>
  <c r="M110" i="31"/>
  <c r="N110" i="31"/>
  <c r="O110" i="31"/>
  <c r="P110" i="31"/>
  <c r="Q110" i="31"/>
  <c r="R110" i="31"/>
  <c r="S110" i="31"/>
  <c r="T110" i="31"/>
  <c r="U110" i="31"/>
  <c r="V110" i="31"/>
  <c r="J111" i="31"/>
  <c r="K111" i="31"/>
  <c r="L111" i="31"/>
  <c r="M111" i="31"/>
  <c r="N111" i="31"/>
  <c r="O111" i="31"/>
  <c r="P111" i="31"/>
  <c r="Q111" i="31"/>
  <c r="R111" i="31"/>
  <c r="S111" i="31"/>
  <c r="T111" i="31"/>
  <c r="U111" i="31"/>
  <c r="V111" i="31"/>
  <c r="J112" i="31"/>
  <c r="K112" i="31"/>
  <c r="L112" i="31"/>
  <c r="M112" i="31"/>
  <c r="N112" i="31"/>
  <c r="O112" i="31"/>
  <c r="P112" i="31"/>
  <c r="Q112" i="31"/>
  <c r="R112" i="31"/>
  <c r="S112" i="31"/>
  <c r="T112" i="31"/>
  <c r="U112" i="31"/>
  <c r="V112" i="31"/>
  <c r="J113" i="31"/>
  <c r="K113" i="31"/>
  <c r="L113" i="31"/>
  <c r="M113" i="31"/>
  <c r="N113" i="31"/>
  <c r="O113" i="31"/>
  <c r="P113" i="31"/>
  <c r="Q113" i="31"/>
  <c r="R113" i="31"/>
  <c r="S113" i="31"/>
  <c r="T113" i="31"/>
  <c r="U113" i="31"/>
  <c r="V113" i="31"/>
  <c r="J114" i="31"/>
  <c r="K114" i="31"/>
  <c r="L114" i="31"/>
  <c r="M114" i="31"/>
  <c r="N114" i="31"/>
  <c r="O114" i="31"/>
  <c r="P114" i="31"/>
  <c r="Q114" i="31"/>
  <c r="R114" i="31"/>
  <c r="S114" i="31"/>
  <c r="T114" i="31"/>
  <c r="U114" i="31"/>
  <c r="V114" i="31"/>
  <c r="J115" i="31"/>
  <c r="K115" i="31"/>
  <c r="L115" i="31"/>
  <c r="M115" i="31"/>
  <c r="N115" i="31"/>
  <c r="O115" i="31"/>
  <c r="P115" i="31"/>
  <c r="Q115" i="31"/>
  <c r="R115" i="31"/>
  <c r="S115" i="31"/>
  <c r="T115" i="31"/>
  <c r="U115" i="31"/>
  <c r="V115" i="31"/>
  <c r="J116" i="31"/>
  <c r="K116" i="31"/>
  <c r="L116" i="31"/>
  <c r="M116" i="31"/>
  <c r="N116" i="31"/>
  <c r="O116" i="31"/>
  <c r="P116" i="31"/>
  <c r="Q116" i="31"/>
  <c r="R116" i="31"/>
  <c r="S116" i="31"/>
  <c r="T116" i="31"/>
  <c r="U116" i="31"/>
  <c r="V116" i="31"/>
  <c r="J117" i="31"/>
  <c r="K117" i="31"/>
  <c r="L117" i="31"/>
  <c r="M117" i="31"/>
  <c r="N117" i="31"/>
  <c r="O117" i="31"/>
  <c r="P117" i="31"/>
  <c r="Q117" i="31"/>
  <c r="R117" i="31"/>
  <c r="S117" i="31"/>
  <c r="T117" i="31"/>
  <c r="U117" i="31"/>
  <c r="V117" i="31"/>
  <c r="J118" i="31"/>
  <c r="K118" i="31"/>
  <c r="L118" i="31"/>
  <c r="M118" i="31"/>
  <c r="N118" i="31"/>
  <c r="O118" i="31"/>
  <c r="P118" i="31"/>
  <c r="Q118" i="31"/>
  <c r="R118" i="31"/>
  <c r="S118" i="31"/>
  <c r="T118" i="31"/>
  <c r="U118" i="31"/>
  <c r="V118" i="31"/>
  <c r="J119" i="31"/>
  <c r="K119" i="31"/>
  <c r="L119" i="31"/>
  <c r="M119" i="31"/>
  <c r="N119" i="31"/>
  <c r="O119" i="31"/>
  <c r="P119" i="31"/>
  <c r="Q119" i="31"/>
  <c r="R119" i="31"/>
  <c r="S119" i="31"/>
  <c r="T119" i="31"/>
  <c r="U119" i="31"/>
  <c r="V119" i="31"/>
  <c r="J120" i="31"/>
  <c r="K120" i="31"/>
  <c r="L120" i="31"/>
  <c r="M120" i="31"/>
  <c r="N120" i="31"/>
  <c r="O120" i="31"/>
  <c r="P120" i="31"/>
  <c r="Q120" i="31"/>
  <c r="R120" i="31"/>
  <c r="S120" i="31"/>
  <c r="T120" i="31"/>
  <c r="U120" i="31"/>
  <c r="V120" i="31"/>
  <c r="J121" i="31"/>
  <c r="K121" i="31"/>
  <c r="L121" i="31"/>
  <c r="M121" i="31"/>
  <c r="N121" i="31"/>
  <c r="O121" i="31"/>
  <c r="P121" i="31"/>
  <c r="Q121" i="31"/>
  <c r="R121" i="31"/>
  <c r="S121" i="31"/>
  <c r="T121" i="31"/>
  <c r="U121" i="31"/>
  <c r="V121" i="31"/>
  <c r="J122" i="31"/>
  <c r="K122" i="31"/>
  <c r="L122" i="31"/>
  <c r="M122" i="31"/>
  <c r="N122" i="31"/>
  <c r="O122" i="31"/>
  <c r="P122" i="31"/>
  <c r="Q122" i="31"/>
  <c r="R122" i="31"/>
  <c r="S122" i="31"/>
  <c r="T122" i="31"/>
  <c r="U122" i="31"/>
  <c r="V122" i="31"/>
  <c r="J123" i="31"/>
  <c r="K123" i="31"/>
  <c r="L123" i="31"/>
  <c r="M123" i="31"/>
  <c r="N123" i="31"/>
  <c r="O123" i="31"/>
  <c r="P123" i="31"/>
  <c r="Q123" i="31"/>
  <c r="R123" i="31"/>
  <c r="S123" i="31"/>
  <c r="T123" i="31"/>
  <c r="U123" i="31"/>
  <c r="V123" i="31"/>
  <c r="J124" i="31"/>
  <c r="K124" i="31"/>
  <c r="L124" i="31"/>
  <c r="M124" i="31"/>
  <c r="N124" i="31"/>
  <c r="O124" i="31"/>
  <c r="P124" i="31"/>
  <c r="Q124" i="31"/>
  <c r="R124" i="31"/>
  <c r="S124" i="31"/>
  <c r="T124" i="31"/>
  <c r="U124" i="31"/>
  <c r="V124" i="31"/>
  <c r="J125" i="31"/>
  <c r="K125" i="31"/>
  <c r="L125" i="31"/>
  <c r="M125" i="31"/>
  <c r="N125" i="31"/>
  <c r="O125" i="31"/>
  <c r="P125" i="31"/>
  <c r="Q125" i="31"/>
  <c r="R125" i="31"/>
  <c r="S125" i="31"/>
  <c r="T125" i="31"/>
  <c r="U125" i="31"/>
  <c r="V125" i="31"/>
  <c r="J126" i="31"/>
  <c r="K126" i="31"/>
  <c r="L126" i="31"/>
  <c r="M126" i="31"/>
  <c r="N126" i="31"/>
  <c r="O126" i="31"/>
  <c r="P126" i="31"/>
  <c r="Q126" i="31"/>
  <c r="R126" i="31"/>
  <c r="S126" i="31"/>
  <c r="T126" i="31"/>
  <c r="U126" i="31"/>
  <c r="V126" i="31"/>
  <c r="J127" i="31"/>
  <c r="K127" i="31"/>
  <c r="L127" i="31"/>
  <c r="M127" i="31"/>
  <c r="N127" i="31"/>
  <c r="O127" i="31"/>
  <c r="P127" i="31"/>
  <c r="Q127" i="31"/>
  <c r="R127" i="31"/>
  <c r="S127" i="31"/>
  <c r="T127" i="31"/>
  <c r="U127" i="31"/>
  <c r="V127" i="31"/>
  <c r="J128" i="31"/>
  <c r="K128" i="31"/>
  <c r="L128" i="31"/>
  <c r="M128" i="31"/>
  <c r="N128" i="31"/>
  <c r="O128" i="31"/>
  <c r="P128" i="31"/>
  <c r="Q128" i="31"/>
  <c r="R128" i="31"/>
  <c r="S128" i="31"/>
  <c r="T128" i="31"/>
  <c r="U128" i="31"/>
  <c r="V128" i="31"/>
  <c r="J129" i="31"/>
  <c r="K129" i="31"/>
  <c r="L129" i="31"/>
  <c r="M129" i="31"/>
  <c r="N129" i="31"/>
  <c r="O129" i="31"/>
  <c r="P129" i="31"/>
  <c r="Q129" i="31"/>
  <c r="R129" i="31"/>
  <c r="S129" i="31"/>
  <c r="T129" i="31"/>
  <c r="U129" i="31"/>
  <c r="V129" i="31"/>
  <c r="J130" i="31"/>
  <c r="K130" i="31"/>
  <c r="L130" i="31"/>
  <c r="M130" i="31"/>
  <c r="N130" i="31"/>
  <c r="O130" i="31"/>
  <c r="P130" i="31"/>
  <c r="Q130" i="31"/>
  <c r="R130" i="31"/>
  <c r="S130" i="31"/>
  <c r="T130" i="31"/>
  <c r="U130" i="31"/>
  <c r="V130" i="31"/>
  <c r="J131" i="31"/>
  <c r="K131" i="31"/>
  <c r="L131" i="31"/>
  <c r="M131" i="31"/>
  <c r="N131" i="31"/>
  <c r="O131" i="31"/>
  <c r="P131" i="31"/>
  <c r="Q131" i="31"/>
  <c r="R131" i="31"/>
  <c r="S131" i="31"/>
  <c r="T131" i="31"/>
  <c r="U131" i="31"/>
  <c r="V131" i="31"/>
  <c r="J132" i="31"/>
  <c r="K132" i="31"/>
  <c r="L132" i="31"/>
  <c r="M132" i="31"/>
  <c r="N132" i="31"/>
  <c r="O132" i="31"/>
  <c r="P132" i="31"/>
  <c r="Q132" i="31"/>
  <c r="R132" i="31"/>
  <c r="S132" i="31"/>
  <c r="T132" i="31"/>
  <c r="U132" i="31"/>
  <c r="V132" i="31"/>
  <c r="J133" i="31"/>
  <c r="K133" i="31"/>
  <c r="L133" i="31"/>
  <c r="M133" i="31"/>
  <c r="N133" i="31"/>
  <c r="O133" i="31"/>
  <c r="P133" i="31"/>
  <c r="Q133" i="31"/>
  <c r="R133" i="31"/>
  <c r="S133" i="31"/>
  <c r="T133" i="31"/>
  <c r="U133" i="31"/>
  <c r="V133" i="31"/>
  <c r="J134" i="31"/>
  <c r="K134" i="31"/>
  <c r="L134" i="31"/>
  <c r="M134" i="31"/>
  <c r="N134" i="31"/>
  <c r="O134" i="31"/>
  <c r="P134" i="31"/>
  <c r="Q134" i="31"/>
  <c r="R134" i="31"/>
  <c r="S134" i="31"/>
  <c r="T134" i="31"/>
  <c r="U134" i="31"/>
  <c r="V134" i="31"/>
  <c r="J135" i="31"/>
  <c r="K135" i="31"/>
  <c r="L135" i="31"/>
  <c r="M135" i="31"/>
  <c r="N135" i="31"/>
  <c r="O135" i="31"/>
  <c r="P135" i="31"/>
  <c r="Q135" i="31"/>
  <c r="R135" i="31"/>
  <c r="S135" i="31"/>
  <c r="T135" i="31"/>
  <c r="U135" i="31"/>
  <c r="V135" i="31"/>
  <c r="J136" i="31"/>
  <c r="K136" i="31"/>
  <c r="L136" i="31"/>
  <c r="M136" i="31"/>
  <c r="N136" i="31"/>
  <c r="O136" i="31"/>
  <c r="P136" i="31"/>
  <c r="Q136" i="31"/>
  <c r="R136" i="31"/>
  <c r="S136" i="31"/>
  <c r="T136" i="31"/>
  <c r="U136" i="31"/>
  <c r="V136" i="31"/>
  <c r="J137" i="31"/>
  <c r="K137" i="31"/>
  <c r="L137" i="31"/>
  <c r="M137" i="31"/>
  <c r="N137" i="31"/>
  <c r="O137" i="31"/>
  <c r="P137" i="31"/>
  <c r="Q137" i="31"/>
  <c r="R137" i="31"/>
  <c r="S137" i="31"/>
  <c r="T137" i="31"/>
  <c r="U137" i="31"/>
  <c r="V137" i="31"/>
  <c r="J138" i="31"/>
  <c r="K138" i="31"/>
  <c r="L138" i="31"/>
  <c r="M138" i="31"/>
  <c r="N138" i="31"/>
  <c r="O138" i="31"/>
  <c r="P138" i="31"/>
  <c r="Q138" i="31"/>
  <c r="R138" i="31"/>
  <c r="S138" i="31"/>
  <c r="T138" i="31"/>
  <c r="U138" i="31"/>
  <c r="V138" i="31"/>
  <c r="J139" i="31"/>
  <c r="K139" i="31"/>
  <c r="L139" i="31"/>
  <c r="M139" i="31"/>
  <c r="N139" i="31"/>
  <c r="O139" i="31"/>
  <c r="P139" i="31"/>
  <c r="Q139" i="31"/>
  <c r="R139" i="31"/>
  <c r="S139" i="31"/>
  <c r="T139" i="31"/>
  <c r="U139" i="31"/>
  <c r="V139" i="31"/>
  <c r="J140" i="31"/>
  <c r="K140" i="31"/>
  <c r="L140" i="31"/>
  <c r="M140" i="31"/>
  <c r="N140" i="31"/>
  <c r="O140" i="31"/>
  <c r="P140" i="31"/>
  <c r="Q140" i="31"/>
  <c r="R140" i="31"/>
  <c r="S140" i="31"/>
  <c r="T140" i="31"/>
  <c r="U140" i="31"/>
  <c r="V140" i="31"/>
  <c r="J141" i="31"/>
  <c r="K141" i="31"/>
  <c r="L141" i="31"/>
  <c r="M141" i="31"/>
  <c r="N141" i="31"/>
  <c r="O141" i="31"/>
  <c r="P141" i="31"/>
  <c r="Q141" i="31"/>
  <c r="R141" i="31"/>
  <c r="S141" i="31"/>
  <c r="T141" i="31"/>
  <c r="U141" i="31"/>
  <c r="V141" i="31"/>
  <c r="J142" i="31"/>
  <c r="K142" i="31"/>
  <c r="L142" i="31"/>
  <c r="M142" i="31"/>
  <c r="N142" i="31"/>
  <c r="O142" i="31"/>
  <c r="P142" i="31"/>
  <c r="Q142" i="31"/>
  <c r="R142" i="31"/>
  <c r="S142" i="31"/>
  <c r="T142" i="31"/>
  <c r="U142" i="31"/>
  <c r="V142" i="31"/>
  <c r="J143" i="31"/>
  <c r="K143" i="31"/>
  <c r="L143" i="31"/>
  <c r="M143" i="31"/>
  <c r="N143" i="31"/>
  <c r="O143" i="31"/>
  <c r="P143" i="31"/>
  <c r="Q143" i="31"/>
  <c r="R143" i="31"/>
  <c r="S143" i="31"/>
  <c r="T143" i="31"/>
  <c r="U143" i="31"/>
  <c r="V143" i="31"/>
  <c r="J144" i="31"/>
  <c r="K144" i="31"/>
  <c r="L144" i="31"/>
  <c r="M144" i="31"/>
  <c r="N144" i="31"/>
  <c r="O144" i="31"/>
  <c r="P144" i="31"/>
  <c r="Q144" i="31"/>
  <c r="R144" i="31"/>
  <c r="S144" i="31"/>
  <c r="T144" i="31"/>
  <c r="U144" i="31"/>
  <c r="V144" i="31"/>
  <c r="J145" i="31"/>
  <c r="K145" i="31"/>
  <c r="L145" i="31"/>
  <c r="M145" i="31"/>
  <c r="N145" i="31"/>
  <c r="O145" i="31"/>
  <c r="P145" i="31"/>
  <c r="Q145" i="31"/>
  <c r="R145" i="31"/>
  <c r="S145" i="31"/>
  <c r="T145" i="31"/>
  <c r="U145" i="31"/>
  <c r="V145" i="31"/>
  <c r="J146" i="31"/>
  <c r="K146" i="31"/>
  <c r="L146" i="31"/>
  <c r="M146" i="31"/>
  <c r="N146" i="31"/>
  <c r="O146" i="31"/>
  <c r="P146" i="31"/>
  <c r="Q146" i="31"/>
  <c r="R146" i="31"/>
  <c r="S146" i="31"/>
  <c r="T146" i="31"/>
  <c r="U146" i="31"/>
  <c r="V146" i="31"/>
  <c r="J147" i="31"/>
  <c r="K147" i="31"/>
  <c r="L147" i="31"/>
  <c r="M147" i="31"/>
  <c r="N147" i="31"/>
  <c r="O147" i="31"/>
  <c r="P147" i="31"/>
  <c r="Q147" i="31"/>
  <c r="R147" i="31"/>
  <c r="S147" i="31"/>
  <c r="T147" i="31"/>
  <c r="U147" i="31"/>
  <c r="V147" i="31"/>
  <c r="J148" i="31"/>
  <c r="K148" i="31"/>
  <c r="L148" i="31"/>
  <c r="M148" i="31"/>
  <c r="N148" i="31"/>
  <c r="O148" i="31"/>
  <c r="P148" i="31"/>
  <c r="Q148" i="31"/>
  <c r="R148" i="31"/>
  <c r="S148" i="31"/>
  <c r="T148" i="31"/>
  <c r="U148" i="31"/>
  <c r="V148" i="31"/>
  <c r="J149" i="31"/>
  <c r="K149" i="31"/>
  <c r="L149" i="31"/>
  <c r="M149" i="31"/>
  <c r="N149" i="31"/>
  <c r="O149" i="31"/>
  <c r="P149" i="31"/>
  <c r="Q149" i="31"/>
  <c r="R149" i="31"/>
  <c r="S149" i="31"/>
  <c r="T149" i="31"/>
  <c r="U149" i="31"/>
  <c r="V149" i="31"/>
  <c r="J150" i="31"/>
  <c r="K150" i="31"/>
  <c r="L150" i="31"/>
  <c r="M150" i="31"/>
  <c r="N150" i="31"/>
  <c r="O150" i="31"/>
  <c r="P150" i="31"/>
  <c r="Q150" i="31"/>
  <c r="R150" i="31"/>
  <c r="S150" i="31"/>
  <c r="T150" i="31"/>
  <c r="U150" i="31"/>
  <c r="V150" i="31"/>
  <c r="J151" i="31"/>
  <c r="K151" i="31"/>
  <c r="L151" i="31"/>
  <c r="M151" i="31"/>
  <c r="N151" i="31"/>
  <c r="O151" i="31"/>
  <c r="P151" i="31"/>
  <c r="Q151" i="31"/>
  <c r="R151" i="31"/>
  <c r="S151" i="31"/>
  <c r="T151" i="31"/>
  <c r="U151" i="31"/>
  <c r="V151" i="31"/>
  <c r="J152" i="31"/>
  <c r="K152" i="31"/>
  <c r="L152" i="31"/>
  <c r="M152" i="31"/>
  <c r="N152" i="31"/>
  <c r="O152" i="31"/>
  <c r="P152" i="31"/>
  <c r="Q152" i="31"/>
  <c r="R152" i="31"/>
  <c r="S152" i="31"/>
  <c r="T152" i="31"/>
  <c r="U152" i="31"/>
  <c r="V152" i="31"/>
  <c r="J153" i="31"/>
  <c r="K153" i="31"/>
  <c r="L153" i="31"/>
  <c r="M153" i="31"/>
  <c r="N153" i="31"/>
  <c r="O153" i="31"/>
  <c r="P153" i="31"/>
  <c r="Q153" i="31"/>
  <c r="R153" i="31"/>
  <c r="S153" i="31"/>
  <c r="T153" i="31"/>
  <c r="U153" i="31"/>
  <c r="V153" i="31"/>
  <c r="J154" i="31"/>
  <c r="K154" i="31"/>
  <c r="L154" i="31"/>
  <c r="M154" i="31"/>
  <c r="N154" i="31"/>
  <c r="O154" i="31"/>
  <c r="P154" i="31"/>
  <c r="Q154" i="31"/>
  <c r="R154" i="31"/>
  <c r="S154" i="31"/>
  <c r="T154" i="31"/>
  <c r="U154" i="31"/>
  <c r="V154" i="31"/>
  <c r="J155" i="31"/>
  <c r="K155" i="31"/>
  <c r="L155" i="31"/>
  <c r="M155" i="31"/>
  <c r="N155" i="31"/>
  <c r="O155" i="31"/>
  <c r="P155" i="31"/>
  <c r="Q155" i="31"/>
  <c r="R155" i="31"/>
  <c r="S155" i="31"/>
  <c r="T155" i="31"/>
  <c r="U155" i="31"/>
  <c r="V155" i="31"/>
  <c r="J156" i="31"/>
  <c r="K156" i="31"/>
  <c r="L156" i="31"/>
  <c r="M156" i="31"/>
  <c r="N156" i="31"/>
  <c r="O156" i="31"/>
  <c r="P156" i="31"/>
  <c r="Q156" i="31"/>
  <c r="R156" i="31"/>
  <c r="S156" i="31"/>
  <c r="T156" i="31"/>
  <c r="U156" i="31"/>
  <c r="V156" i="31"/>
  <c r="J157" i="31"/>
  <c r="K157" i="31"/>
  <c r="L157" i="31"/>
  <c r="M157" i="31"/>
  <c r="N157" i="31"/>
  <c r="O157" i="31"/>
  <c r="P157" i="31"/>
  <c r="Q157" i="31"/>
  <c r="R157" i="31"/>
  <c r="S157" i="31"/>
  <c r="T157" i="31"/>
  <c r="U157" i="31"/>
  <c r="V157" i="31"/>
  <c r="J158" i="31"/>
  <c r="K158" i="31"/>
  <c r="L158" i="31"/>
  <c r="M158" i="31"/>
  <c r="N158" i="31"/>
  <c r="O158" i="31"/>
  <c r="P158" i="31"/>
  <c r="Q158" i="31"/>
  <c r="R158" i="31"/>
  <c r="S158" i="31"/>
  <c r="T158" i="31"/>
  <c r="U158" i="31"/>
  <c r="V158" i="31"/>
  <c r="J159" i="31"/>
  <c r="K159" i="31"/>
  <c r="L159" i="31"/>
  <c r="M159" i="31"/>
  <c r="N159" i="31"/>
  <c r="O159" i="31"/>
  <c r="P159" i="31"/>
  <c r="Q159" i="31"/>
  <c r="R159" i="31"/>
  <c r="S159" i="31"/>
  <c r="T159" i="31"/>
  <c r="U159" i="31"/>
  <c r="V159" i="31"/>
  <c r="J160" i="31"/>
  <c r="K160" i="31"/>
  <c r="L160" i="31"/>
  <c r="M160" i="31"/>
  <c r="N160" i="31"/>
  <c r="O160" i="31"/>
  <c r="P160" i="31"/>
  <c r="Q160" i="31"/>
  <c r="R160" i="31"/>
  <c r="S160" i="31"/>
  <c r="T160" i="31"/>
  <c r="U160" i="31"/>
  <c r="V160" i="31"/>
  <c r="J161" i="31"/>
  <c r="K161" i="31"/>
  <c r="L161" i="31"/>
  <c r="M161" i="31"/>
  <c r="N161" i="31"/>
  <c r="O161" i="31"/>
  <c r="P161" i="31"/>
  <c r="Q161" i="31"/>
  <c r="R161" i="31"/>
  <c r="S161" i="31"/>
  <c r="T161" i="31"/>
  <c r="U161" i="31"/>
  <c r="V161" i="31"/>
  <c r="J162" i="31"/>
  <c r="K162" i="31"/>
  <c r="L162" i="31"/>
  <c r="M162" i="31"/>
  <c r="N162" i="31"/>
  <c r="O162" i="31"/>
  <c r="P162" i="31"/>
  <c r="Q162" i="31"/>
  <c r="R162" i="31"/>
  <c r="S162" i="31"/>
  <c r="T162" i="31"/>
  <c r="U162" i="31"/>
  <c r="V162" i="31"/>
  <c r="J163" i="31"/>
  <c r="K163" i="31"/>
  <c r="L163" i="31"/>
  <c r="M163" i="31"/>
  <c r="N163" i="31"/>
  <c r="O163" i="31"/>
  <c r="P163" i="31"/>
  <c r="Q163" i="31"/>
  <c r="R163" i="31"/>
  <c r="S163" i="31"/>
  <c r="T163" i="31"/>
  <c r="U163" i="31"/>
  <c r="V163" i="31"/>
  <c r="J164" i="31"/>
  <c r="K164" i="31"/>
  <c r="L164" i="31"/>
  <c r="M164" i="31"/>
  <c r="N164" i="31"/>
  <c r="O164" i="31"/>
  <c r="P164" i="31"/>
  <c r="Q164" i="31"/>
  <c r="R164" i="31"/>
  <c r="S164" i="31"/>
  <c r="T164" i="31"/>
  <c r="U164" i="31"/>
  <c r="V164" i="31"/>
  <c r="J165" i="31"/>
  <c r="K165" i="31"/>
  <c r="L165" i="31"/>
  <c r="M165" i="31"/>
  <c r="N165" i="31"/>
  <c r="O165" i="31"/>
  <c r="P165" i="31"/>
  <c r="Q165" i="31"/>
  <c r="R165" i="31"/>
  <c r="S165" i="31"/>
  <c r="T165" i="31"/>
  <c r="U165" i="31"/>
  <c r="V165" i="31"/>
  <c r="W9" i="31" l="1"/>
  <c r="W10" i="31"/>
  <c r="W11" i="31"/>
  <c r="W12" i="31"/>
  <c r="W13" i="31"/>
  <c r="W14" i="31"/>
  <c r="W15" i="31"/>
  <c r="W16" i="31"/>
  <c r="W17" i="31"/>
  <c r="W18" i="31"/>
  <c r="W19" i="31"/>
  <c r="W20" i="31"/>
  <c r="W21" i="31"/>
  <c r="W22" i="31"/>
  <c r="W23" i="31"/>
  <c r="W24" i="31"/>
  <c r="W25" i="31"/>
  <c r="W26" i="31"/>
  <c r="W27" i="31"/>
  <c r="W28" i="31"/>
  <c r="W29" i="31"/>
  <c r="W30" i="31"/>
  <c r="W31" i="31"/>
  <c r="W32" i="31"/>
  <c r="W33" i="31"/>
  <c r="W34" i="31"/>
  <c r="W35" i="31"/>
  <c r="W36" i="31"/>
  <c r="W37" i="31"/>
  <c r="W38" i="31"/>
  <c r="W39" i="31"/>
  <c r="W40" i="31"/>
  <c r="W41" i="31"/>
  <c r="W42" i="31"/>
  <c r="W43" i="31"/>
  <c r="W44" i="31"/>
  <c r="W45" i="31"/>
  <c r="W46" i="31"/>
  <c r="W47" i="31"/>
  <c r="W48" i="31"/>
  <c r="W49" i="31"/>
  <c r="W50" i="31"/>
  <c r="W51" i="31"/>
  <c r="W52" i="31"/>
  <c r="W53" i="31"/>
  <c r="W54" i="31"/>
  <c r="W55" i="31"/>
  <c r="W56" i="31"/>
  <c r="W57" i="31"/>
  <c r="W58" i="31"/>
  <c r="W59" i="31"/>
  <c r="W60" i="31"/>
  <c r="W61" i="31"/>
  <c r="W62" i="31"/>
  <c r="W63" i="31"/>
  <c r="W64" i="31"/>
  <c r="W65" i="31"/>
  <c r="W66" i="31"/>
  <c r="W67" i="31"/>
  <c r="W68" i="31"/>
  <c r="W69" i="31"/>
  <c r="W70" i="31"/>
  <c r="W71" i="31"/>
  <c r="W72" i="31"/>
  <c r="W73" i="31"/>
  <c r="W74" i="31"/>
  <c r="W75" i="31"/>
  <c r="W76" i="31"/>
  <c r="W77" i="31"/>
  <c r="W78" i="31"/>
  <c r="W79" i="31"/>
  <c r="W80" i="31"/>
  <c r="W81" i="31"/>
  <c r="W82" i="31"/>
  <c r="W83" i="31"/>
  <c r="W84" i="31"/>
  <c r="W85" i="31"/>
  <c r="W86" i="31"/>
  <c r="W87" i="31"/>
  <c r="W88" i="31"/>
  <c r="W89" i="31"/>
  <c r="W90" i="31"/>
  <c r="W91" i="31"/>
  <c r="W92" i="31"/>
  <c r="W93" i="31"/>
  <c r="W94" i="31"/>
  <c r="W95" i="31"/>
  <c r="W96" i="31"/>
  <c r="W97" i="31"/>
  <c r="W98" i="31"/>
  <c r="W99" i="31"/>
  <c r="W100" i="31"/>
  <c r="W101" i="31"/>
  <c r="W102" i="31"/>
  <c r="W103" i="31"/>
  <c r="W104" i="31"/>
  <c r="W105" i="31"/>
  <c r="W106" i="31"/>
  <c r="W107" i="31"/>
  <c r="W108" i="31"/>
  <c r="W109" i="31"/>
  <c r="W110" i="31"/>
  <c r="W111" i="31"/>
  <c r="W112" i="31"/>
  <c r="W113" i="31"/>
  <c r="W114" i="31"/>
  <c r="W115" i="31"/>
  <c r="W116" i="31"/>
  <c r="W117" i="31"/>
  <c r="W118" i="31"/>
  <c r="W119" i="31"/>
  <c r="W120" i="31"/>
  <c r="W121" i="31"/>
  <c r="W122" i="31"/>
  <c r="W123" i="31"/>
  <c r="W124" i="31"/>
  <c r="W125" i="31"/>
  <c r="W126" i="31"/>
  <c r="W127" i="31"/>
  <c r="W128" i="31"/>
  <c r="W129" i="31"/>
  <c r="W130" i="31"/>
  <c r="W131" i="31"/>
  <c r="W132" i="31"/>
  <c r="W133" i="31"/>
  <c r="W134" i="31"/>
  <c r="W135" i="31"/>
  <c r="W136" i="31"/>
  <c r="W137" i="31"/>
  <c r="W138" i="31"/>
  <c r="W139" i="31"/>
  <c r="W140" i="31"/>
  <c r="W141" i="31"/>
  <c r="W142" i="31"/>
  <c r="W143" i="31"/>
  <c r="W144" i="31"/>
  <c r="W145" i="31"/>
  <c r="W146" i="31"/>
  <c r="W147" i="31"/>
  <c r="W148" i="31"/>
  <c r="W149" i="31"/>
  <c r="W150" i="31"/>
  <c r="W151" i="31"/>
  <c r="W152" i="31"/>
  <c r="W153" i="31"/>
  <c r="W154" i="31"/>
  <c r="W155" i="31"/>
  <c r="W156" i="31"/>
  <c r="W157" i="31"/>
  <c r="W158" i="31"/>
  <c r="W159" i="31"/>
  <c r="W160" i="31"/>
  <c r="W161" i="31"/>
  <c r="W162" i="31"/>
  <c r="W163" i="31"/>
  <c r="W164" i="31"/>
  <c r="W165" i="31"/>
  <c r="W8" i="31"/>
  <c r="V8" i="31"/>
  <c r="U8" i="31"/>
  <c r="T8" i="31"/>
  <c r="S8" i="31"/>
  <c r="R8" i="31"/>
  <c r="Q8" i="31"/>
  <c r="P8" i="31"/>
  <c r="O8" i="31"/>
  <c r="N8" i="31"/>
  <c r="M8" i="31"/>
  <c r="L8" i="31" l="1"/>
  <c r="K8" i="31"/>
  <c r="J8" i="31"/>
</calcChain>
</file>

<file path=xl/sharedStrings.xml><?xml version="1.0" encoding="utf-8"?>
<sst xmlns="http://schemas.openxmlformats.org/spreadsheetml/2006/main" count="16187" uniqueCount="8406">
  <si>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</si>
  <si>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</si>
  <si>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</si>
  <si>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</si>
  <si>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</si>
  <si>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</si>
  <si>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</si>
  <si>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</si>
  <si>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</si>
  <si>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</si>
  <si>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</si>
  <si>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</si>
  <si>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</si>
  <si>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</si>
  <si>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</si>
  <si>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</si>
  <si>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</si>
  <si>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</si>
  <si>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</si>
  <si>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</si>
  <si>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</si>
  <si>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</si>
  <si>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</si>
  <si>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</si>
  <si>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</si>
  <si>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</si>
  <si>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</si>
  <si>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</si>
  <si>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</si>
  <si>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</si>
  <si>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</si>
  <si>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</si>
  <si>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</si>
  <si>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</si>
  <si>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</si>
  <si>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</si>
  <si>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</si>
  <si>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</si>
  <si>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</si>
  <si>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</si>
  <si>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</si>
  <si>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</si>
  <si>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</si>
  <si>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</si>
  <si>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</si>
  <si>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</si>
  <si>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</si>
  <si>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</si>
  <si>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</si>
  <si>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</si>
  <si>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</si>
  <si>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</si>
  <si>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</si>
  <si>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</si>
  <si>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</si>
  <si>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</si>
  <si>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</si>
  <si>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</si>
  <si>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</si>
  <si>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</si>
  <si>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</si>
  <si>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</si>
  <si>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</si>
  <si>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</si>
  <si>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</si>
  <si>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</si>
  <si>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</si>
  <si>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</si>
  <si>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</si>
  <si>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</si>
  <si>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</si>
  <si>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</si>
  <si>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</si>
  <si>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</si>
  <si>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</si>
  <si>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</si>
  <si>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</si>
  <si>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</si>
  <si>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</si>
  <si>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</si>
  <si>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</si>
  <si>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</si>
  <si>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</si>
  <si>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</si>
  <si>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</si>
  <si>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</si>
  <si>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</si>
  <si>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</si>
  <si>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</si>
  <si>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</si>
  <si>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</si>
  <si>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</si>
  <si>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</si>
  <si>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</si>
  <si>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</si>
  <si>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</si>
  <si>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</si>
  <si>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</si>
  <si>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</si>
  <si>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</si>
  <si>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</si>
  <si>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</si>
  <si>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</si>
  <si>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</si>
  <si>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</si>
  <si>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</si>
  <si>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</si>
  <si>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</si>
  <si>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</si>
  <si>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</si>
  <si>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</si>
  <si>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</si>
  <si>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</si>
  <si>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</si>
  <si>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</si>
  <si>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</si>
  <si>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</si>
  <si>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</si>
  <si>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</si>
  <si>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</si>
  <si>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</si>
  <si>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</si>
  <si>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</si>
  <si>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</si>
  <si>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</si>
  <si>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</si>
  <si>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</si>
  <si>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</si>
  <si>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</si>
  <si>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</si>
  <si>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</si>
  <si>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</si>
  <si>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</si>
  <si>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</si>
  <si>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</si>
  <si>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</si>
  <si>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</si>
  <si>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</si>
  <si>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</si>
  <si>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</si>
  <si>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</si>
  <si>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</si>
  <si>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</si>
  <si>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</si>
  <si>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</si>
  <si>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</si>
  <si>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</si>
  <si>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</si>
  <si>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</si>
  <si>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</si>
  <si>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</si>
  <si>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</si>
  <si>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</si>
  <si>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</si>
  <si>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</si>
  <si>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</si>
  <si>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</si>
  <si>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</si>
  <si>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</si>
  <si>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</si>
  <si>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</si>
  <si>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</si>
  <si>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</si>
  <si>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</si>
  <si>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</si>
  <si>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</si>
  <si>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</si>
  <si>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</si>
  <si>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</si>
  <si>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</si>
  <si>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</si>
  <si>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</si>
  <si>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</si>
  <si>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</si>
  <si>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</si>
  <si>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</si>
  <si>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</si>
  <si>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</si>
  <si>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</si>
  <si>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</si>
  <si>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</si>
  <si>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</si>
  <si>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</si>
  <si>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</si>
  <si>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</si>
  <si>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</si>
  <si>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</si>
  <si>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</si>
  <si>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</si>
  <si>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</si>
  <si>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</si>
  <si>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</si>
  <si>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</si>
  <si>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</si>
  <si>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</si>
  <si>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</si>
  <si>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</si>
  <si>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</si>
  <si>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</si>
  <si>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</si>
  <si>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</si>
  <si>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</si>
  <si>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</si>
  <si>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</si>
  <si>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</si>
  <si>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</si>
  <si>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</si>
  <si>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</si>
  <si>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</si>
  <si>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</si>
  <si>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</si>
  <si>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</si>
  <si>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</si>
  <si>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</si>
  <si>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</si>
  <si>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</si>
  <si>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</si>
  <si>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</si>
  <si>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</si>
  <si>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</si>
  <si>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</si>
  <si>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</si>
  <si>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</si>
  <si>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</si>
  <si>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</si>
  <si>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</si>
  <si>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</si>
  <si>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</si>
  <si>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</si>
  <si>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</si>
  <si>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</si>
  <si>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</si>
  <si>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</si>
  <si>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</si>
  <si>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</si>
  <si>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</si>
  <si>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</si>
  <si>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</si>
  <si>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</si>
  <si>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</si>
  <si>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</si>
  <si>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</si>
  <si>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</si>
  <si>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</si>
  <si>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</si>
  <si>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</si>
  <si>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</si>
  <si>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</si>
  <si>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</si>
  <si>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</si>
  <si>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</si>
  <si>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</si>
  <si>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</si>
  <si>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</si>
  <si>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</si>
  <si>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</si>
  <si>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</si>
  <si>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</si>
  <si>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</si>
  <si>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</si>
  <si>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</si>
  <si>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</si>
  <si>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</si>
  <si>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</si>
  <si>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</si>
  <si>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</si>
  <si>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</si>
  <si>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</si>
  <si>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</si>
  <si>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</si>
  <si>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</si>
  <si>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</si>
  <si>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</si>
  <si>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</si>
  <si>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</si>
  <si>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</si>
  <si>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</si>
  <si>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</si>
  <si>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</si>
  <si>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</si>
  <si>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</si>
  <si>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</si>
  <si>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</si>
  <si>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</si>
  <si>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</si>
  <si>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</si>
  <si>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</si>
  <si>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</si>
  <si>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</si>
  <si>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</si>
  <si>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</si>
  <si>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</si>
  <si>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</si>
  <si>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</si>
  <si>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</si>
  <si>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</si>
  <si>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</si>
  <si>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</si>
  <si>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</si>
  <si>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</si>
  <si>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</si>
  <si>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</si>
  <si>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</si>
  <si>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</si>
  <si>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</si>
  <si>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</si>
  <si>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</si>
  <si>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</si>
  <si>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</si>
  <si>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</si>
  <si>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</si>
  <si>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</si>
  <si>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</si>
  <si>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</si>
  <si>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</si>
  <si>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</si>
  <si>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</si>
  <si>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</si>
  <si>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</si>
  <si>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</si>
  <si>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</si>
  <si>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</si>
  <si>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</si>
  <si>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</si>
  <si>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</si>
  <si>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</si>
  <si>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</si>
  <si>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</si>
  <si>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</si>
  <si>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</si>
  <si>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</si>
  <si>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</si>
  <si>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</si>
  <si>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</si>
  <si>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</si>
  <si>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</si>
  <si>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</si>
  <si>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</si>
  <si>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</si>
  <si>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</si>
  <si>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</si>
  <si>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</si>
  <si>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</si>
  <si>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</si>
  <si>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</si>
  <si>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</si>
  <si>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</si>
  <si>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</si>
  <si>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</si>
  <si>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</si>
  <si>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</si>
  <si>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</si>
  <si>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</si>
  <si>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</si>
  <si>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</si>
  <si>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</si>
  <si>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</si>
  <si>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</si>
  <si>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</si>
  <si>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</si>
  <si>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</si>
  <si>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</si>
  <si>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</si>
  <si>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</si>
  <si>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</si>
  <si>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</si>
  <si>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</si>
  <si>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</si>
  <si>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</si>
  <si>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</si>
  <si>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</si>
  <si>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</si>
  <si>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</si>
  <si>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</si>
  <si>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</si>
  <si>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</si>
  <si>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</si>
  <si>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</si>
  <si>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</si>
  <si>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</si>
  <si>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</si>
  <si>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</si>
  <si>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</si>
  <si>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</si>
  <si>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</si>
  <si>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Presidente: Critchan Alejandro Herrera Parra, 
</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</si>
  <si>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</si>
  <si>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</si>
  <si>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</si>
  <si>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</si>
  <si>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</si>
  <si>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</si>
  <si>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</si>
  <si>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</si>
  <si>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</si>
  <si>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Presidenta: Mireya Astrid Opazo Rojas, </t>
  </si>
  <si>
    <t xml:space="preserve"> ceafit@hotmail.com / ceafit@gmail.com </t>
  </si>
  <si>
    <t xml:space="preserve">Avenida Tucapel Nº 2277, Población San José, comuna de Arica.
</t>
  </si>
  <si>
    <t xml:space="preserve">Fono (58) 245523. 
</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</si>
  <si>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</si>
  <si>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</si>
  <si>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</si>
  <si>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</si>
  <si>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</si>
  <si>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</si>
  <si>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</si>
  <si>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</si>
  <si>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</si>
  <si>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</si>
  <si>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</si>
  <si>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</si>
  <si>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</si>
  <si>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</si>
  <si>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</si>
  <si>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</si>
  <si>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</si>
  <si>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</si>
  <si>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</si>
  <si>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</si>
  <si>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</si>
  <si>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</si>
  <si>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</si>
  <si>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</si>
  <si>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</si>
  <si>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</si>
  <si>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</si>
  <si>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</si>
  <si>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</si>
  <si>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</si>
  <si>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</si>
  <si>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</si>
  <si>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</si>
  <si>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</si>
  <si>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</si>
  <si>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</si>
  <si>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</si>
  <si>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cualquiera de ellas obliguen válidamente a la Corporación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</si>
  <si>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</si>
  <si>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</si>
  <si>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</si>
  <si>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</si>
  <si>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</si>
  <si>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</si>
  <si>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</si>
  <si>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</si>
  <si>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</si>
  <si>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</si>
  <si>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</si>
  <si>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</si>
  <si>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</si>
  <si>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</si>
  <si>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</si>
  <si>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</si>
  <si>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</si>
  <si>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</si>
  <si>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</si>
  <si>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</si>
  <si>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</si>
  <si>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</si>
  <si>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</si>
  <si>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</si>
  <si>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</si>
  <si>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</si>
  <si>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</si>
  <si>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</si>
  <si>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</si>
  <si>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</si>
  <si>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</si>
  <si>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</si>
  <si>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</si>
  <si>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</si>
  <si>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</si>
  <si>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</si>
  <si>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</si>
  <si>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</si>
  <si>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</si>
  <si>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</si>
  <si>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</si>
  <si>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</si>
  <si>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</si>
  <si>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</si>
  <si>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</si>
  <si>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</si>
  <si>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</si>
  <si>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</si>
  <si>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</si>
  <si>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</si>
  <si>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</si>
  <si>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</si>
  <si>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</si>
  <si>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</si>
  <si>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</si>
  <si>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</si>
  <si>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</si>
  <si>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</si>
  <si>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</si>
  <si>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</si>
  <si>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</si>
  <si>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</si>
  <si>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</si>
  <si>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</si>
  <si>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</si>
  <si>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</si>
  <si>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</si>
  <si>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</si>
  <si>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</si>
  <si>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</si>
  <si>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</si>
  <si>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</si>
  <si>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</si>
  <si>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</si>
  <si>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</si>
  <si>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</si>
  <si>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</si>
  <si>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</si>
  <si>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</si>
  <si>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</si>
  <si>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</si>
  <si>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</si>
  <si>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</si>
  <si>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</si>
  <si>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</si>
  <si>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</si>
  <si>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</si>
  <si>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</si>
  <si>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</si>
  <si>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</si>
  <si>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</si>
  <si>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</si>
  <si>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</si>
  <si>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</si>
  <si>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</si>
  <si>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</si>
  <si>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</si>
  <si>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</si>
  <si>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</si>
  <si>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</si>
  <si>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</si>
  <si>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</si>
  <si>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</si>
  <si>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</si>
  <si>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</si>
  <si>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</si>
  <si>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</si>
  <si>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</si>
  <si>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</si>
  <si>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</si>
  <si>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</si>
  <si>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</si>
  <si>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</si>
  <si>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</si>
  <si>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</si>
  <si>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</si>
  <si>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</si>
  <si>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</si>
  <si>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</si>
  <si>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</si>
  <si>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</si>
  <si>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</si>
  <si>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</si>
  <si>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</si>
  <si>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</si>
  <si>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</si>
  <si>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</si>
  <si>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</si>
  <si>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</si>
  <si>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</si>
  <si>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</si>
  <si>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</si>
  <si>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</si>
  <si>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</si>
  <si>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</si>
  <si>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</si>
  <si>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</si>
  <si>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</si>
  <si>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</si>
  <si>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</si>
  <si>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</si>
  <si>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</si>
  <si>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</si>
  <si>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</si>
  <si>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</si>
  <si>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</si>
  <si>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</si>
  <si>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</si>
  <si>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</si>
  <si>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</si>
  <si>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</si>
  <si>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</si>
  <si>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</si>
  <si>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</si>
  <si>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</si>
  <si>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</si>
  <si>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</si>
  <si>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</si>
  <si>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</si>
  <si>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</si>
  <si>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</si>
  <si>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</si>
  <si>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</si>
  <si>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</si>
  <si>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</si>
  <si>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</si>
  <si>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</si>
  <si>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</si>
  <si>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</si>
  <si>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</si>
  <si>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</si>
  <si>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</si>
  <si>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</si>
  <si>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</si>
  <si>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</si>
  <si>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</si>
  <si>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</si>
  <si>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</si>
  <si>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</si>
  <si>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</si>
  <si>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</si>
  <si>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</si>
  <si>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</si>
  <si>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</si>
  <si>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</si>
  <si>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</si>
  <si>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</si>
  <si>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</si>
  <si>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</si>
  <si>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</si>
  <si>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</si>
  <si>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</si>
  <si>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</si>
  <si>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</si>
  <si>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</si>
  <si>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</si>
  <si>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</si>
  <si>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</si>
  <si>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</si>
  <si>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</si>
  <si>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</si>
  <si>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</si>
  <si>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</si>
  <si>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</si>
  <si>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</si>
  <si>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</si>
  <si>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</si>
  <si>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</si>
  <si>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</si>
  <si>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</si>
  <si>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</si>
  <si>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</si>
  <si>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</si>
  <si>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</si>
  <si>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</si>
  <si>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</si>
  <si>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</si>
  <si>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</si>
  <si>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</si>
  <si>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</si>
  <si>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</si>
  <si>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</si>
  <si>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</si>
  <si>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</si>
  <si>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</si>
  <si>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</si>
  <si>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</si>
  <si>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</si>
  <si>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</si>
  <si>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</si>
  <si>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</si>
  <si>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</si>
  <si>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</si>
  <si>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</si>
  <si>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</si>
  <si>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</si>
  <si>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</si>
  <si>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</si>
  <si>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</si>
  <si>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</si>
  <si>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</si>
  <si>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</si>
  <si>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</si>
  <si>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</si>
  <si>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</si>
  <si>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</si>
  <si>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</si>
  <si>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</si>
  <si>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</si>
  <si>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</si>
  <si>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</si>
  <si>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</si>
  <si>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</si>
  <si>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</si>
  <si>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</si>
  <si>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</si>
  <si>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</si>
  <si>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</si>
  <si>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</si>
  <si>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</si>
  <si>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</si>
  <si>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</si>
  <si>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</si>
  <si>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</si>
  <si>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</si>
  <si>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</si>
  <si>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</si>
  <si>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</si>
  <si>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</si>
  <si>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</si>
  <si>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</si>
  <si>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</si>
  <si>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</si>
  <si>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</si>
  <si>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</si>
  <si>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</si>
  <si>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</si>
  <si>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</si>
  <si>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</si>
  <si>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</si>
  <si>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</si>
  <si>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</si>
  <si>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</si>
  <si>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</si>
  <si>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</si>
  <si>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</si>
  <si>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</si>
  <si>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</si>
  <si>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</si>
  <si>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</si>
  <si>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</si>
  <si>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</si>
  <si>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</si>
  <si>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</si>
  <si>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</si>
  <si>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</si>
  <si>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</si>
  <si>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</si>
  <si>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</si>
  <si>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Presidente: Guido Gossens Roell, 
Directora Ejecutiva: Claudia Silvana Pinochet Muñoz, 
</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</si>
  <si>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</si>
  <si>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</si>
  <si>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</si>
  <si>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</si>
  <si>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</si>
  <si>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</si>
  <si>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</si>
  <si>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</si>
  <si>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</si>
  <si>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</si>
  <si>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</si>
  <si>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</si>
  <si>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</si>
  <si>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</si>
  <si>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</si>
  <si>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</si>
  <si>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</si>
  <si>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</si>
  <si>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</si>
  <si>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</si>
  <si>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</si>
  <si>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</si>
  <si>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</si>
  <si>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</si>
  <si>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</si>
  <si>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</si>
  <si>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</si>
  <si>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</si>
  <si>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</si>
  <si>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</si>
  <si>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</si>
  <si>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</si>
  <si>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</si>
  <si>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</si>
  <si>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</si>
  <si>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</si>
  <si>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</si>
  <si>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</si>
  <si>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</si>
  <si>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</si>
  <si>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</si>
  <si>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</si>
  <si>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</si>
  <si>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</si>
  <si>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</si>
  <si>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</si>
  <si>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</si>
  <si>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</si>
  <si>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</si>
  <si>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</si>
  <si>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</si>
  <si>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</si>
  <si>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</si>
  <si>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</si>
  <si>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</si>
  <si>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</si>
  <si>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</si>
  <si>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</si>
  <si>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</si>
  <si>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</si>
  <si>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</si>
  <si>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</si>
  <si>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</si>
  <si>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</si>
  <si>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</si>
  <si>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</si>
  <si>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</si>
  <si>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 xml:space="preserve">Presidente: Francisco León Henríquez Adaros, 
Directora Ejecutiva: María Cristina Meléndez Jiménez,
</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</si>
  <si>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</si>
  <si>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</si>
  <si>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</si>
  <si>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</si>
  <si>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</si>
  <si>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</si>
  <si>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</si>
  <si>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</si>
  <si>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</si>
  <si>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</si>
  <si>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</si>
  <si>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</si>
  <si>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</si>
  <si>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</si>
  <si>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</si>
  <si>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</si>
  <si>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</si>
  <si>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</si>
  <si>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</si>
  <si>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</si>
  <si>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</si>
  <si>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</si>
  <si>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</si>
  <si>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</si>
  <si>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</si>
  <si>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</si>
  <si>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Presidente: Regina Torres Ramírez,
Vicepresidenta: Silvia Cuevas Verdugo, 
Secretario: Alain Araneda Pereira, 
Tesorera: María Luisa Medrano Buchholtz, 
Directora: Carolina Silva Cuevas,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</si>
  <si>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</si>
  <si>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</si>
  <si>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</si>
  <si>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</si>
  <si>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</si>
  <si>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</si>
  <si>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</si>
  <si>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</si>
  <si>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</si>
  <si>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Wendy Isabel Rodríguez Hernandez, 
Vicepresidente: Jeniffer Carolina Hernandez Aracena, 
Secretario: Eliana Cecilia Gaete Leal, 
Tesorera: Silvia Elena Muñoz Vargas,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</si>
  <si>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</si>
  <si>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</si>
  <si>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</si>
  <si>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</si>
  <si>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</si>
  <si>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</si>
  <si>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</si>
  <si>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</si>
  <si>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</si>
  <si>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</si>
  <si>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</si>
  <si>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</si>
  <si>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</si>
  <si>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</si>
  <si>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</si>
  <si>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</si>
  <si>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</si>
  <si>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</si>
  <si>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</si>
  <si>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</si>
  <si>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</si>
  <si>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</si>
  <si>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</si>
  <si>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</si>
  <si>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</si>
  <si>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</si>
  <si>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</si>
  <si>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</si>
  <si>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</si>
  <si>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</si>
  <si>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</si>
  <si>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</si>
  <si>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</si>
  <si>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</si>
  <si>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</si>
  <si>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</si>
  <si>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</si>
  <si>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</si>
  <si>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</si>
  <si>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</si>
  <si>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</si>
  <si>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</si>
  <si>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</si>
  <si>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</si>
  <si>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</si>
  <si>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</si>
  <si>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</si>
  <si>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</si>
  <si>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</si>
  <si>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</si>
  <si>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</si>
  <si>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</si>
  <si>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</si>
  <si>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</si>
  <si>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</si>
  <si>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</si>
  <si>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</si>
  <si>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</si>
  <si>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</si>
  <si>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</si>
  <si>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</si>
  <si>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</si>
  <si>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</si>
  <si>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</si>
  <si>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</si>
  <si>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</si>
  <si>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</si>
  <si>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</si>
  <si>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</si>
  <si>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</si>
  <si>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</si>
  <si>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</si>
  <si>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</si>
  <si>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</si>
  <si>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</si>
  <si>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</si>
  <si>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</si>
  <si>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</si>
  <si>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</si>
  <si>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</si>
  <si>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</si>
  <si>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</si>
  <si>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</si>
  <si>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</si>
  <si>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</si>
  <si>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</si>
  <si>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</si>
  <si>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</si>
  <si>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</si>
  <si>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</si>
  <si>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</si>
  <si>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</si>
  <si>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</si>
  <si>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</si>
  <si>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</si>
  <si>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</si>
  <si>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</si>
  <si>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</si>
  <si>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</si>
  <si>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</si>
  <si>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</si>
  <si>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</si>
  <si>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</si>
  <si>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</si>
  <si>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</si>
  <si>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</si>
  <si>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</si>
  <si>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</si>
  <si>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</si>
  <si>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</si>
  <si>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</si>
  <si>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</si>
  <si>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</si>
  <si>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</si>
  <si>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</si>
  <si>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</si>
  <si>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</si>
  <si>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</si>
  <si>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</si>
  <si>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</si>
  <si>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</si>
  <si>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</si>
  <si>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</si>
  <si>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</si>
  <si>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</si>
  <si>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</si>
  <si>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</si>
  <si>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</si>
  <si>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</si>
  <si>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</si>
  <si>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</si>
  <si>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</si>
  <si>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</si>
  <si>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</si>
  <si>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</si>
  <si>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</si>
  <si>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</si>
  <si>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</si>
  <si>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</si>
  <si>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</si>
  <si>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</si>
  <si>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</si>
  <si>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</si>
  <si>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</si>
  <si>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</si>
  <si>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</si>
  <si>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</si>
  <si>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</si>
  <si>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</si>
  <si>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</si>
  <si>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</si>
  <si>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</si>
  <si>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</si>
  <si>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</si>
  <si>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</si>
  <si>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</si>
  <si>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</si>
  <si>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</si>
  <si>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</si>
  <si>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</si>
  <si>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</si>
  <si>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</si>
  <si>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</si>
  <si>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</si>
  <si>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</si>
  <si>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</si>
  <si>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</si>
  <si>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</si>
  <si>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</si>
  <si>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</si>
  <si>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</si>
  <si>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</si>
  <si>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</si>
  <si>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</si>
  <si>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</si>
  <si>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</si>
  <si>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</si>
  <si>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</si>
  <si>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</si>
  <si>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</si>
  <si>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</si>
  <si>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</si>
  <si>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</si>
  <si>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</si>
  <si>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</si>
  <si>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</si>
  <si>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</si>
  <si>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</si>
  <si>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</si>
  <si>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</si>
  <si>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</si>
  <si>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</si>
  <si>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</si>
  <si>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</si>
  <si>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</si>
  <si>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</si>
  <si>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</si>
  <si>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</si>
  <si>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</si>
  <si>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</si>
  <si>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</si>
  <si>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</si>
  <si>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</si>
  <si>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</si>
  <si>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</si>
  <si>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</si>
  <si>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</si>
  <si>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</si>
  <si>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</si>
  <si>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</si>
  <si>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</si>
  <si>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</si>
  <si>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</si>
  <si>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</si>
  <si>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</si>
  <si>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</si>
  <si>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</si>
  <si>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</si>
  <si>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</si>
  <si>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</si>
  <si>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</si>
  <si>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</si>
  <si>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</si>
  <si>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</si>
  <si>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</si>
  <si>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</si>
  <si>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</si>
  <si>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</si>
  <si>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</si>
  <si>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</si>
  <si>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</si>
  <si>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</si>
  <si>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</si>
  <si>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</si>
  <si>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</si>
  <si>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</si>
  <si>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</si>
  <si>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</si>
  <si>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</si>
  <si>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</si>
  <si>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</si>
  <si>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</si>
  <si>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</si>
  <si>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</si>
  <si>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</si>
  <si>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</si>
  <si>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</si>
  <si>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DIRECTORIO:
Presidente: R.P. Silvano Poletto Goldin, 
Vicepresidente: Eugenio Landaeta Avendaño, 
Secretaria: Silvia Huguette Negri Chiorrini,
Tesorera: Silvana Carla Scapini Sánchez, 
Directoras: 
Teresa Matilde Ferrario Bozzo, 
María Gloria  Palma Costabal, 
Concepción Sánchez Alonso, 
</t>
  </si>
  <si>
    <t xml:space="preserve">5 años, pudiendo ser reelegidos indefinidamente.
</t>
  </si>
  <si>
    <t xml:space="preserve">23 de abril de 2018, según acta de asamblea de socios reducida a escritura pública con fecha 16 de mayo de 2018, ante don Humberto Quezada Moreno, Notario Público Titular de la Vigésimo Sexta Notaría de Santiago.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</si>
  <si>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</si>
  <si>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</si>
  <si>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</si>
  <si>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</si>
  <si>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</si>
  <si>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</si>
  <si>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</si>
  <si>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</si>
  <si>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</si>
  <si>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</si>
  <si>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</si>
  <si>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</si>
  <si>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</si>
  <si>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</si>
  <si>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</si>
  <si>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</si>
  <si>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</si>
  <si>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</si>
  <si>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</si>
  <si>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</si>
  <si>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</si>
  <si>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</si>
  <si>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</si>
  <si>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</si>
  <si>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</si>
  <si>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</si>
  <si>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</si>
  <si>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</si>
  <si>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</si>
  <si>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</si>
  <si>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</si>
  <si>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</si>
  <si>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</si>
  <si>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</si>
  <si>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</si>
  <si>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</si>
  <si>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</si>
  <si>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</si>
  <si>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</si>
  <si>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</si>
  <si>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</si>
  <si>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</si>
  <si>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</si>
  <si>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</si>
  <si>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</si>
  <si>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</si>
  <si>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</si>
  <si>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</si>
  <si>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</si>
  <si>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</si>
  <si>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</si>
  <si>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</si>
  <si>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</si>
  <si>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</si>
  <si>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</si>
  <si>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</si>
  <si>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</si>
  <si>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</si>
  <si>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</si>
  <si>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</si>
  <si>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</si>
  <si>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</si>
  <si>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</si>
  <si>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</si>
  <si>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</si>
  <si>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</si>
  <si>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</si>
  <si>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</si>
  <si>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</si>
  <si>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</si>
  <si>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</si>
  <si>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</si>
  <si>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</si>
  <si>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</si>
  <si>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</si>
  <si>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</si>
  <si>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</si>
  <si>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</si>
  <si>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</si>
  <si>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</si>
  <si>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</si>
  <si>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</si>
  <si>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</si>
  <si>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</si>
  <si>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</si>
  <si>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</si>
  <si>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</si>
  <si>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</si>
  <si>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</si>
  <si>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</si>
  <si>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</si>
  <si>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</si>
  <si>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</si>
  <si>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</si>
  <si>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Presidente: Guillermo Montecinos Rojas,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</si>
  <si>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</si>
  <si>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</si>
  <si>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</si>
  <si>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</si>
  <si>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</si>
  <si>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</si>
  <si>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</si>
  <si>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Decreto Supremo Nº501, de 14 de abril de 1992, del Ministerio de Justicia. </t>
  </si>
  <si>
    <t>Certificado de Vigencia Nº 17175, de 12 de Julio de 2012, del Ministerio de Justicia.</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</si>
  <si>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</si>
  <si>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</si>
  <si>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</si>
  <si>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</si>
  <si>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</si>
  <si>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</si>
  <si>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</si>
  <si>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</si>
  <si>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</si>
  <si>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</si>
  <si>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</si>
  <si>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</si>
  <si>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</si>
  <si>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</si>
  <si>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</si>
  <si>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</si>
  <si>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</si>
  <si>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</si>
  <si>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</si>
  <si>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</si>
  <si>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</si>
  <si>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</si>
  <si>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</si>
  <si>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</si>
  <si>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</si>
  <si>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</si>
  <si>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</si>
  <si>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</si>
  <si>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</si>
  <si>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</si>
  <si>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</si>
  <si>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</si>
  <si>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</si>
  <si>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</si>
  <si>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</si>
  <si>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</si>
  <si>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</si>
  <si>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</si>
  <si>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</si>
  <si>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</si>
  <si>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</si>
  <si>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</si>
  <si>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</si>
  <si>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</si>
  <si>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</si>
  <si>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</si>
  <si>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</si>
  <si>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</si>
  <si>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</si>
  <si>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</si>
  <si>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</si>
  <si>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</si>
  <si>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</si>
  <si>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</si>
  <si>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</si>
  <si>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</si>
  <si>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</si>
  <si>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</si>
  <si>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</si>
  <si>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</si>
  <si>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</si>
  <si>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</si>
  <si>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</si>
  <si>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</si>
  <si>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</si>
  <si>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</si>
  <si>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</si>
  <si>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</si>
  <si>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</si>
  <si>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</si>
  <si>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</si>
  <si>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</si>
  <si>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</si>
  <si>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</si>
  <si>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</si>
  <si>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</si>
  <si>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</si>
  <si>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</si>
  <si>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</si>
  <si>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</si>
  <si>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</si>
  <si>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</si>
  <si>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</si>
  <si>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</si>
  <si>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</si>
  <si>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</si>
  <si>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</si>
  <si>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</si>
  <si>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</si>
  <si>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</si>
  <si>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</si>
  <si>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</si>
  <si>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</si>
  <si>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</si>
  <si>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</si>
  <si>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</si>
  <si>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</si>
  <si>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</si>
  <si>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</si>
  <si>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</si>
  <si>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</si>
  <si>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</si>
  <si>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</si>
  <si>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</si>
  <si>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</si>
  <si>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</si>
  <si>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</si>
  <si>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</si>
  <si>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</si>
  <si>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</si>
  <si>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</si>
  <si>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</si>
  <si>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</si>
  <si>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</si>
  <si>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</si>
  <si>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</si>
  <si>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</si>
  <si>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</si>
  <si>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</si>
  <si>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</si>
  <si>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</si>
  <si>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</si>
  <si>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</si>
  <si>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</si>
  <si>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</si>
  <si>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</si>
  <si>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</si>
  <si>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</si>
  <si>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</si>
  <si>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</si>
  <si>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</si>
  <si>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</si>
  <si>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</si>
  <si>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</si>
  <si>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</si>
  <si>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</si>
  <si>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</si>
  <si>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</si>
  <si>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</si>
  <si>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</si>
  <si>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</si>
  <si>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</si>
  <si>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</si>
  <si>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</si>
  <si>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</si>
  <si>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</si>
  <si>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</si>
  <si>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</si>
  <si>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</si>
  <si>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</si>
  <si>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</si>
  <si>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</si>
  <si>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</si>
  <si>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</si>
  <si>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</si>
  <si>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</si>
  <si>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</si>
  <si>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</si>
  <si>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</si>
  <si>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</si>
  <si>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</si>
  <si>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</si>
  <si>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</si>
  <si>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</si>
  <si>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</si>
  <si>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</si>
  <si>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</si>
  <si>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</si>
  <si>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</si>
  <si>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</si>
  <si>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</si>
  <si>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</si>
  <si>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</si>
  <si>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</si>
  <si>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</si>
  <si>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</si>
  <si>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</si>
  <si>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</si>
  <si>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</si>
  <si>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</si>
  <si>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</si>
  <si>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</si>
  <si>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</si>
  <si>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</si>
  <si>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</si>
  <si>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</si>
  <si>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</si>
  <si>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</si>
  <si>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</si>
  <si>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</si>
  <si>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</si>
  <si>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</si>
  <si>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</si>
  <si>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</si>
  <si>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</si>
  <si>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</si>
  <si>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</si>
  <si>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</si>
  <si>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</si>
  <si>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</si>
  <si>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</si>
  <si>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</si>
  <si>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</si>
  <si>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</si>
  <si>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</si>
  <si>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</si>
  <si>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</si>
  <si>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</si>
  <si>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</si>
  <si>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</si>
  <si>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</si>
  <si>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</si>
  <si>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</si>
  <si>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</si>
  <si>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</si>
  <si>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</si>
  <si>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</si>
  <si>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</si>
  <si>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</si>
  <si>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</si>
  <si>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</si>
  <si>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</si>
  <si>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</si>
  <si>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</si>
  <si>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</si>
  <si>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</si>
  <si>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</si>
  <si>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</si>
  <si>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</si>
  <si>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</si>
  <si>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</si>
  <si>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</si>
  <si>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</si>
  <si>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</si>
  <si>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</si>
  <si>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</si>
  <si>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</si>
  <si>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</si>
  <si>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</si>
  <si>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</si>
  <si>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</si>
  <si>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</si>
  <si>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</si>
  <si>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</si>
  <si>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</si>
  <si>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</si>
  <si>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</si>
  <si>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</si>
  <si>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</si>
  <si>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</si>
  <si>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</si>
  <si>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</si>
  <si>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</si>
  <si>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</si>
  <si>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</si>
  <si>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</si>
  <si>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</si>
  <si>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</si>
  <si>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</si>
  <si>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</si>
  <si>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</si>
  <si>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</si>
  <si>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</si>
  <si>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</si>
  <si>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</si>
  <si>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</si>
  <si>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</si>
  <si>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</si>
  <si>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</si>
  <si>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</si>
  <si>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</si>
  <si>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</si>
  <si>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</si>
  <si>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</si>
  <si>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</si>
  <si>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</si>
  <si>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</si>
  <si>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</si>
  <si>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</si>
  <si>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</si>
  <si>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</si>
  <si>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</si>
  <si>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</si>
  <si>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</si>
  <si>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</si>
  <si>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</si>
  <si>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</si>
  <si>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</si>
  <si>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</si>
  <si>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</si>
  <si>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</si>
  <si>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</si>
  <si>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</si>
  <si>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</si>
  <si>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</si>
  <si>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</si>
  <si>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</si>
  <si>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 xml:space="preserve">: dirección@fundacioncreseres.cl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</si>
  <si>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</si>
  <si>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</si>
  <si>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</si>
  <si>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</si>
  <si>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</si>
  <si>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</si>
  <si>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</si>
  <si>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</si>
  <si>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</si>
  <si>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</si>
  <si>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</si>
  <si>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</si>
  <si>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</si>
  <si>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</si>
  <si>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</si>
  <si>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</si>
  <si>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</si>
  <si>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</si>
  <si>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</si>
  <si>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</si>
  <si>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</si>
  <si>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</si>
  <si>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</si>
  <si>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</si>
  <si>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</si>
  <si>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</si>
  <si>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</si>
  <si>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</si>
  <si>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</si>
  <si>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</si>
  <si>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</si>
  <si>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</si>
  <si>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</si>
  <si>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</si>
  <si>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</si>
  <si>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</si>
  <si>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</si>
  <si>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</si>
  <si>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</si>
  <si>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</si>
  <si>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</si>
  <si>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</si>
  <si>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</si>
  <si>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</si>
  <si>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</si>
  <si>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</si>
  <si>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</si>
  <si>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</si>
  <si>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</si>
  <si>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</si>
  <si>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</si>
  <si>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</si>
  <si>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</si>
  <si>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</si>
  <si>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</si>
  <si>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</si>
  <si>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</si>
  <si>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</si>
  <si>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</si>
  <si>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</si>
  <si>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</si>
  <si>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</si>
  <si>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</si>
  <si>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</si>
  <si>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</si>
  <si>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</si>
  <si>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</si>
  <si>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</si>
  <si>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</si>
  <si>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</si>
  <si>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</si>
  <si>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</si>
  <si>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</si>
  <si>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</si>
  <si>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</si>
  <si>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</si>
  <si>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</si>
  <si>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</si>
  <si>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</si>
  <si>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</si>
  <si>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</si>
  <si>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</si>
  <si>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</si>
  <si>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</si>
  <si>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</si>
  <si>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</si>
  <si>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</si>
  <si>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</si>
  <si>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</si>
  <si>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</si>
  <si>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</si>
  <si>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</si>
  <si>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</si>
  <si>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</si>
  <si>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</si>
  <si>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</si>
  <si>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</si>
  <si>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</si>
  <si>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</si>
  <si>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</si>
  <si>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</si>
  <si>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</si>
  <si>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</si>
  <si>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</si>
  <si>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</si>
  <si>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</si>
  <si>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</si>
  <si>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</si>
  <si>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</si>
  <si>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</si>
  <si>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</si>
  <si>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</si>
  <si>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</si>
  <si>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</si>
  <si>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</si>
  <si>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</si>
  <si>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</si>
  <si>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</si>
  <si>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</si>
  <si>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</si>
  <si>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</si>
  <si>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</si>
  <si>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</si>
  <si>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</si>
  <si>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</si>
  <si>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</si>
  <si>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</si>
  <si>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</si>
  <si>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</si>
  <si>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</si>
  <si>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</si>
  <si>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</si>
  <si>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</si>
  <si>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</si>
  <si>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</si>
  <si>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</si>
  <si>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</si>
  <si>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</si>
  <si>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</si>
  <si>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</si>
  <si>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</si>
  <si>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</si>
  <si>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</si>
  <si>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</si>
  <si>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</si>
  <si>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</si>
  <si>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</si>
  <si>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</si>
  <si>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</si>
  <si>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</si>
  <si>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</si>
  <si>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</si>
  <si>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</si>
  <si>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</si>
  <si>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</si>
  <si>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</si>
  <si>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</si>
  <si>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</si>
  <si>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</si>
  <si>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</si>
  <si>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</si>
  <si>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</si>
  <si>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</si>
  <si>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</si>
  <si>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</si>
  <si>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</si>
  <si>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</si>
  <si>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</si>
  <si>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</si>
  <si>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</si>
  <si>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</si>
  <si>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</si>
  <si>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</si>
  <si>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</si>
  <si>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</si>
  <si>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</si>
  <si>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</si>
  <si>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</si>
  <si>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</si>
  <si>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</si>
  <si>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</si>
  <si>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 xml:space="preserve">Presidente: Bernardo Miguel Bastres Florence, 
Vicepresidente: Ángelo Humberto Gamín Salas, 
Asesor Eclesiástico: Presbítero Jaime Low Cabezas, 
Director Ejecutivo: Asterio Hernán Andrade Gallardo, 
Directores:
Julio Bórquez Aguila, 
Gustava Aguilar Moraga,
Juan Carlos Judikis, 
Ricardo Gómez Filipic, 
Jorge Guic Sesnic, 
</t>
  </si>
  <si>
    <t xml:space="preserve">Ángelo Humberto Gamín Salas, en su calidad de Vice-Presidente, conforme al artículo 15 de los Estatutos. 
Asterio Andrade Gallardo, 
</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</si>
  <si>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</si>
  <si>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</si>
  <si>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</si>
  <si>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</si>
  <si>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</si>
  <si>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</si>
  <si>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</si>
  <si>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</si>
  <si>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</si>
  <si>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</si>
  <si>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</si>
  <si>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</si>
  <si>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</si>
  <si>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</si>
  <si>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</si>
  <si>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</si>
  <si>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</si>
  <si>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</si>
  <si>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</si>
  <si>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</si>
  <si>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</si>
  <si>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</si>
  <si>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</si>
  <si>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</si>
  <si>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</si>
  <si>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</si>
  <si>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</si>
  <si>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</si>
  <si>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</si>
  <si>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</si>
  <si>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</si>
  <si>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</si>
  <si>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</si>
  <si>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</si>
  <si>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</si>
  <si>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</si>
  <si>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</si>
  <si>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</si>
  <si>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</si>
  <si>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</si>
  <si>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</si>
  <si>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</si>
  <si>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</si>
  <si>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</si>
  <si>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</si>
  <si>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</si>
  <si>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</si>
  <si>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</si>
  <si>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</si>
  <si>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</si>
  <si>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</si>
  <si>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</si>
  <si>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</si>
  <si>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</si>
  <si>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</si>
  <si>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</si>
  <si>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</si>
  <si>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</si>
  <si>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</si>
  <si>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</si>
  <si>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</si>
  <si>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</si>
  <si>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</si>
  <si>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</si>
  <si>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</si>
  <si>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</si>
  <si>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</si>
  <si>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</si>
  <si>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</si>
  <si>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</si>
  <si>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</si>
  <si>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</si>
  <si>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</si>
  <si>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</si>
  <si>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</si>
  <si>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</si>
  <si>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</si>
  <si>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</si>
  <si>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</si>
  <si>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</si>
  <si>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</si>
  <si>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</si>
  <si>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</si>
  <si>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</si>
  <si>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</si>
  <si>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</si>
  <si>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</si>
  <si>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</si>
  <si>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</si>
  <si>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</si>
  <si>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</si>
  <si>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</si>
  <si>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</si>
  <si>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</si>
  <si>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</si>
  <si>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</si>
  <si>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</si>
  <si>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</si>
  <si>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</si>
  <si>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</si>
  <si>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</si>
  <si>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</si>
  <si>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</si>
  <si>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</si>
  <si>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</si>
  <si>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</si>
  <si>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</si>
  <si>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</si>
  <si>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</si>
  <si>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</si>
  <si>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</si>
  <si>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</si>
  <si>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</si>
  <si>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</si>
  <si>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</si>
  <si>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</si>
  <si>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</si>
  <si>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</si>
  <si>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</si>
  <si>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</si>
  <si>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</si>
  <si>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</si>
  <si>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</si>
  <si>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</si>
  <si>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</si>
  <si>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</si>
  <si>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</si>
  <si>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</si>
  <si>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</si>
  <si>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</si>
  <si>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</si>
  <si>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</si>
  <si>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</si>
  <si>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</si>
  <si>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</si>
  <si>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</si>
  <si>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</si>
  <si>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</si>
  <si>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</si>
  <si>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</si>
  <si>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</si>
  <si>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</si>
  <si>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</si>
  <si>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</si>
  <si>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</si>
  <si>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</si>
  <si>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</si>
  <si>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</si>
  <si>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</si>
  <si>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</si>
  <si>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</si>
  <si>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</si>
  <si>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</si>
  <si>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</si>
  <si>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</si>
  <si>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</si>
  <si>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</si>
  <si>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</si>
  <si>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</si>
  <si>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</si>
  <si>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</si>
  <si>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</si>
  <si>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</si>
  <si>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</si>
  <si>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</si>
  <si>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</si>
  <si>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</si>
  <si>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</si>
  <si>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</si>
  <si>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</si>
  <si>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</si>
  <si>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</si>
  <si>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</si>
  <si>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</si>
  <si>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</si>
  <si>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</si>
  <si>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</si>
  <si>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</si>
  <si>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</si>
  <si>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</si>
  <si>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</si>
  <si>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</si>
  <si>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</si>
  <si>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</si>
  <si>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</si>
  <si>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</si>
  <si>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</si>
  <si>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</si>
  <si>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</si>
  <si>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</si>
  <si>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</si>
  <si>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</si>
  <si>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</si>
  <si>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</si>
  <si>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</si>
  <si>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</si>
  <si>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</si>
  <si>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</si>
  <si>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</si>
  <si>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</si>
  <si>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</si>
  <si>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</si>
  <si>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</si>
  <si>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</si>
  <si>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</si>
  <si>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</si>
  <si>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</si>
  <si>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</si>
  <si>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</si>
  <si>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</si>
  <si>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</si>
  <si>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</si>
  <si>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Presidente: Sergio del Carmen Milla Jofré                            
Tesorero: Jorge Jorquera Niño de Zepeda
Secretaria: Patricia Araya Carvajal                        
Pbro Luis Lazo Díaz
Oriana Miranda Daponte
Osvaldo Pino Galleguillos
</t>
  </si>
  <si>
    <t xml:space="preserve">Elicura N° 851, comuna de Los Vilos, Región de Coquimbo
</t>
  </si>
  <si>
    <t>Fono: (053) 541278</t>
  </si>
  <si>
    <t xml:space="preserve">Elegido con fecha 12 de noviembre de 2017, según consta en Acta de Sesión Extraordinaria del Consejo Directivo de la Fundación, autorizada ante Notario Público, con fecha 17 de noviembre de 2017, ante el Notario Público Titular de la comuna de Los Vilos, don Mario Alfonso Barría Gallegos. </t>
  </si>
  <si>
    <t xml:space="preserve">Sergio del Carmen Milla Jofré
</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</si>
  <si>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</si>
  <si>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</si>
  <si>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</si>
  <si>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</si>
  <si>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</si>
  <si>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</si>
  <si>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</si>
  <si>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</si>
  <si>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</si>
  <si>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</si>
  <si>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</si>
  <si>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</si>
  <si>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</si>
  <si>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</si>
  <si>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</si>
  <si>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</si>
  <si>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</si>
  <si>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</si>
  <si>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</si>
  <si>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</si>
  <si>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</si>
  <si>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</si>
  <si>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</si>
  <si>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</si>
  <si>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</si>
  <si>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</si>
  <si>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</si>
  <si>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</si>
  <si>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</si>
  <si>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</si>
  <si>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</si>
  <si>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</si>
  <si>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</si>
  <si>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</si>
  <si>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</si>
  <si>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</si>
  <si>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</si>
  <si>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</si>
  <si>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</si>
  <si>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</si>
  <si>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</si>
  <si>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</si>
  <si>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</si>
  <si>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</si>
  <si>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</si>
  <si>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</si>
  <si>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</si>
  <si>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</si>
  <si>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</si>
  <si>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</si>
  <si>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</si>
  <si>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</si>
  <si>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</si>
  <si>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</si>
  <si>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</si>
  <si>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</si>
  <si>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</si>
  <si>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</si>
  <si>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</si>
  <si>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</si>
  <si>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</si>
  <si>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</si>
  <si>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</si>
  <si>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</si>
  <si>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</si>
  <si>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</si>
  <si>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</si>
  <si>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</si>
  <si>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</si>
  <si>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</si>
  <si>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</si>
  <si>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</si>
  <si>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</si>
  <si>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</si>
  <si>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</si>
  <si>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</si>
  <si>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</si>
  <si>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</si>
  <si>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</si>
  <si>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</si>
  <si>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</si>
  <si>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</si>
  <si>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</si>
  <si>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</si>
  <si>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</si>
  <si>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</si>
  <si>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</si>
  <si>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</si>
  <si>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</si>
  <si>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</si>
  <si>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</si>
  <si>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</si>
  <si>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</si>
  <si>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</si>
  <si>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</si>
  <si>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</si>
  <si>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</si>
  <si>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</si>
  <si>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</si>
  <si>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</si>
  <si>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</si>
  <si>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</si>
  <si>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</si>
  <si>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</si>
  <si>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</si>
  <si>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</si>
  <si>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</si>
  <si>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</si>
  <si>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</si>
  <si>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</si>
  <si>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</si>
  <si>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</si>
  <si>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</si>
  <si>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</si>
  <si>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</si>
  <si>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</si>
  <si>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</si>
  <si>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</si>
  <si>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</si>
  <si>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</si>
  <si>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</si>
  <si>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</si>
  <si>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</si>
  <si>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</si>
  <si>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</si>
  <si>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</si>
  <si>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</si>
  <si>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</si>
  <si>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</si>
  <si>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</si>
  <si>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</si>
  <si>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</si>
  <si>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</si>
  <si>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</si>
  <si>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</si>
  <si>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</si>
  <si>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</si>
  <si>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</si>
  <si>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</si>
  <si>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</si>
  <si>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</si>
  <si>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</si>
  <si>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</si>
  <si>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</si>
  <si>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</si>
  <si>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</si>
  <si>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</si>
  <si>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</si>
  <si>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</si>
  <si>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</si>
  <si>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</si>
  <si>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</si>
  <si>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</si>
  <si>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</si>
  <si>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</si>
  <si>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</si>
  <si>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</si>
  <si>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</si>
  <si>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</si>
  <si>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</si>
  <si>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</si>
  <si>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</si>
  <si>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</si>
  <si>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</si>
  <si>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</si>
  <si>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</si>
  <si>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</si>
  <si>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</si>
  <si>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</si>
  <si>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</si>
  <si>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</si>
  <si>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</si>
  <si>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</si>
  <si>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</si>
  <si>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</si>
  <si>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</si>
  <si>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</si>
  <si>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</si>
  <si>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</si>
  <si>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</si>
  <si>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</si>
  <si>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</si>
  <si>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</si>
  <si>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</si>
  <si>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</si>
  <si>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</si>
  <si>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</si>
  <si>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</si>
  <si>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</si>
  <si>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</si>
  <si>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</si>
  <si>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</si>
  <si>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</si>
  <si>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</si>
  <si>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</si>
  <si>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</si>
  <si>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</si>
  <si>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</si>
  <si>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</si>
  <si>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</si>
  <si>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</si>
  <si>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</si>
  <si>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Con fecha 20 de diciembre de 2017 se ratifica el Directorio, según consta en el Acta de Sesión Ordinaria de Directorio de dicha fecha, reducida a escritura pública de fecha 04 de enero de 2018, de la 18° Notaría Pública.</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</si>
  <si>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</si>
  <si>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</si>
  <si>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</si>
  <si>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</si>
  <si>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</si>
  <si>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</si>
  <si>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</si>
  <si>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</si>
  <si>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</si>
  <si>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</si>
  <si>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</si>
  <si>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</si>
  <si>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</si>
  <si>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Presidente: 
FILOMENA DE LAS MERCEDES ESCOBAR MARTÍNEZ
Tesorero:
SANDRA PAOLA PARRA ALVAREZ
Director:
GONZALO JAVIER SANCHEZ ESCOBAR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</si>
  <si>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</si>
  <si>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</si>
  <si>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</si>
  <si>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</si>
  <si>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</si>
  <si>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</si>
  <si>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</si>
  <si>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</si>
  <si>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</si>
  <si>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</si>
  <si>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</si>
  <si>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</si>
  <si>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</si>
  <si>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</si>
  <si>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</si>
  <si>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</si>
  <si>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</si>
  <si>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</si>
  <si>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 xml:space="preserve">Tres años, conforme al texto refundido de los Estatutos, según da cuenta la escritura pública de fecha 29 de junio de 2017, Repertorio 14.859-2017, del Notario Público Eduardo Diez Morello.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</si>
  <si>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</si>
  <si>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</si>
  <si>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</si>
  <si>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</si>
  <si>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</si>
  <si>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</si>
  <si>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</si>
  <si>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</si>
  <si>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</si>
  <si>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</si>
  <si>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</si>
  <si>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</si>
  <si>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</si>
  <si>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</si>
  <si>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</si>
  <si>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</si>
  <si>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</si>
  <si>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</si>
  <si>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</si>
  <si>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</si>
  <si>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</si>
  <si>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</si>
  <si>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</si>
  <si>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</si>
  <si>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</si>
  <si>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</si>
  <si>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</si>
  <si>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</si>
  <si>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</si>
  <si>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</si>
  <si>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</si>
  <si>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</si>
  <si>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</si>
  <si>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</si>
  <si>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</si>
  <si>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</si>
  <si>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</si>
  <si>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</si>
  <si>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</si>
  <si>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</si>
  <si>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</si>
  <si>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Certificado de Vigencia Nº15231, de fecha 23 de abril de 2010, del Ministerio de Justicia.
</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</si>
  <si>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</si>
  <si>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Cargos:
Presidente: 
Santiago Lorenzo Tomas Soto Obrador, 
Tesorero: 
Arturo Domingo Matte Lecaros, 
Secretario: 
Mario Roberto Lecaros Sánchez, 
Otros Miembros Consejo:
Pedro Lecaros Menéndez, 
Gonzalo Martino González, 
</t>
  </si>
  <si>
    <t>: Durarán un año en el cargo.</t>
  </si>
  <si>
    <t xml:space="preserve">De 04 de septiembre de 2006 a 04 de septiembre de 2007.
 Sin embargo, la misma composición del Directorio, consta en Anexo emitido por el Departamento de Personas Jurídicas del Ministerio de Justicia de fecha 23 de abril de 2010.
</t>
  </si>
  <si>
    <t xml:space="preserve">Representante Legal: 
Arturo Matte Lecaros, 
</t>
  </si>
  <si>
    <t xml:space="preserve">General del Canto Nº 50, oficina 302, comuna de Providencia, ciudad de Santiago, Región Metropolitana.
</t>
  </si>
  <si>
    <t>Teléfono: (02) 2642556- 2364474</t>
  </si>
  <si>
    <t>Se acompaña balance general y Estado de Ingresos y Egresos al 31 de diciembre de 2009, aprobado por el Subdepartamento de Supervisión Financiera Nacional.</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</si>
  <si>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</si>
  <si>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</si>
  <si>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</si>
  <si>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</si>
  <si>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</si>
  <si>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</si>
  <si>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</si>
  <si>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</si>
  <si>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</si>
  <si>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</si>
  <si>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</si>
  <si>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</si>
  <si>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</si>
  <si>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</si>
  <si>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</si>
  <si>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</si>
  <si>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</si>
  <si>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</si>
  <si>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</si>
  <si>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</si>
  <si>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</si>
  <si>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</si>
  <si>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</si>
  <si>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</si>
  <si>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</si>
  <si>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</si>
  <si>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</si>
  <si>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</si>
  <si>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</si>
  <si>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</si>
  <si>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</si>
  <si>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</si>
  <si>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</si>
  <si>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</si>
  <si>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</si>
  <si>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</si>
  <si>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</si>
  <si>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</si>
  <si>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</si>
  <si>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</si>
  <si>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</si>
  <si>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</si>
  <si>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</si>
  <si>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</si>
  <si>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</si>
  <si>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</si>
  <si>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</si>
  <si>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</si>
  <si>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</si>
  <si>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</si>
  <si>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</si>
  <si>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</si>
  <si>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</si>
  <si>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</si>
  <si>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</si>
  <si>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</si>
  <si>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</si>
  <si>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</si>
  <si>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</si>
  <si>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</si>
  <si>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</si>
  <si>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</si>
  <si>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</si>
  <si>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</si>
  <si>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</si>
  <si>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</si>
  <si>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</si>
  <si>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</si>
  <si>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</si>
  <si>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</si>
  <si>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</si>
  <si>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</si>
  <si>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</si>
  <si>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</si>
  <si>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</si>
  <si>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</si>
  <si>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</si>
  <si>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</si>
  <si>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</si>
  <si>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</si>
  <si>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</si>
  <si>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</si>
  <si>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</si>
  <si>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</si>
  <si>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</si>
  <si>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</si>
  <si>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</si>
  <si>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</si>
  <si>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</si>
  <si>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</si>
  <si>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</si>
  <si>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</si>
  <si>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</si>
  <si>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</si>
  <si>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</si>
  <si>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</si>
  <si>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</si>
  <si>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</si>
  <si>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</si>
  <si>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</si>
  <si>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</si>
  <si>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</si>
  <si>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</si>
  <si>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</si>
  <si>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</si>
  <si>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</si>
  <si>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</si>
  <si>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</si>
  <si>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</si>
  <si>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</si>
  <si>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</si>
  <si>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</si>
  <si>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</si>
  <si>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</si>
  <si>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</si>
  <si>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</si>
  <si>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</si>
  <si>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</si>
  <si>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</si>
  <si>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</si>
  <si>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</si>
  <si>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</si>
  <si>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</si>
  <si>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</si>
  <si>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</si>
  <si>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</si>
  <si>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</si>
  <si>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</si>
  <si>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</si>
  <si>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</si>
  <si>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</si>
  <si>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</si>
  <si>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</si>
  <si>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</si>
  <si>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</si>
  <si>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</si>
  <si>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</si>
  <si>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</si>
  <si>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</si>
  <si>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</si>
  <si>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</si>
  <si>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</si>
  <si>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</si>
  <si>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</si>
  <si>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</si>
  <si>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</si>
  <si>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</si>
  <si>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</si>
  <si>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</si>
  <si>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</si>
  <si>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</si>
  <si>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</si>
  <si>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</si>
  <si>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</si>
  <si>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</si>
  <si>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</si>
  <si>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</si>
  <si>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</si>
  <si>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</si>
  <si>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</si>
  <si>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</si>
  <si>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</si>
  <si>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</si>
  <si>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</si>
  <si>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</si>
  <si>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</si>
  <si>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</si>
  <si>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</si>
  <si>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</si>
  <si>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</si>
  <si>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</si>
  <si>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</si>
  <si>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</si>
  <si>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</si>
  <si>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</si>
  <si>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</si>
  <si>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</si>
  <si>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</si>
  <si>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</si>
  <si>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</si>
  <si>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</si>
  <si>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</si>
  <si>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</si>
  <si>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</si>
  <si>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</si>
  <si>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</si>
  <si>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</si>
  <si>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</si>
  <si>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</si>
  <si>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</si>
  <si>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</si>
  <si>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</si>
  <si>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</si>
  <si>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</si>
  <si>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</si>
  <si>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</si>
  <si>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</si>
  <si>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</si>
  <si>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</si>
  <si>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</si>
  <si>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</si>
  <si>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</si>
  <si>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</si>
  <si>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</si>
  <si>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</si>
  <si>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</si>
  <si>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</si>
  <si>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</si>
  <si>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</si>
  <si>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</si>
  <si>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</si>
  <si>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</si>
  <si>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Miguel Leonardo Araya Lobos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</si>
  <si>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</si>
  <si>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</si>
  <si>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</si>
  <si>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</si>
  <si>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</si>
  <si>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</si>
  <si>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</si>
  <si>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</si>
  <si>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</si>
  <si>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</si>
  <si>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</si>
  <si>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</si>
  <si>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</si>
  <si>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</si>
  <si>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</si>
  <si>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</si>
  <si>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</si>
  <si>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</si>
  <si>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</si>
  <si>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</si>
  <si>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</si>
  <si>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</si>
  <si>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</si>
  <si>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</si>
  <si>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</si>
  <si>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</si>
  <si>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</si>
  <si>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</si>
  <si>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</si>
  <si>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</si>
  <si>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</si>
  <si>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</si>
  <si>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</si>
  <si>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</si>
  <si>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</si>
  <si>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</si>
  <si>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</si>
  <si>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</si>
  <si>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</si>
  <si>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</si>
  <si>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</si>
  <si>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</si>
  <si>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</si>
  <si>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</si>
  <si>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</si>
  <si>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</si>
  <si>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</si>
  <si>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</si>
  <si>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</si>
  <si>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</si>
  <si>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</si>
  <si>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</si>
  <si>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</si>
  <si>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</si>
  <si>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</si>
  <si>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</si>
  <si>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</si>
  <si>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</si>
  <si>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</si>
  <si>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</si>
  <si>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</si>
  <si>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Juan Carlos Muñoz Rojas, </t>
  </si>
  <si>
    <t xml:space="preserve">Antonio Varas Nº466, comuna de Cauquenes, Séptima Región
</t>
  </si>
  <si>
    <t>Fonos (73) 2563000, 2563002</t>
  </si>
  <si>
    <t xml:space="preserve">Calle Borjas García Huidobro Nº 025, comuna de Catemu,  provincia de Valparaíso, Quinta Región.
</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</si>
  <si>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</si>
  <si>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</si>
  <si>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</si>
  <si>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</si>
  <si>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</si>
  <si>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</si>
  <si>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</si>
  <si>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</si>
  <si>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</si>
  <si>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</si>
  <si>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</si>
  <si>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</si>
  <si>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</si>
  <si>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</si>
  <si>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</si>
  <si>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</si>
  <si>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</si>
  <si>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</si>
  <si>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</si>
  <si>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</si>
  <si>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</si>
  <si>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</si>
  <si>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</si>
  <si>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</si>
  <si>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</si>
  <si>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</si>
  <si>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</si>
  <si>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</si>
  <si>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</si>
  <si>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</si>
  <si>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</si>
  <si>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</si>
  <si>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</si>
  <si>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</si>
  <si>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</si>
  <si>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</si>
  <si>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</si>
  <si>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</si>
  <si>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</si>
  <si>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</si>
  <si>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</si>
  <si>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</si>
  <si>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</si>
  <si>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</si>
  <si>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</si>
  <si>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</si>
  <si>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</si>
  <si>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</si>
  <si>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</si>
  <si>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</si>
  <si>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</si>
  <si>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</si>
  <si>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</si>
  <si>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</si>
  <si>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</si>
  <si>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</si>
  <si>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</si>
  <si>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</si>
  <si>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</si>
  <si>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</si>
  <si>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</si>
  <si>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</si>
  <si>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</si>
  <si>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</si>
  <si>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</si>
  <si>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</si>
  <si>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</si>
  <si>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</si>
  <si>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</si>
  <si>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</si>
  <si>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</si>
  <si>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</si>
  <si>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</si>
  <si>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</si>
  <si>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</si>
  <si>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</si>
  <si>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</si>
  <si>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</si>
  <si>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</si>
  <si>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</si>
  <si>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</si>
  <si>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</si>
  <si>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</si>
  <si>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 xml:space="preserve">Carlos Moisés Valenzuela Gajardo,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</si>
  <si>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</si>
  <si>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</si>
  <si>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</si>
  <si>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</si>
  <si>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</si>
  <si>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</si>
  <si>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</si>
  <si>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</si>
  <si>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</si>
  <si>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</si>
  <si>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</si>
  <si>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</si>
  <si>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</si>
  <si>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</si>
  <si>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</si>
  <si>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</si>
  <si>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</si>
  <si>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</si>
  <si>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 xml:space="preserve">Boris Felipe Chamorro Rebolledo.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</si>
  <si>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</si>
  <si>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</si>
  <si>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</si>
  <si>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</si>
  <si>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</si>
  <si>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</si>
  <si>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</si>
  <si>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</si>
  <si>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</si>
  <si>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</si>
  <si>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</si>
  <si>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</si>
  <si>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</si>
  <si>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</si>
  <si>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</si>
  <si>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</si>
  <si>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</si>
  <si>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</si>
  <si>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</si>
  <si>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</si>
  <si>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</si>
  <si>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</si>
  <si>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</si>
  <si>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</si>
  <si>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</si>
  <si>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</si>
  <si>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</si>
  <si>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</si>
  <si>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</si>
  <si>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</si>
  <si>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</si>
  <si>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</si>
  <si>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</si>
  <si>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</si>
  <si>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</si>
  <si>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</si>
  <si>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</si>
  <si>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 xml:space="preserve">Avenida Estación N° 344, Comuna de Doñihue
</t>
  </si>
  <si>
    <t>Doñihue</t>
  </si>
  <si>
    <t xml:space="preserve">
I. Municipalidad de El Bosque
</t>
  </si>
  <si>
    <t xml:space="preserve">Alejandro Guzmán Nº735, comuna de El Bosque.
</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</si>
  <si>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</si>
  <si>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</si>
  <si>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</si>
  <si>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</si>
  <si>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</si>
  <si>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</si>
  <si>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</si>
  <si>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</si>
  <si>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</si>
  <si>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</si>
  <si>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</si>
  <si>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</si>
  <si>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</si>
  <si>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</si>
  <si>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</si>
  <si>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</si>
  <si>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</si>
  <si>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</si>
  <si>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</si>
  <si>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</si>
  <si>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</si>
  <si>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</si>
  <si>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</si>
  <si>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</si>
  <si>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</si>
  <si>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</si>
  <si>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</si>
  <si>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</si>
  <si>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</si>
  <si>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</si>
  <si>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</si>
  <si>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</si>
  <si>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</si>
  <si>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</si>
  <si>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</si>
  <si>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</si>
  <si>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</si>
  <si>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 xml:space="preserve">Claus Pedro Lindemann Vierth,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</si>
  <si>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</si>
  <si>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</si>
  <si>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</si>
  <si>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</si>
  <si>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</si>
  <si>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</si>
  <si>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</si>
  <si>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</si>
  <si>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</si>
  <si>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</si>
  <si>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</si>
  <si>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</si>
  <si>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</si>
  <si>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I. Municipalidad de Graneros 
</t>
  </si>
  <si>
    <t xml:space="preserve">Claudio Rafael Segovia Cofré </t>
  </si>
  <si>
    <t>Plaza de Armas S/Nº, Graneros, Sexta Región.</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</si>
  <si>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</si>
  <si>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</si>
  <si>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</si>
  <si>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</si>
  <si>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</si>
  <si>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</si>
  <si>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</si>
  <si>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</si>
  <si>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</si>
  <si>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</si>
  <si>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</si>
  <si>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</si>
  <si>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</si>
  <si>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</si>
  <si>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</si>
  <si>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</si>
  <si>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</si>
  <si>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</si>
  <si>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</si>
  <si>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</si>
  <si>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</si>
  <si>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</si>
  <si>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</si>
  <si>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</si>
  <si>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</si>
  <si>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</si>
  <si>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</si>
  <si>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 xml:space="preserve">Denis Enrique Cortés Vargas </t>
  </si>
  <si>
    <t>Constitución 24, Illapel, Cuarta Región.</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</si>
  <si>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</si>
  <si>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</si>
  <si>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</si>
  <si>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</si>
  <si>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</si>
  <si>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</si>
  <si>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</si>
  <si>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</si>
  <si>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</si>
  <si>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</si>
  <si>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</si>
  <si>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</si>
  <si>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</si>
  <si>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</si>
  <si>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</si>
  <si>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</si>
  <si>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</si>
  <si>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</si>
  <si>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</si>
  <si>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</si>
  <si>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</si>
  <si>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</si>
  <si>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</si>
  <si>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</si>
  <si>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</si>
  <si>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</si>
  <si>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</si>
  <si>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</si>
  <si>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</si>
  <si>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</si>
  <si>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</si>
  <si>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I. Municipalidad de Las Condes
</t>
  </si>
  <si>
    <t>comunicaciones@lascondes.cl</t>
  </si>
  <si>
    <t xml:space="preserve">Avda. Apoquindo Nº 3400, comuna de Las Condes, Región Metropolitana.
</t>
  </si>
  <si>
    <t>Fonos: 9507008 – 9507009</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</si>
  <si>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</si>
  <si>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</si>
  <si>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</si>
  <si>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</si>
  <si>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</si>
  <si>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</si>
  <si>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</si>
  <si>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</si>
  <si>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</si>
  <si>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</si>
  <si>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</si>
  <si>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</si>
  <si>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</si>
  <si>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</si>
  <si>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</si>
  <si>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</si>
  <si>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</si>
  <si>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</si>
  <si>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</si>
  <si>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</si>
  <si>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</si>
  <si>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</si>
  <si>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 xml:space="preserve">
I. Municipalidad de La Serena.
</t>
  </si>
  <si>
    <t>Arturo Prat Nº 451, comuna de La Serena, Cuarta Región.</t>
  </si>
  <si>
    <t xml:space="preserve">Arturo Prat  N° 680, comuna de La Unión, Décima Región.
</t>
  </si>
  <si>
    <t>Fonos (64) 322441- 322445</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</si>
  <si>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</si>
  <si>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</si>
  <si>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</si>
  <si>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</si>
  <si>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</si>
  <si>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</si>
  <si>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</si>
  <si>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</si>
  <si>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</si>
  <si>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</si>
  <si>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</si>
  <si>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Oscar Marcelo Fernández Vilos 
</t>
  </si>
  <si>
    <t xml:space="preserve">Juan Esteban Montero N°25, comuna de Licantén,  provincia de Curicó, Séptima Región.
</t>
  </si>
  <si>
    <t xml:space="preserve">
I. Municipalidad de Limache
</t>
  </si>
  <si>
    <t xml:space="preserve">Daniel Morales Espíndola, </t>
  </si>
  <si>
    <t xml:space="preserve">Avenida Palmira Romano N° 340. Limache
</t>
  </si>
  <si>
    <t xml:space="preserve">Fono: 03-297200
</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</si>
  <si>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</si>
  <si>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</si>
  <si>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</si>
  <si>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</si>
  <si>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</si>
  <si>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</si>
  <si>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</si>
  <si>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</si>
  <si>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</si>
  <si>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</si>
  <si>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</si>
  <si>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 xml:space="preserve">
I. Municipalidad de Lo Barnechea
</t>
  </si>
  <si>
    <t xml:space="preserve">Avenida Las Condes Nº14.891, comuna de Lo Barnechea. Región Metropolitana.
</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</si>
  <si>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</si>
  <si>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</si>
  <si>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</si>
  <si>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</si>
  <si>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</si>
  <si>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</si>
  <si>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</si>
  <si>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</si>
  <si>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</si>
  <si>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</si>
  <si>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</si>
  <si>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</si>
  <si>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</si>
  <si>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</si>
  <si>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</si>
  <si>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</si>
  <si>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</si>
  <si>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</si>
  <si>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</si>
  <si>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</si>
  <si>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</si>
  <si>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</si>
  <si>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</si>
  <si>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</si>
  <si>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</si>
  <si>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</si>
  <si>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</si>
  <si>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</si>
  <si>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</si>
  <si>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</si>
  <si>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</si>
  <si>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</si>
  <si>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</si>
  <si>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</si>
  <si>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</si>
  <si>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</si>
  <si>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</si>
  <si>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</si>
  <si>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</si>
  <si>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</si>
  <si>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</si>
  <si>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</si>
  <si>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</si>
  <si>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</si>
  <si>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</si>
  <si>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</si>
  <si>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</si>
  <si>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</si>
  <si>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</si>
  <si>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</si>
  <si>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</si>
  <si>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</si>
  <si>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</si>
  <si>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</si>
  <si>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</si>
  <si>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</si>
  <si>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</si>
  <si>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</si>
  <si>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</si>
  <si>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</si>
  <si>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</si>
  <si>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</si>
  <si>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</si>
  <si>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</si>
  <si>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</si>
  <si>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</si>
  <si>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</si>
  <si>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</si>
  <si>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</si>
  <si>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</si>
  <si>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</si>
  <si>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</si>
  <si>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</si>
  <si>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</si>
  <si>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</si>
  <si>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</si>
  <si>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</si>
  <si>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</si>
  <si>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</si>
  <si>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</si>
  <si>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</si>
  <si>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</si>
  <si>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</si>
  <si>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</si>
  <si>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</si>
  <si>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</si>
  <si>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</si>
  <si>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</si>
  <si>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</si>
  <si>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</si>
  <si>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</si>
  <si>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</si>
  <si>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</si>
  <si>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</si>
  <si>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</si>
  <si>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</si>
  <si>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</si>
  <si>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</si>
  <si>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</si>
  <si>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</si>
  <si>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</si>
  <si>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</si>
  <si>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</si>
  <si>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</si>
  <si>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</si>
  <si>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</si>
  <si>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</si>
  <si>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</si>
  <si>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</si>
  <si>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</si>
  <si>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</si>
  <si>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</si>
  <si>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</si>
  <si>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</si>
  <si>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</si>
  <si>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</si>
  <si>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</si>
  <si>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</si>
  <si>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</si>
  <si>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</si>
  <si>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</si>
  <si>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</si>
  <si>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</si>
  <si>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</si>
  <si>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</si>
  <si>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</si>
  <si>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</si>
  <si>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</si>
  <si>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</si>
  <si>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</si>
  <si>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</si>
  <si>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</si>
  <si>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</si>
  <si>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</si>
  <si>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</si>
  <si>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</si>
  <si>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</si>
  <si>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</si>
  <si>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</si>
  <si>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</si>
  <si>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</si>
  <si>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</si>
  <si>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</si>
  <si>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</si>
  <si>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</si>
  <si>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</si>
  <si>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</si>
  <si>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</si>
  <si>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</si>
  <si>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</si>
  <si>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</si>
  <si>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I. Municipalidad de Panguipulli
</t>
  </si>
  <si>
    <t>Calle Bernardo O¨Higgins Nº 793, comuna de Valdivia, Región de Los Ríos.</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</si>
  <si>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</si>
  <si>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</si>
  <si>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</si>
  <si>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</si>
  <si>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</si>
  <si>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</si>
  <si>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</si>
  <si>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</si>
  <si>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</si>
  <si>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</si>
  <si>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</si>
  <si>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</si>
  <si>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</si>
  <si>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</si>
  <si>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</si>
  <si>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</si>
  <si>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</si>
  <si>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</si>
  <si>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</si>
  <si>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</si>
  <si>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</si>
  <si>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</si>
  <si>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</si>
  <si>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</si>
  <si>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</si>
  <si>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</si>
  <si>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</si>
  <si>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</si>
  <si>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</si>
  <si>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</si>
  <si>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</si>
  <si>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</si>
  <si>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</si>
  <si>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</si>
  <si>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</si>
  <si>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</si>
  <si>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</si>
  <si>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</si>
  <si>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</si>
  <si>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</si>
  <si>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</si>
  <si>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</si>
  <si>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</si>
  <si>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</si>
  <si>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</si>
  <si>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</si>
  <si>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</si>
  <si>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</si>
  <si>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</si>
  <si>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</si>
  <si>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</si>
  <si>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</si>
  <si>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</si>
  <si>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</si>
  <si>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</si>
  <si>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</si>
  <si>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</si>
  <si>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</si>
  <si>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</si>
  <si>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</si>
  <si>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</si>
  <si>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</si>
  <si>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</si>
  <si>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</si>
  <si>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</si>
  <si>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</si>
  <si>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</si>
  <si>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</si>
  <si>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</si>
  <si>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</si>
  <si>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</si>
  <si>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</si>
  <si>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</si>
  <si>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</si>
  <si>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</si>
  <si>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</si>
  <si>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</si>
  <si>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</si>
  <si>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</si>
  <si>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</si>
  <si>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</si>
  <si>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</si>
  <si>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</si>
  <si>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</si>
  <si>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</si>
  <si>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</si>
  <si>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</si>
  <si>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</si>
  <si>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</si>
  <si>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</si>
  <si>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</si>
  <si>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</si>
  <si>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</si>
  <si>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</si>
  <si>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</si>
  <si>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</si>
  <si>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</si>
  <si>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</si>
  <si>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</si>
  <si>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</si>
  <si>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</si>
  <si>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</si>
  <si>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</si>
  <si>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</si>
  <si>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</si>
  <si>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</si>
  <si>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</si>
  <si>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</si>
  <si>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</si>
  <si>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</si>
  <si>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</si>
  <si>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</si>
  <si>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</si>
  <si>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</si>
  <si>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</si>
  <si>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</si>
  <si>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</si>
  <si>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</si>
  <si>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</si>
  <si>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</si>
  <si>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</si>
  <si>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</si>
  <si>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</si>
  <si>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</si>
  <si>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</si>
  <si>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</si>
  <si>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</si>
  <si>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</si>
  <si>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</si>
  <si>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</si>
  <si>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</si>
  <si>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</si>
  <si>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</si>
  <si>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</si>
  <si>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</si>
  <si>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</si>
  <si>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</si>
  <si>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</si>
  <si>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</si>
  <si>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</si>
  <si>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</si>
  <si>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</si>
  <si>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</si>
  <si>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</si>
  <si>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</si>
  <si>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</si>
  <si>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</si>
  <si>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</si>
  <si>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</si>
  <si>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</si>
  <si>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</si>
  <si>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</si>
  <si>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</si>
  <si>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</si>
  <si>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</si>
  <si>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</si>
  <si>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</si>
  <si>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</si>
  <si>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</si>
  <si>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</si>
  <si>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</si>
  <si>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</si>
  <si>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</si>
  <si>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</si>
  <si>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</si>
  <si>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</si>
  <si>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</si>
  <si>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</si>
  <si>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</si>
  <si>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</si>
  <si>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</si>
  <si>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</si>
  <si>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</si>
  <si>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</si>
  <si>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</si>
  <si>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</si>
  <si>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</si>
  <si>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</si>
  <si>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</si>
  <si>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</si>
  <si>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</si>
  <si>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</si>
  <si>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Calle Comercio N°121, comuna de Requinoa,  provincia de Cachapoal, Sexta Región.
</t>
  </si>
  <si>
    <t>Teléfono Nº85958315</t>
  </si>
  <si>
    <t>Rodrigo Alberto Ramírez Parra</t>
  </si>
  <si>
    <t>Errázuriz Nº 240, comuna de Retiro, VII Región.</t>
  </si>
  <si>
    <t>Retiro</t>
  </si>
  <si>
    <t xml:space="preserve">Marcelo Orlando Santana Vargas
</t>
  </si>
  <si>
    <t xml:space="preserve">Carlos Soza Nº161 Puerto Ibáñez, Comuna de rio Ibáñez, Región de Aysén, </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</si>
  <si>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</si>
  <si>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</si>
  <si>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</si>
  <si>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</si>
  <si>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</si>
  <si>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</si>
  <si>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</si>
  <si>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</si>
  <si>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</si>
  <si>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</si>
  <si>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</si>
  <si>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</si>
  <si>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</si>
  <si>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</si>
  <si>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</si>
  <si>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</si>
  <si>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</si>
  <si>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</si>
  <si>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</si>
  <si>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</si>
  <si>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</si>
  <si>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</si>
  <si>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</si>
  <si>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</si>
  <si>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</si>
  <si>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</si>
  <si>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</si>
  <si>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</si>
  <si>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</si>
  <si>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</si>
  <si>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</si>
  <si>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</si>
  <si>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</si>
  <si>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</si>
  <si>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</si>
  <si>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</si>
  <si>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</si>
  <si>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</si>
  <si>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</si>
  <si>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</si>
  <si>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</si>
  <si>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</si>
  <si>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</si>
  <si>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</si>
  <si>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</si>
  <si>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</si>
  <si>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</si>
  <si>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</si>
  <si>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</si>
  <si>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</si>
  <si>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</si>
  <si>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</si>
  <si>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</si>
  <si>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</si>
  <si>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</si>
  <si>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</si>
  <si>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</si>
  <si>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</si>
  <si>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</si>
  <si>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</si>
  <si>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</si>
  <si>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</si>
  <si>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</si>
  <si>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</si>
  <si>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</si>
  <si>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I. Municipalidad de San Miguel</t>
  </si>
  <si>
    <t xml:space="preserve">Luis Humberto Sanhueza Bravo, 
</t>
  </si>
  <si>
    <t xml:space="preserve">Gran Avenida José Miguel Carrera N° 3418, comuna de San Miguel, Región Metropolitana.
</t>
  </si>
  <si>
    <t>San Miguel</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</si>
  <si>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</si>
  <si>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</si>
  <si>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</si>
  <si>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</si>
  <si>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</si>
  <si>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</si>
  <si>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</si>
  <si>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</si>
  <si>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</si>
  <si>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</si>
  <si>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</si>
  <si>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</si>
  <si>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</si>
  <si>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</si>
  <si>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</si>
  <si>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</si>
  <si>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</si>
  <si>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</si>
  <si>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</si>
  <si>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</si>
  <si>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</si>
  <si>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</si>
  <si>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</si>
  <si>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</si>
  <si>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</si>
  <si>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</si>
  <si>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</si>
  <si>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</si>
  <si>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</si>
  <si>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</si>
  <si>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</si>
  <si>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</si>
  <si>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</si>
  <si>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</si>
  <si>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</si>
  <si>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</si>
  <si>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</si>
  <si>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</si>
  <si>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</si>
  <si>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</si>
  <si>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</si>
  <si>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</si>
  <si>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</si>
  <si>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</si>
  <si>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</si>
  <si>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</si>
  <si>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</si>
  <si>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</si>
  <si>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</si>
  <si>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</si>
  <si>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I. Municipalidad de Talcahuano</t>
  </si>
  <si>
    <t xml:space="preserve">Henry Campos Coa,                 </t>
  </si>
  <si>
    <t>Sargento Aldea Nº250, Talcahuano, Octava Región.</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</si>
  <si>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</si>
  <si>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</si>
  <si>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</si>
  <si>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</si>
  <si>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</si>
  <si>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</si>
  <si>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</si>
  <si>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</si>
  <si>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</si>
  <si>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</si>
  <si>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</si>
  <si>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</si>
  <si>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</si>
  <si>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</si>
  <si>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</si>
  <si>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</si>
  <si>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</si>
  <si>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</si>
  <si>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</si>
  <si>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</si>
  <si>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</si>
  <si>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</si>
  <si>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</si>
  <si>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</si>
  <si>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</si>
  <si>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</si>
  <si>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</si>
  <si>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</si>
  <si>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</si>
  <si>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</si>
  <si>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</si>
  <si>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</si>
  <si>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</si>
  <si>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</si>
  <si>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</si>
  <si>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</si>
  <si>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</si>
  <si>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</si>
  <si>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</si>
  <si>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</si>
  <si>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</si>
  <si>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</si>
  <si>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</si>
  <si>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</si>
  <si>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</si>
  <si>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</si>
  <si>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</si>
  <si>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</si>
  <si>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</si>
  <si>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</si>
  <si>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</si>
  <si>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</si>
  <si>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</si>
  <si>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</si>
  <si>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</si>
  <si>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</si>
  <si>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</si>
  <si>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</si>
  <si>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</si>
  <si>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</si>
  <si>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</si>
  <si>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</si>
  <si>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</si>
  <si>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</si>
  <si>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</si>
  <si>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</si>
  <si>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</si>
  <si>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</si>
  <si>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</si>
  <si>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</si>
  <si>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I. Municipalidad de Zapallar
</t>
  </si>
  <si>
    <t xml:space="preserve">Germán Riesco Nº 399,  comuna de Zapallar, Región de Valparaíso.
</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</si>
  <si>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</si>
  <si>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</si>
  <si>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</si>
  <si>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</si>
  <si>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</si>
  <si>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</si>
  <si>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</si>
  <si>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</si>
  <si>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</si>
  <si>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</si>
  <si>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</si>
  <si>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</si>
  <si>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</si>
  <si>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</si>
  <si>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</si>
  <si>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</si>
  <si>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</si>
  <si>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</si>
  <si>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</si>
  <si>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</si>
  <si>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</si>
  <si>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</si>
  <si>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</si>
  <si>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</si>
  <si>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</si>
  <si>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</si>
  <si>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</si>
  <si>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</si>
  <si>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</si>
  <si>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</si>
  <si>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</si>
  <si>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</si>
  <si>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</si>
  <si>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</si>
  <si>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</si>
  <si>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</si>
  <si>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</si>
  <si>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</si>
  <si>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</si>
  <si>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</si>
  <si>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</si>
  <si>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</si>
  <si>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</si>
  <si>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</si>
  <si>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</si>
  <si>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</si>
  <si>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</si>
  <si>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</si>
  <si>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</si>
  <si>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</si>
  <si>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</si>
  <si>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</si>
  <si>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</si>
  <si>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</si>
  <si>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</si>
  <si>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</si>
  <si>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</si>
  <si>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</si>
  <si>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</si>
  <si>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</si>
  <si>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</si>
  <si>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</si>
  <si>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</si>
  <si>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</si>
  <si>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</si>
  <si>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</si>
  <si>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</si>
  <si>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</si>
  <si>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</si>
  <si>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</si>
  <si>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</si>
  <si>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</si>
  <si>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</si>
  <si>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</si>
  <si>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</si>
  <si>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</si>
  <si>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</si>
  <si>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</si>
  <si>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</si>
  <si>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</si>
  <si>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</si>
  <si>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</si>
  <si>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</si>
  <si>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</si>
  <si>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</si>
  <si>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</si>
  <si>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</si>
  <si>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</si>
  <si>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</si>
  <si>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</si>
  <si>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</si>
  <si>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</si>
  <si>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</si>
  <si>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</si>
  <si>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</si>
  <si>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</si>
  <si>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</si>
  <si>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</si>
  <si>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</si>
  <si>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</si>
  <si>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</si>
  <si>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</si>
  <si>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</si>
  <si>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</si>
  <si>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</si>
  <si>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</si>
  <si>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</si>
  <si>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</si>
  <si>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</si>
  <si>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</si>
  <si>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</si>
  <si>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</si>
  <si>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</si>
  <si>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</si>
  <si>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</si>
  <si>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</si>
  <si>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</si>
  <si>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</si>
  <si>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</si>
  <si>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</si>
  <si>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</si>
  <si>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</si>
  <si>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</si>
  <si>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</si>
  <si>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</si>
  <si>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</si>
  <si>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</si>
  <si>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</si>
  <si>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</si>
  <si>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</si>
  <si>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</si>
  <si>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</si>
  <si>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</si>
  <si>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</si>
  <si>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</si>
  <si>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</si>
  <si>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</si>
  <si>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</si>
  <si>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</si>
  <si>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</si>
  <si>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</si>
  <si>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</si>
  <si>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</si>
  <si>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</si>
  <si>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</si>
  <si>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</si>
  <si>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</si>
  <si>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</si>
  <si>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</si>
  <si>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</si>
  <si>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</si>
  <si>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</si>
  <si>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</si>
  <si>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</si>
  <si>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</si>
  <si>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</si>
  <si>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</si>
  <si>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</si>
  <si>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</si>
  <si>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</si>
  <si>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</si>
  <si>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</si>
  <si>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</si>
  <si>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</si>
  <si>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</si>
  <si>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</si>
  <si>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</si>
  <si>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</si>
  <si>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</si>
  <si>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</si>
  <si>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</si>
  <si>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</si>
  <si>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</si>
  <si>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</si>
  <si>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</si>
  <si>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</si>
  <si>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</si>
  <si>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</si>
  <si>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</si>
  <si>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</si>
  <si>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</si>
  <si>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</si>
  <si>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</si>
  <si>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</si>
  <si>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</si>
  <si>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</si>
  <si>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</si>
  <si>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</si>
  <si>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</si>
  <si>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</si>
  <si>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</si>
  <si>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</si>
  <si>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</si>
  <si>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</si>
  <si>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</si>
  <si>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</si>
  <si>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</si>
  <si>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</si>
  <si>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</si>
  <si>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</si>
  <si>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</si>
  <si>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</si>
  <si>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</si>
  <si>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</si>
  <si>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</si>
  <si>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</si>
  <si>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</si>
  <si>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</si>
  <si>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</si>
  <si>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</si>
  <si>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</si>
  <si>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</si>
  <si>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</si>
  <si>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</si>
  <si>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</si>
  <si>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</si>
  <si>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</si>
  <si>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</si>
  <si>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</si>
  <si>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</si>
  <si>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</si>
  <si>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</si>
  <si>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</si>
  <si>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</si>
  <si>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</si>
  <si>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</si>
  <si>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</si>
  <si>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</si>
  <si>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</si>
  <si>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</si>
  <si>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</si>
  <si>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</si>
  <si>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</si>
  <si>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</si>
  <si>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</si>
  <si>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</si>
  <si>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</si>
  <si>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</si>
  <si>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</si>
  <si>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</si>
  <si>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</si>
  <si>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</si>
  <si>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</si>
  <si>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</si>
  <si>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</si>
  <si>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</si>
  <si>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</si>
  <si>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</si>
  <si>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</si>
  <si>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</si>
  <si>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</si>
  <si>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</si>
  <si>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</si>
  <si>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</si>
  <si>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</si>
  <si>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</si>
  <si>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</si>
  <si>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</si>
  <si>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</si>
  <si>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</si>
  <si>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</si>
  <si>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</si>
  <si>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</si>
  <si>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</si>
  <si>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</si>
  <si>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</si>
  <si>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</si>
  <si>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</si>
  <si>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</si>
  <si>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</si>
  <si>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</si>
  <si>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</si>
  <si>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</si>
  <si>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</si>
  <si>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</si>
  <si>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</si>
  <si>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</si>
  <si>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</si>
  <si>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</si>
  <si>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</si>
  <si>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</si>
  <si>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</si>
  <si>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</si>
  <si>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</si>
  <si>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</si>
  <si>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</si>
  <si>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</si>
  <si>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</si>
  <si>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</si>
  <si>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</si>
  <si>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</si>
  <si>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</si>
  <si>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</si>
  <si>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</si>
  <si>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</si>
  <si>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</si>
  <si>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</si>
  <si>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</si>
  <si>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</si>
  <si>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</si>
  <si>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</si>
  <si>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</si>
  <si>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</si>
  <si>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</si>
  <si>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</si>
  <si>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</si>
  <si>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</si>
  <si>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</si>
  <si>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</si>
  <si>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</si>
  <si>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</si>
  <si>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</si>
  <si>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</si>
  <si>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</si>
  <si>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</si>
  <si>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</si>
  <si>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</si>
  <si>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</si>
  <si>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</si>
  <si>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</si>
  <si>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</si>
  <si>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</si>
  <si>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</si>
  <si>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</si>
  <si>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</si>
  <si>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</si>
  <si>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</si>
  <si>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</si>
  <si>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</si>
  <si>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</si>
  <si>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</si>
  <si>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</si>
  <si>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</si>
  <si>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</si>
  <si>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</si>
  <si>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</si>
  <si>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</si>
  <si>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</si>
  <si>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</si>
  <si>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</si>
  <si>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</si>
  <si>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</si>
  <si>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</si>
  <si>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</si>
  <si>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</si>
  <si>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</si>
  <si>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</si>
  <si>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</si>
  <si>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</si>
  <si>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</si>
  <si>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</si>
  <si>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</si>
  <si>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</si>
  <si>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</si>
  <si>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</si>
  <si>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</si>
  <si>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</si>
  <si>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</si>
  <si>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</si>
  <si>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</si>
  <si>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</si>
  <si>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</si>
  <si>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</si>
  <si>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</si>
  <si>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</si>
  <si>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</si>
  <si>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</si>
  <si>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</si>
  <si>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</si>
  <si>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</si>
  <si>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</si>
  <si>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</si>
  <si>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</si>
  <si>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</si>
  <si>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</si>
  <si>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</si>
  <si>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</si>
  <si>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</si>
  <si>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</si>
  <si>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</si>
  <si>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</si>
  <si>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</si>
  <si>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</si>
  <si>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</si>
  <si>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</si>
  <si>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</si>
  <si>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</si>
  <si>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</si>
  <si>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</si>
  <si>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</si>
  <si>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</si>
  <si>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</si>
  <si>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</si>
  <si>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</si>
  <si>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</si>
  <si>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</si>
  <si>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</si>
  <si>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</si>
  <si>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</si>
  <si>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</si>
  <si>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</si>
  <si>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</si>
  <si>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</si>
  <si>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</si>
  <si>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</si>
  <si>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</si>
  <si>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</si>
  <si>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</si>
  <si>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</si>
  <si>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</si>
  <si>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</si>
  <si>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</si>
  <si>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</si>
  <si>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</si>
  <si>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</si>
  <si>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</si>
  <si>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</si>
  <si>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</si>
  <si>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</si>
  <si>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</si>
  <si>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</si>
  <si>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</si>
  <si>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</si>
  <si>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</si>
  <si>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</si>
  <si>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</si>
  <si>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</si>
  <si>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</si>
  <si>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</si>
  <si>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</si>
  <si>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</si>
  <si>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</si>
  <si>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</si>
  <si>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</si>
  <si>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</si>
  <si>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</si>
  <si>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</si>
  <si>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</si>
  <si>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</si>
  <si>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</si>
  <si>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</si>
  <si>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</si>
  <si>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</si>
  <si>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</si>
  <si>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</si>
  <si>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</si>
  <si>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</si>
  <si>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</si>
  <si>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</si>
  <si>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</si>
  <si>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</si>
  <si>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</si>
  <si>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</si>
  <si>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</si>
  <si>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</si>
  <si>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</si>
  <si>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</si>
  <si>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</si>
  <si>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</si>
  <si>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</si>
  <si>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</si>
  <si>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</si>
  <si>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</si>
  <si>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</si>
  <si>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</si>
  <si>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</si>
  <si>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</si>
  <si>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</si>
  <si>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</si>
  <si>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</si>
  <si>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</si>
  <si>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</si>
  <si>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</si>
  <si>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</si>
  <si>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</si>
  <si>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</si>
  <si>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</si>
  <si>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</si>
  <si>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</si>
  <si>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</si>
  <si>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</si>
  <si>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</si>
  <si>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</si>
  <si>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</si>
  <si>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</si>
  <si>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</si>
  <si>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</si>
  <si>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</si>
  <si>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</si>
  <si>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</si>
  <si>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</si>
  <si>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</si>
  <si>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</si>
  <si>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</si>
  <si>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</si>
  <si>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</si>
  <si>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</si>
  <si>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</si>
  <si>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</si>
  <si>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</si>
  <si>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</si>
  <si>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</si>
  <si>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</si>
  <si>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</si>
  <si>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</si>
  <si>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</si>
  <si>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</si>
  <si>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</si>
  <si>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</si>
  <si>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</si>
  <si>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</si>
  <si>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</si>
  <si>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</si>
  <si>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</si>
  <si>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</si>
  <si>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</si>
  <si>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</si>
  <si>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</si>
  <si>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</si>
  <si>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</si>
  <si>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</si>
  <si>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</si>
  <si>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</si>
  <si>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</si>
  <si>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</si>
  <si>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</si>
  <si>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</si>
  <si>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</si>
  <si>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</si>
  <si>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</si>
  <si>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</si>
  <si>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</si>
  <si>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</si>
  <si>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</si>
  <si>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</si>
  <si>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</si>
  <si>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</si>
  <si>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</si>
  <si>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</si>
  <si>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</si>
  <si>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</si>
  <si>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</si>
  <si>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</si>
  <si>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</si>
  <si>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</si>
  <si>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</si>
  <si>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</si>
  <si>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</si>
  <si>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</si>
  <si>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</si>
  <si>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</si>
  <si>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</si>
  <si>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</si>
  <si>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</si>
  <si>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</si>
  <si>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</si>
  <si>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</si>
  <si>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</si>
  <si>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</si>
  <si>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</si>
  <si>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</si>
  <si>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</si>
  <si>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</si>
  <si>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</si>
  <si>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</si>
  <si>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</si>
  <si>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</si>
  <si>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</si>
  <si>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</si>
  <si>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</si>
  <si>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</si>
  <si>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</si>
  <si>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</si>
  <si>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</si>
  <si>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</si>
  <si>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</si>
  <si>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</si>
  <si>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</si>
  <si>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</si>
  <si>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</si>
  <si>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</si>
  <si>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</si>
  <si>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</si>
  <si>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</si>
  <si>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</si>
  <si>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</si>
  <si>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</si>
  <si>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</si>
  <si>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</si>
  <si>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</si>
  <si>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</si>
  <si>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</si>
  <si>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</si>
  <si>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</si>
  <si>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</si>
  <si>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</si>
  <si>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</si>
  <si>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</si>
  <si>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</si>
  <si>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</si>
  <si>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</si>
  <si>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</si>
  <si>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</si>
  <si>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</si>
  <si>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</si>
  <si>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</si>
  <si>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</si>
  <si>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</si>
  <si>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</si>
  <si>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</si>
  <si>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</si>
  <si>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</si>
  <si>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</si>
  <si>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</si>
  <si>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</si>
  <si>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</si>
  <si>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</si>
  <si>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</si>
  <si>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</si>
  <si>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</si>
  <si>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</si>
  <si>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</si>
  <si>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</si>
  <si>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</si>
  <si>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</si>
  <si>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</si>
  <si>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</si>
  <si>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</si>
  <si>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</si>
  <si>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</si>
  <si>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</si>
  <si>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</si>
  <si>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</si>
  <si>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</si>
  <si>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</si>
  <si>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</si>
  <si>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</si>
  <si>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</si>
  <si>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</si>
  <si>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</si>
  <si>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</si>
  <si>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</si>
  <si>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</si>
  <si>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</si>
  <si>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</si>
  <si>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</si>
  <si>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</si>
  <si>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</si>
  <si>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</si>
  <si>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</si>
  <si>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</si>
  <si>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</si>
  <si>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</si>
  <si>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</si>
  <si>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</si>
  <si>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</si>
  <si>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</si>
  <si>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</si>
  <si>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</si>
  <si>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</si>
  <si>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</si>
  <si>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</si>
  <si>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</si>
  <si>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</si>
  <si>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</si>
  <si>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</si>
  <si>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</si>
  <si>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</si>
  <si>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</si>
  <si>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</si>
  <si>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</si>
  <si>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</si>
  <si>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</si>
  <si>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</si>
  <si>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</si>
  <si>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</si>
  <si>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</si>
  <si>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</si>
  <si>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</si>
  <si>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</si>
  <si>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</si>
  <si>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</si>
  <si>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</si>
  <si>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</si>
  <si>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</si>
  <si>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</si>
  <si>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</si>
  <si>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</si>
  <si>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</si>
  <si>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</si>
  <si>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</si>
  <si>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</si>
  <si>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</si>
  <si>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</si>
  <si>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</si>
  <si>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</si>
  <si>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</si>
  <si>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</si>
  <si>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</si>
  <si>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</si>
  <si>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</si>
  <si>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</si>
  <si>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</si>
  <si>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</si>
  <si>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</si>
  <si>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</si>
  <si>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</si>
  <si>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</si>
  <si>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</si>
  <si>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</si>
  <si>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</si>
  <si>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</si>
  <si>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</si>
  <si>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</si>
  <si>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</si>
  <si>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</si>
  <si>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</si>
  <si>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</si>
  <si>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</si>
  <si>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</si>
  <si>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</si>
  <si>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</si>
  <si>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</si>
  <si>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</si>
  <si>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</si>
  <si>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</si>
  <si>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</si>
  <si>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</si>
  <si>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</si>
  <si>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</si>
  <si>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</si>
  <si>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</si>
  <si>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</si>
  <si>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</si>
  <si>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</si>
  <si>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</si>
  <si>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</si>
  <si>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</si>
  <si>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</si>
  <si>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</si>
  <si>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</si>
  <si>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</si>
  <si>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</si>
  <si>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</si>
  <si>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</si>
  <si>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</si>
  <si>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</si>
  <si>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</si>
  <si>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</si>
  <si>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</si>
  <si>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</si>
  <si>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</si>
  <si>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</si>
  <si>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</si>
  <si>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</si>
  <si>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</si>
  <si>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</si>
  <si>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</si>
  <si>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</si>
  <si>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</si>
  <si>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</si>
  <si>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</si>
  <si>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</si>
  <si>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</si>
  <si>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</si>
  <si>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</si>
  <si>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</si>
  <si>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</si>
  <si>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</si>
  <si>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</si>
  <si>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</si>
  <si>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</si>
  <si>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</si>
  <si>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</si>
  <si>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</si>
  <si>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</si>
  <si>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</si>
  <si>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</si>
  <si>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</si>
  <si>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</si>
  <si>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</si>
  <si>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</si>
  <si>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</si>
  <si>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</si>
  <si>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</si>
  <si>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</si>
  <si>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</si>
  <si>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</si>
  <si>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</si>
  <si>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</si>
  <si>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</si>
  <si>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</si>
  <si>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</si>
  <si>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</si>
  <si>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</si>
  <si>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</si>
  <si>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</si>
  <si>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</si>
  <si>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</si>
  <si>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</si>
  <si>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</si>
  <si>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</si>
  <si>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</si>
  <si>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</si>
  <si>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</si>
  <si>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</si>
  <si>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</si>
  <si>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</si>
  <si>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</si>
  <si>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</si>
  <si>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</si>
  <si>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</si>
  <si>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</si>
  <si>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</si>
  <si>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</si>
  <si>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</si>
  <si>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</si>
  <si>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</si>
  <si>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</si>
  <si>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</si>
  <si>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</si>
  <si>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</si>
  <si>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</si>
  <si>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</si>
  <si>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</si>
  <si>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</si>
  <si>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</si>
  <si>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</si>
  <si>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</si>
  <si>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</si>
  <si>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</si>
  <si>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</si>
  <si>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</si>
  <si>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</si>
  <si>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</si>
  <si>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</si>
  <si>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</si>
  <si>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</si>
  <si>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</si>
  <si>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</si>
  <si>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</si>
  <si>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</si>
  <si>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</si>
  <si>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</si>
  <si>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</si>
  <si>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</si>
  <si>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</si>
  <si>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</si>
  <si>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</si>
  <si>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</si>
  <si>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</si>
  <si>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</si>
  <si>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</si>
  <si>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</si>
  <si>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</si>
  <si>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</si>
  <si>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</si>
  <si>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</si>
  <si>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</si>
  <si>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</si>
  <si>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</si>
  <si>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</si>
  <si>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</si>
  <si>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</si>
  <si>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</si>
  <si>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</si>
  <si>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</si>
  <si>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</si>
  <si>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</si>
  <si>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</si>
  <si>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</si>
  <si>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</si>
  <si>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</si>
  <si>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</si>
  <si>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</si>
  <si>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</si>
  <si>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</si>
  <si>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</si>
  <si>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</si>
  <si>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</si>
  <si>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</si>
  <si>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</si>
  <si>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</si>
  <si>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</si>
  <si>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</si>
  <si>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</si>
  <si>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</si>
  <si>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</si>
  <si>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</si>
  <si>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</si>
  <si>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</si>
  <si>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</si>
  <si>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</si>
  <si>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</si>
  <si>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</si>
  <si>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</si>
  <si>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</si>
  <si>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</si>
  <si>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</si>
  <si>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</si>
  <si>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</si>
  <si>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</si>
  <si>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</si>
  <si>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</si>
  <si>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</si>
  <si>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</si>
  <si>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</si>
  <si>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</si>
  <si>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</si>
  <si>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</si>
  <si>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</si>
  <si>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</si>
  <si>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</si>
  <si>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</si>
  <si>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</si>
  <si>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</si>
  <si>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</si>
  <si>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</si>
  <si>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</si>
  <si>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</si>
  <si>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</si>
  <si>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</si>
  <si>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</si>
  <si>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</si>
  <si>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</si>
  <si>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</si>
  <si>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</si>
  <si>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</si>
  <si>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</si>
  <si>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</si>
  <si>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</si>
  <si>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</si>
  <si>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</si>
  <si>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</si>
  <si>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</si>
  <si>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</si>
  <si>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</si>
  <si>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</si>
  <si>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</si>
  <si>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</si>
  <si>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</si>
  <si>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</si>
  <si>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</si>
  <si>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</si>
  <si>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</si>
  <si>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</si>
  <si>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</si>
  <si>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</si>
  <si>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</si>
  <si>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</si>
  <si>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</si>
  <si>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</si>
  <si>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</si>
  <si>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</si>
  <si>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</si>
  <si>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</si>
  <si>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</si>
  <si>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</si>
  <si>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</si>
  <si>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</si>
  <si>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</si>
  <si>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</si>
  <si>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</si>
  <si>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</si>
  <si>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</si>
  <si>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</si>
  <si>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</si>
  <si>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</si>
  <si>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</si>
  <si>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</si>
  <si>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</si>
  <si>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</si>
  <si>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</si>
  <si>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</si>
  <si>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</si>
  <si>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</si>
  <si>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</si>
  <si>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</si>
  <si>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</si>
  <si>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</si>
  <si>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</si>
  <si>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</si>
  <si>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</si>
  <si>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</si>
  <si>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</si>
  <si>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</si>
  <si>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</si>
  <si>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</si>
  <si>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</si>
  <si>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</si>
  <si>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</si>
  <si>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</si>
  <si>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</si>
  <si>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</si>
  <si>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</si>
  <si>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</si>
  <si>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</si>
  <si>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</si>
  <si>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</si>
  <si>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</si>
  <si>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</si>
  <si>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</si>
  <si>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</si>
  <si>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</si>
  <si>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</si>
  <si>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</si>
  <si>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</si>
  <si>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</si>
  <si>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</si>
  <si>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</si>
  <si>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</si>
  <si>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</si>
  <si>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</si>
  <si>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</si>
  <si>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</si>
  <si>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</si>
  <si>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</si>
  <si>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</si>
  <si>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</si>
  <si>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</si>
  <si>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</si>
  <si>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</si>
  <si>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</si>
  <si>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</si>
  <si>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</si>
  <si>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</si>
  <si>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</si>
  <si>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</si>
  <si>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</si>
  <si>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</si>
  <si>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</si>
  <si>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</si>
  <si>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</si>
  <si>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</si>
  <si>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</si>
  <si>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</si>
  <si>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</si>
  <si>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</si>
  <si>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</si>
  <si>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</si>
  <si>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</si>
  <si>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</si>
  <si>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</si>
  <si>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</si>
  <si>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</si>
  <si>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</si>
  <si>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</si>
  <si>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</si>
  <si>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</si>
  <si>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</si>
  <si>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</si>
  <si>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</si>
  <si>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</si>
  <si>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</si>
  <si>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</si>
  <si>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</si>
  <si>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</si>
  <si>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</si>
  <si>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</si>
  <si>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</si>
  <si>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</si>
  <si>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</si>
  <si>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</si>
  <si>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</si>
  <si>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</si>
  <si>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</si>
  <si>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</si>
  <si>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</si>
  <si>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</si>
  <si>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</si>
  <si>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</si>
  <si>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</si>
  <si>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</si>
  <si>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</si>
  <si>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</si>
  <si>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</si>
  <si>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</si>
  <si>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</si>
  <si>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</si>
  <si>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</si>
  <si>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</si>
  <si>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</si>
  <si>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</si>
  <si>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</si>
  <si>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</si>
  <si>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</si>
  <si>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</si>
  <si>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</si>
  <si>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</si>
  <si>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</si>
  <si>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</si>
  <si>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</si>
  <si>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</si>
  <si>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</si>
  <si>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</si>
  <si>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</si>
  <si>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</si>
  <si>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</si>
  <si>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</si>
  <si>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</si>
  <si>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</si>
  <si>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</si>
  <si>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</si>
  <si>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</si>
  <si>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</si>
  <si>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</si>
  <si>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</si>
  <si>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</si>
  <si>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</si>
  <si>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</si>
  <si>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</si>
  <si>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</si>
  <si>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</si>
  <si>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</si>
  <si>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</si>
  <si>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</si>
  <si>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</si>
  <si>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</si>
  <si>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</si>
  <si>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</si>
  <si>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</si>
  <si>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</si>
  <si>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</si>
  <si>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</si>
  <si>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</si>
  <si>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</si>
  <si>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</si>
  <si>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</si>
  <si>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</si>
  <si>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</si>
  <si>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</si>
  <si>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</si>
  <si>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</si>
  <si>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</si>
  <si>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</si>
  <si>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</si>
  <si>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</si>
  <si>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</si>
  <si>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</si>
  <si>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</si>
  <si>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</si>
  <si>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</si>
  <si>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</si>
  <si>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</si>
  <si>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</si>
  <si>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</si>
  <si>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</si>
  <si>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</si>
  <si>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</si>
  <si>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</si>
  <si>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</si>
  <si>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</si>
  <si>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</si>
  <si>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</si>
  <si>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</si>
  <si>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</si>
  <si>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</si>
  <si>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</si>
  <si>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</si>
  <si>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</si>
  <si>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</si>
  <si>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</si>
  <si>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</si>
  <si>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</si>
  <si>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</si>
  <si>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</si>
  <si>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</si>
  <si>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</si>
  <si>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</si>
  <si>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</si>
  <si>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</si>
  <si>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</si>
  <si>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</si>
  <si>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</si>
  <si>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</si>
  <si>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</si>
  <si>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</si>
  <si>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</si>
  <si>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</si>
  <si>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</si>
  <si>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</si>
  <si>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</si>
  <si>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</si>
  <si>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</si>
  <si>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</si>
  <si>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</si>
  <si>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</si>
  <si>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</si>
  <si>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</si>
  <si>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</si>
  <si>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</si>
  <si>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</si>
  <si>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</si>
  <si>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</si>
  <si>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</si>
  <si>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</si>
  <si>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</si>
  <si>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</si>
  <si>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</si>
  <si>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</si>
  <si>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</si>
  <si>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</si>
  <si>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</si>
  <si>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</si>
  <si>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</si>
  <si>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</si>
  <si>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</si>
  <si>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</si>
  <si>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</si>
  <si>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</si>
  <si>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</si>
  <si>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</si>
  <si>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</si>
  <si>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</si>
  <si>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</si>
  <si>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</si>
  <si>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</si>
  <si>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</si>
  <si>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</si>
  <si>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</si>
  <si>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</si>
  <si>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</si>
  <si>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</si>
  <si>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</si>
  <si>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</si>
  <si>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</si>
  <si>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</si>
  <si>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</si>
  <si>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</si>
  <si>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</si>
  <si>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</si>
  <si>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</si>
  <si>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</si>
  <si>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</si>
  <si>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</si>
  <si>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</si>
  <si>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</si>
  <si>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</si>
  <si>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</si>
  <si>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</si>
  <si>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</si>
  <si>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</si>
  <si>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</si>
  <si>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</si>
  <si>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</si>
  <si>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</si>
  <si>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</si>
  <si>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</si>
  <si>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</si>
  <si>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</si>
  <si>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</si>
  <si>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</si>
  <si>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</si>
  <si>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</si>
  <si>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</si>
  <si>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</si>
  <si>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</si>
  <si>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</si>
  <si>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</si>
  <si>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</si>
  <si>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</si>
  <si>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</si>
  <si>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</si>
  <si>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</si>
  <si>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</si>
  <si>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</si>
  <si>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</si>
  <si>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</si>
  <si>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</si>
  <si>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</si>
  <si>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</si>
  <si>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</si>
  <si>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</si>
  <si>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Antecedentes financieros correspondientes al año 2016, aprobados por el Subdepartamento de Supervisión Nacional.</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</si>
  <si>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</si>
  <si>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</si>
  <si>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</si>
  <si>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</si>
  <si>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</si>
  <si>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</si>
  <si>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</si>
  <si>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</si>
  <si>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</si>
  <si>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</si>
  <si>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</si>
  <si>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</si>
  <si>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</si>
  <si>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</si>
  <si>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</si>
  <si>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</si>
  <si>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</si>
  <si>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</si>
  <si>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</si>
  <si>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</si>
  <si>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</si>
  <si>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</si>
  <si>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</si>
  <si>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</si>
  <si>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</si>
  <si>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</si>
  <si>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</si>
  <si>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</si>
  <si>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</si>
  <si>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</si>
  <si>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</si>
  <si>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</si>
  <si>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</si>
  <si>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</si>
  <si>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</si>
  <si>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</si>
  <si>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</si>
  <si>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</si>
  <si>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</si>
  <si>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</si>
  <si>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</si>
  <si>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</si>
  <si>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</si>
  <si>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</si>
  <si>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</si>
  <si>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</si>
  <si>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</si>
  <si>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</si>
  <si>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</si>
  <si>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6 de mayo de 2013 a 6 de mayo de 2015</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</si>
  <si>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</si>
  <si>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</si>
  <si>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</si>
  <si>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</si>
  <si>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Presidente: Juan Andrés Wiche Morel 
Primer Vicepresidenta: AliciaVilches Moreno;  
Segundo Vicepresiedente: José Luis Fernández Urcelay
Secretario: Claudio Salcedo Gabrielli 
Tesorero: Francia Gómez Román  
Directora Ejecutiva: Mildred Cecilia Herrera Díaz 
</t>
  </si>
  <si>
    <t xml:space="preserve">02 de marzo de 2011 hasta el 02 de marzo de 2013
</t>
  </si>
  <si>
    <t xml:space="preserve">Juan Andrés Wiche Morel;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</si>
  <si>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</si>
  <si>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</si>
  <si>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</si>
  <si>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</si>
  <si>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</si>
  <si>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</si>
  <si>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Sandra Elena López Sáez, 
Vice -Presidente: 
Fernando Igor Varas González, 
Secretario: 
Myriam Del Pilar González Vargas,
Tesorero:
Sergio Hernán Novoa Vásquez, 
Directores:
Marta Irene Ramírez Fonseca, 
Carmen Angélica Meriño Ulloa, 
Irma Canto Bocaz, 
Geanella Antonia Pinochet Reyes, 
Miguel Esau Pedreros Montecino, 
</t>
  </si>
  <si>
    <t>Del 11 de abril de 2014-  al 11 de abril de 2016.</t>
  </si>
  <si>
    <t xml:space="preserve"> Presidenta: Sandra Elena López Sáez, 
</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</si>
  <si>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</si>
  <si>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</si>
  <si>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</si>
  <si>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</si>
  <si>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</si>
  <si>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 xml:space="preserve">Presidente: Andrés Antonio Parra Sandoval                            
</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</si>
  <si>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</si>
  <si>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</si>
  <si>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</si>
  <si>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</si>
  <si>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</si>
  <si>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</si>
  <si>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</si>
  <si>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Enzo Javier Dodero García             
Natacha Mabel Barría Padilla              
Elena del Carmen Montenegro Kellet  
Carolina Ines Barría Padilla                 
Fernando Lotina Astudillo                 
</t>
  </si>
  <si>
    <t xml:space="preserve">Durarán en sus cargos dos años.
</t>
  </si>
  <si>
    <t>15 de marzo de 2005 a 15 de marzo de 2007</t>
  </si>
  <si>
    <t xml:space="preserve">Enzo Javier Dodero Barría.                   </t>
  </si>
  <si>
    <t>Avenida Retiro Sur Nº 180, paradero 22, Quilpue, Quinta Región.</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</si>
  <si>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</si>
  <si>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</si>
  <si>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</si>
  <si>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</si>
  <si>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</si>
  <si>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Presidente: Marco Antonio Arenas Oliva 
Vicepresidente: Diego Alexis Saa Sobrado 
Secretaria: Luisa Ema Aguirre González 
Tesorera: Graciela de  Las Mercedes Vergara Rodríguez 
Director: Betzabé del Carmen Cáceres Pávez.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</si>
  <si>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</si>
  <si>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</si>
  <si>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</si>
  <si>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</si>
  <si>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</si>
  <si>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</si>
  <si>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</si>
  <si>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</si>
  <si>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</si>
  <si>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</si>
  <si>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</si>
  <si>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</si>
  <si>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</si>
  <si>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</si>
  <si>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</si>
  <si>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</si>
  <si>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</si>
  <si>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</si>
  <si>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</si>
  <si>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</si>
  <si>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</si>
  <si>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</si>
  <si>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</si>
  <si>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</si>
  <si>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</si>
  <si>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</si>
  <si>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</si>
  <si>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</si>
  <si>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</si>
  <si>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</si>
  <si>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</si>
  <si>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</si>
  <si>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</si>
  <si>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</si>
  <si>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</si>
  <si>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</si>
  <si>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</si>
  <si>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</si>
  <si>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</si>
  <si>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</si>
  <si>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</si>
  <si>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</si>
  <si>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</si>
  <si>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</si>
  <si>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</si>
  <si>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</si>
  <si>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</si>
  <si>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</si>
  <si>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</si>
  <si>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</si>
  <si>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</si>
  <si>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</si>
  <si>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</si>
  <si>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</si>
  <si>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</si>
  <si>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</si>
  <si>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</si>
  <si>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</si>
  <si>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</si>
  <si>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</si>
  <si>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</si>
  <si>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</si>
  <si>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</si>
  <si>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</si>
  <si>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</si>
  <si>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</si>
  <si>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</si>
  <si>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</si>
  <si>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</si>
  <si>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</si>
  <si>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</si>
  <si>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</si>
  <si>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</si>
  <si>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</si>
  <si>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</si>
  <si>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</si>
  <si>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</si>
  <si>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</si>
  <si>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</si>
  <si>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</si>
  <si>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</si>
  <si>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</si>
  <si>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</si>
  <si>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</si>
  <si>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</si>
  <si>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</si>
  <si>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</si>
  <si>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</si>
  <si>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</si>
  <si>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</si>
  <si>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</si>
  <si>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</si>
  <si>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</si>
  <si>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</si>
  <si>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</si>
  <si>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</si>
  <si>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</si>
  <si>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</si>
  <si>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</si>
  <si>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</si>
  <si>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</si>
  <si>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</si>
  <si>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</si>
  <si>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</si>
  <si>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</si>
  <si>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</si>
  <si>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</si>
  <si>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</si>
  <si>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</si>
  <si>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</si>
  <si>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</si>
  <si>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</si>
  <si>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</si>
  <si>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</si>
  <si>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</si>
  <si>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</si>
  <si>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</si>
  <si>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</si>
  <si>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</si>
  <si>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</si>
  <si>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</si>
  <si>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</si>
  <si>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</si>
  <si>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</si>
  <si>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</si>
  <si>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</si>
  <si>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</si>
  <si>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</si>
  <si>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</si>
  <si>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</si>
  <si>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Se acompañan certificado financiero año 2007, aprobado por la Unidad de Auditoría Interna.</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</si>
  <si>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</si>
  <si>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</si>
  <si>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</si>
  <si>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</si>
  <si>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</si>
  <si>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</si>
  <si>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</si>
  <si>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</si>
  <si>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</si>
  <si>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</si>
  <si>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</si>
  <si>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</si>
  <si>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</si>
  <si>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</si>
  <si>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</si>
  <si>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</si>
  <si>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</si>
  <si>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</si>
  <si>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</si>
  <si>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</si>
  <si>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</si>
  <si>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</si>
  <si>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</si>
  <si>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</si>
  <si>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</si>
  <si>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</si>
  <si>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</si>
  <si>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</si>
  <si>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</si>
  <si>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</si>
  <si>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</si>
  <si>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</si>
  <si>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</si>
  <si>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</si>
  <si>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</si>
  <si>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</si>
  <si>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</si>
  <si>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</si>
  <si>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</si>
  <si>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</si>
  <si>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</si>
  <si>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</si>
  <si>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</si>
  <si>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</si>
  <si>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</si>
  <si>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</si>
  <si>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</si>
  <si>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</si>
  <si>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</si>
  <si>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</si>
  <si>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</si>
  <si>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</si>
  <si>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</si>
  <si>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</si>
  <si>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</si>
  <si>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</si>
  <si>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</si>
  <si>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</si>
  <si>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</si>
  <si>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</si>
  <si>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</si>
  <si>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</si>
  <si>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</si>
  <si>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</si>
  <si>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</si>
  <si>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</si>
  <si>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</si>
  <si>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</si>
  <si>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</si>
  <si>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</si>
  <si>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</si>
  <si>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</si>
  <si>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</si>
  <si>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</si>
  <si>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</si>
  <si>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</si>
  <si>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</si>
  <si>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</si>
  <si>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</si>
  <si>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</si>
  <si>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</si>
  <si>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</si>
  <si>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</si>
  <si>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</si>
  <si>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</si>
  <si>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</si>
  <si>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</si>
  <si>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</si>
  <si>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</si>
  <si>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</si>
  <si>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</si>
  <si>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</si>
  <si>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</si>
  <si>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</si>
  <si>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</si>
  <si>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</si>
  <si>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</si>
  <si>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</si>
  <si>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</si>
  <si>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
Se acompaña Certificado de Vigencia Nº001738, de 18 de mayo de 2018, extendido por la Jefe de la División de Educación Superior del Ministerio de Educación, doña Silvia Gianotti Hidalgo.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</si>
  <si>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</si>
  <si>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</si>
  <si>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Presidente: 
Ricardo Napadensky Bauzá                                
Subrogante del Presidente en caso de ausencia o impedimento del titular: 
Samuel Fernández Illanes.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</si>
  <si>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</si>
  <si>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</si>
  <si>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</si>
  <si>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</si>
  <si>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</si>
  <si>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</si>
  <si>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</si>
  <si>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</si>
  <si>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</si>
  <si>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</si>
  <si>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</si>
  <si>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</si>
  <si>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</si>
  <si>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</si>
  <si>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</si>
  <si>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</si>
  <si>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</si>
  <si>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</si>
  <si>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</si>
  <si>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</si>
  <si>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</si>
  <si>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</si>
  <si>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</si>
  <si>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</si>
  <si>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</si>
  <si>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</si>
  <si>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</si>
  <si>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</si>
  <si>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</si>
  <si>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</si>
  <si>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</si>
  <si>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</si>
  <si>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</si>
  <si>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</si>
  <si>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</si>
  <si>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</si>
  <si>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</si>
  <si>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</si>
  <si>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</si>
  <si>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</si>
  <si>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</si>
  <si>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</si>
  <si>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</si>
  <si>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</si>
  <si>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</si>
  <si>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</si>
  <si>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</si>
  <si>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</si>
  <si>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</si>
  <si>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</si>
  <si>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</si>
  <si>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</si>
  <si>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</si>
  <si>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</si>
  <si>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</si>
  <si>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</si>
  <si>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</si>
  <si>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</si>
  <si>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</si>
  <si>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</si>
  <si>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Puerto Aysén</t>
  </si>
  <si>
    <t>Claudio Sepúlveda Miranda,</t>
  </si>
  <si>
    <t xml:space="preserve">Bernardo O´Higgins S/N°, Mafil.
</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</si>
  <si>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</si>
  <si>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</si>
  <si>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</si>
  <si>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</si>
  <si>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</si>
  <si>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</si>
  <si>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</si>
  <si>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</si>
  <si>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</si>
  <si>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</si>
  <si>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</si>
  <si>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</si>
  <si>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</si>
  <si>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</si>
  <si>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</si>
  <si>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</si>
  <si>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</si>
  <si>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</si>
  <si>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</si>
  <si>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</si>
  <si>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</si>
  <si>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</si>
  <si>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</si>
  <si>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</si>
  <si>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</si>
  <si>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</si>
  <si>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</si>
  <si>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</si>
  <si>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</si>
  <si>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</si>
  <si>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</si>
  <si>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</si>
  <si>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</si>
  <si>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</si>
  <si>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</si>
  <si>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</si>
  <si>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</si>
  <si>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</si>
  <si>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</si>
  <si>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</si>
  <si>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</si>
  <si>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</si>
  <si>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 xml:space="preserve">Presidente: 
Alex Saul Moenen-Locoz Medina, 
Directora Ejecutiva: 
Ingrid Eliana Prambs Klocker,
</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</si>
  <si>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</si>
  <si>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</si>
  <si>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</si>
  <si>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</si>
  <si>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</si>
  <si>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</si>
  <si>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</si>
  <si>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</si>
  <si>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</si>
  <si>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</si>
  <si>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</si>
  <si>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</si>
  <si>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</si>
  <si>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</si>
  <si>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</si>
  <si>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</si>
  <si>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</si>
  <si>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</si>
  <si>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</si>
  <si>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</si>
  <si>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</si>
  <si>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</si>
  <si>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</si>
  <si>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</si>
  <si>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</si>
  <si>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</si>
  <si>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</si>
  <si>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</si>
  <si>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</si>
  <si>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</si>
  <si>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</si>
  <si>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</si>
  <si>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</si>
  <si>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</si>
  <si>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</si>
  <si>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</si>
  <si>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</si>
  <si>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</si>
  <si>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</si>
  <si>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</si>
  <si>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</si>
  <si>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</si>
  <si>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</si>
  <si>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</si>
  <si>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</si>
  <si>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</si>
  <si>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</si>
  <si>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</si>
  <si>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</si>
  <si>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</si>
  <si>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</si>
  <si>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</si>
  <si>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</si>
  <si>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</si>
  <si>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</si>
  <si>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</si>
  <si>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</si>
  <si>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 xml:space="preserve">Freire Nº 188, comuna de Ñiquén.
</t>
  </si>
  <si>
    <t xml:space="preserve">Los Carrera Nº 429, comuna y ciudad de Osorno,  
</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</si>
  <si>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</si>
  <si>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</si>
  <si>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</si>
  <si>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</si>
  <si>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</si>
  <si>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</si>
  <si>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</si>
  <si>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</si>
  <si>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</si>
  <si>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</si>
  <si>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</si>
  <si>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</si>
  <si>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</si>
  <si>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</si>
  <si>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</si>
  <si>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</si>
  <si>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</si>
  <si>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</si>
  <si>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</si>
  <si>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</si>
  <si>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</si>
  <si>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</si>
  <si>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</si>
  <si>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</si>
  <si>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</si>
  <si>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</si>
  <si>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</si>
  <si>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</si>
  <si>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</si>
  <si>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</si>
  <si>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</si>
  <si>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</si>
  <si>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</si>
  <si>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</si>
  <si>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</si>
  <si>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</si>
  <si>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</si>
  <si>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</si>
  <si>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</si>
  <si>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</si>
  <si>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</si>
  <si>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</si>
  <si>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</si>
  <si>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</si>
  <si>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</si>
  <si>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</si>
  <si>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</si>
  <si>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</si>
  <si>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</si>
  <si>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</si>
  <si>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</si>
  <si>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</si>
  <si>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</si>
  <si>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</si>
  <si>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</si>
  <si>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</si>
  <si>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</si>
  <si>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</si>
  <si>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</si>
  <si>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</si>
  <si>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</si>
  <si>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</si>
  <si>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</si>
  <si>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</si>
  <si>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</si>
  <si>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</si>
  <si>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</si>
  <si>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</si>
  <si>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</si>
  <si>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</si>
  <si>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</si>
  <si>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</si>
  <si>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</si>
  <si>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</si>
  <si>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</si>
  <si>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</si>
  <si>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</si>
  <si>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</si>
  <si>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</si>
  <si>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</si>
  <si>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</si>
  <si>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</si>
  <si>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</si>
  <si>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</si>
  <si>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</si>
  <si>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</si>
  <si>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</si>
  <si>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</si>
  <si>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</si>
  <si>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</si>
  <si>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</si>
  <si>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</si>
  <si>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</si>
  <si>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</si>
  <si>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</si>
  <si>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</si>
  <si>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</si>
  <si>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</si>
  <si>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</si>
  <si>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</si>
  <si>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</si>
  <si>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</si>
  <si>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</si>
  <si>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</si>
  <si>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</si>
  <si>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</si>
  <si>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</si>
  <si>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</si>
  <si>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</si>
  <si>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</si>
  <si>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</si>
  <si>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</si>
  <si>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</si>
  <si>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</si>
  <si>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</si>
  <si>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</si>
  <si>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</si>
  <si>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</si>
  <si>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</si>
  <si>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</si>
  <si>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</si>
  <si>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</si>
  <si>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</si>
  <si>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</si>
  <si>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</si>
  <si>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</si>
  <si>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</si>
  <si>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</si>
  <si>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</si>
  <si>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</si>
  <si>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</si>
  <si>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</si>
  <si>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</si>
  <si>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</si>
  <si>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</si>
  <si>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</si>
  <si>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</si>
  <si>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</si>
  <si>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</si>
  <si>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</si>
  <si>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</si>
  <si>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</si>
  <si>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</si>
  <si>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</si>
  <si>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</si>
  <si>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</si>
  <si>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</si>
  <si>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</si>
  <si>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</si>
  <si>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</si>
  <si>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</si>
  <si>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</si>
  <si>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</si>
  <si>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</si>
  <si>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</si>
  <si>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</si>
  <si>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</si>
  <si>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</si>
  <si>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</si>
  <si>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</si>
  <si>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</si>
  <si>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</si>
  <si>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</si>
  <si>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</si>
  <si>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</si>
  <si>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</si>
  <si>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</si>
  <si>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</si>
  <si>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</si>
  <si>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</si>
  <si>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Se acompañan antecedentes financieros correspondientes al año 2018, aprobados por el Subdepartamento de Supervisión Nacional.</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</si>
  <si>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</si>
  <si>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</si>
  <si>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</si>
  <si>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</si>
  <si>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</si>
  <si>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</si>
  <si>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</si>
  <si>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</si>
  <si>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</si>
  <si>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</si>
  <si>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</si>
  <si>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</si>
  <si>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</si>
  <si>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</si>
  <si>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</si>
  <si>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</si>
  <si>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</si>
  <si>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</si>
  <si>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</si>
  <si>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</si>
  <si>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</si>
  <si>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</si>
  <si>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Certificado de Vigencia de Persona Jurídica Sin Fines de Lucro, Folio Nº 500230145458, de 30 de mayo de 2019, del Servicio de Registro Civil e Identificación.</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</si>
  <si>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</si>
  <si>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</si>
  <si>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</si>
  <si>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</si>
  <si>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</si>
  <si>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</si>
  <si>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</si>
  <si>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</si>
  <si>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</si>
  <si>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</si>
  <si>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</si>
  <si>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</si>
  <si>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</si>
  <si>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</si>
  <si>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</si>
  <si>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</si>
  <si>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</si>
  <si>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</si>
  <si>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</si>
  <si>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</si>
  <si>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</si>
  <si>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</si>
  <si>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</si>
  <si>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</si>
  <si>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</si>
  <si>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</si>
  <si>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</si>
  <si>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</si>
  <si>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</si>
  <si>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</si>
  <si>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</si>
  <si>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</si>
  <si>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</si>
  <si>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</si>
  <si>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</si>
  <si>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</si>
  <si>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</si>
  <si>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</si>
  <si>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</si>
  <si>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</si>
  <si>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</si>
  <si>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</si>
  <si>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</si>
  <si>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</si>
  <si>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</si>
  <si>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</si>
  <si>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</si>
  <si>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</si>
  <si>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</si>
  <si>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</si>
  <si>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</si>
  <si>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</si>
  <si>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</si>
  <si>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</si>
  <si>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</si>
  <si>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</si>
  <si>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</si>
  <si>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</si>
  <si>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</si>
  <si>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</si>
  <si>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</si>
  <si>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</si>
  <si>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</si>
  <si>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</si>
  <si>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</si>
  <si>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</si>
  <si>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</si>
  <si>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</si>
  <si>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</si>
  <si>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</si>
  <si>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</si>
  <si>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</si>
  <si>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</si>
  <si>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</si>
  <si>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</si>
  <si>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</si>
  <si>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</si>
  <si>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</si>
  <si>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inscripción Nº9366 de fecha 04-05-1990, extendido por el SRCEI con fecha 11 de julio de 2019.</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</si>
  <si>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</si>
  <si>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</si>
  <si>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</si>
  <si>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</si>
  <si>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</si>
  <si>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</si>
  <si>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</si>
  <si>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</si>
  <si>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</si>
  <si>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</si>
  <si>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</si>
  <si>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</si>
  <si>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</si>
  <si>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</si>
  <si>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</si>
  <si>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</si>
  <si>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</si>
  <si>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</si>
  <si>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</si>
  <si>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</si>
  <si>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</si>
  <si>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</si>
  <si>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</si>
  <si>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</si>
  <si>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Del 15 de marzo de 2019 al 15 de marzo de 2023.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</si>
  <si>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</si>
  <si>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</si>
  <si>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</si>
  <si>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</si>
  <si>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</si>
  <si>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</si>
  <si>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</si>
  <si>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</si>
  <si>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</si>
  <si>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</si>
  <si>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</si>
  <si>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</si>
  <si>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</si>
  <si>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</si>
  <si>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</si>
  <si>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</si>
  <si>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</si>
  <si>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</si>
  <si>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</si>
  <si>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</si>
  <si>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</si>
  <si>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</si>
  <si>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</si>
  <si>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</si>
  <si>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</si>
  <si>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</si>
  <si>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</si>
  <si>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</si>
  <si>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</si>
  <si>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</si>
  <si>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</si>
  <si>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</si>
  <si>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</si>
  <si>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</si>
  <si>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</si>
  <si>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</si>
  <si>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</si>
  <si>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</si>
  <si>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</si>
  <si>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</si>
  <si>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</si>
  <si>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</si>
  <si>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</si>
  <si>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</si>
  <si>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</si>
  <si>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</si>
  <si>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18 de abril de 2018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</si>
  <si>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</si>
  <si>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</si>
  <si>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</si>
  <si>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</si>
  <si>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</si>
  <si>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</si>
  <si>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</si>
  <si>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</si>
  <si>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</si>
  <si>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</si>
  <si>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</si>
  <si>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</si>
  <si>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</si>
  <si>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</si>
  <si>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</si>
  <si>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</si>
  <si>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</si>
  <si>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</si>
  <si>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</si>
  <si>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</si>
  <si>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</si>
  <si>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</si>
  <si>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</si>
  <si>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</si>
  <si>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</si>
  <si>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</si>
  <si>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</si>
  <si>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</si>
  <si>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</si>
  <si>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</si>
  <si>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</si>
  <si>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</si>
  <si>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</si>
  <si>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</si>
  <si>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</si>
  <si>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</si>
  <si>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</si>
  <si>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</si>
  <si>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</si>
  <si>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</si>
  <si>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</si>
  <si>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</si>
  <si>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Se acompaña Certificado financiero correspondiente al año 2018, aprobado Sub Departamento de Supervisión Financiera Nacional</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</si>
  <si>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</si>
  <si>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</si>
  <si>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</si>
  <si>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</si>
  <si>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</si>
  <si>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</si>
  <si>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</si>
  <si>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</si>
  <si>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</si>
  <si>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</si>
  <si>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</si>
  <si>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</si>
  <si>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</si>
  <si>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</si>
  <si>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</si>
  <si>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</si>
  <si>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</si>
  <si>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</si>
  <si>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</si>
  <si>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</si>
  <si>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</si>
  <si>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</si>
  <si>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</si>
  <si>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</si>
  <si>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</si>
  <si>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</si>
  <si>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</si>
  <si>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</si>
  <si>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</si>
  <si>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</si>
  <si>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</si>
  <si>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</si>
  <si>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</si>
  <si>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</si>
  <si>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</si>
  <si>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</si>
  <si>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</si>
  <si>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</si>
  <si>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</si>
  <si>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</si>
  <si>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</si>
  <si>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</si>
  <si>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</si>
  <si>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</si>
  <si>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</si>
  <si>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</si>
  <si>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</si>
  <si>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</si>
  <si>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</si>
  <si>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</si>
  <si>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</si>
  <si>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</si>
  <si>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</si>
  <si>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</si>
  <si>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</si>
  <si>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</si>
  <si>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</si>
  <si>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</si>
  <si>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</si>
  <si>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</si>
  <si>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</si>
  <si>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</si>
  <si>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</si>
  <si>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</si>
  <si>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</si>
  <si>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</si>
  <si>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</si>
  <si>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</si>
  <si>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</si>
  <si>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</si>
  <si>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</si>
  <si>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</si>
  <si>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</si>
  <si>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</si>
  <si>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</si>
  <si>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</si>
  <si>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</si>
  <si>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</si>
  <si>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</si>
  <si>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</si>
  <si>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</si>
  <si>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</si>
  <si>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</si>
  <si>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</si>
  <si>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</si>
  <si>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</si>
  <si>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</si>
  <si>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</si>
  <si>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</si>
  <si>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</si>
  <si>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</si>
  <si>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</si>
  <si>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</si>
  <si>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</si>
  <si>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</si>
  <si>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</si>
  <si>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</si>
  <si>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</si>
  <si>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</si>
  <si>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</si>
  <si>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</si>
  <si>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</si>
  <si>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</si>
  <si>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</si>
  <si>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</si>
  <si>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</si>
  <si>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</si>
  <si>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</si>
  <si>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</si>
  <si>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</si>
  <si>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</si>
  <si>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</si>
  <si>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</si>
  <si>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</si>
  <si>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</si>
  <si>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</si>
  <si>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</si>
  <si>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</si>
  <si>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</si>
  <si>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</si>
  <si>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</si>
  <si>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</si>
  <si>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</si>
  <si>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</si>
  <si>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</si>
  <si>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</si>
  <si>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</si>
  <si>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</si>
  <si>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</si>
  <si>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</si>
  <si>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</si>
  <si>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</si>
  <si>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</si>
  <si>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</si>
  <si>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</si>
  <si>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</si>
  <si>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</si>
  <si>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</si>
  <si>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</si>
  <si>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</si>
  <si>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</si>
  <si>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</si>
  <si>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</si>
  <si>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</si>
  <si>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</si>
  <si>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</si>
  <si>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</si>
  <si>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</si>
  <si>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</si>
  <si>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</si>
  <si>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</si>
  <si>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</si>
  <si>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</si>
  <si>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</si>
  <si>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</si>
  <si>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</si>
  <si>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</si>
  <si>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</si>
  <si>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</si>
  <si>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</si>
  <si>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</si>
  <si>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</si>
  <si>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</si>
  <si>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</si>
  <si>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</si>
  <si>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</si>
  <si>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</si>
  <si>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</si>
  <si>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</si>
  <si>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</si>
  <si>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</si>
  <si>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</si>
  <si>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</si>
  <si>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</si>
  <si>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</si>
  <si>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</si>
  <si>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</si>
  <si>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</si>
  <si>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</si>
  <si>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</si>
  <si>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</si>
  <si>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Presidenta:  Magdalena Toro Montecino 
Representante de la Presidenta y el Directorio: María Alejandra Paulina Ríos Toro, (Coordinadora Institucional)
En la región de Los Lagos: Carlos Eduardo Vargas Rodríguez, 
</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</si>
  <si>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</si>
  <si>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</si>
  <si>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</si>
  <si>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</si>
  <si>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</si>
  <si>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</si>
  <si>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</si>
  <si>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</si>
  <si>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</si>
  <si>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</si>
  <si>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</si>
  <si>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</si>
  <si>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</si>
  <si>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</si>
  <si>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</si>
  <si>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</si>
  <si>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</si>
  <si>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</si>
  <si>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</si>
  <si>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</si>
  <si>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</si>
  <si>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</si>
  <si>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</si>
  <si>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</si>
  <si>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Presidente: Francisco León Henríquez Adaros
Vicepresidente: Marcelo Hidalgo Molina
Secretario: Carlos Manuel Calvo Muñoz
Tesorero : Jorge Brusher Mac- Farlane 
Directores:
María Lucrecia Rivera Muñoz
René Corbeaux Cruz</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</si>
  <si>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</si>
  <si>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</si>
  <si>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</si>
  <si>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</si>
  <si>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</si>
  <si>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</si>
  <si>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</si>
  <si>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</si>
  <si>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</si>
  <si>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</si>
  <si>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</si>
  <si>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</si>
  <si>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</si>
  <si>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</si>
  <si>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</si>
  <si>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</si>
  <si>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</si>
  <si>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</si>
  <si>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</si>
  <si>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</si>
  <si>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</si>
  <si>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</si>
  <si>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</si>
  <si>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</si>
  <si>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</si>
  <si>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</si>
  <si>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</si>
  <si>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</si>
  <si>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Brunilda Clementina Gonzalez Anjel,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</si>
  <si>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</si>
  <si>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</si>
  <si>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</si>
  <si>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</si>
  <si>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</si>
  <si>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</si>
  <si>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</si>
  <si>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</si>
  <si>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</si>
  <si>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</si>
  <si>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</si>
  <si>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</si>
  <si>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</si>
  <si>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</si>
  <si>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</si>
  <si>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</si>
  <si>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</si>
  <si>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</si>
  <si>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</si>
  <si>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30-3-2020 hasta el 30-3-2022</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</si>
  <si>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</si>
  <si>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</si>
  <si>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</si>
  <si>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</si>
  <si>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</si>
  <si>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</si>
  <si>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</si>
  <si>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</si>
  <si>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</si>
  <si>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</si>
  <si>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</si>
  <si>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</si>
  <si>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</si>
  <si>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</si>
  <si>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</si>
  <si>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</si>
  <si>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</si>
  <si>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</si>
  <si>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</si>
  <si>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</si>
  <si>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Se acompañan antecedentes financieros correspondientes al año 2019, aprobados por el Subdepartamento de Supervisión Financiera Nacional.</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</si>
  <si>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</si>
  <si>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</si>
  <si>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</si>
  <si>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</si>
  <si>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</si>
  <si>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</si>
  <si>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</si>
  <si>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</si>
  <si>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</si>
  <si>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</si>
  <si>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</si>
  <si>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</si>
  <si>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</si>
  <si>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</si>
  <si>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</si>
  <si>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</si>
  <si>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</si>
  <si>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</si>
  <si>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</si>
  <si>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</si>
  <si>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</si>
  <si>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</si>
  <si>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</si>
  <si>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</si>
  <si>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</si>
  <si>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</si>
  <si>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 xml:space="preserve">Presidenta: 
Ximena Oyarzo Mancilla
Vicepresidente: 
Sergio Torres Pinto
Secretaria:
Paola Andrea González Castro 
Tesorera: 
Lucía Rosada Bergamo
Directora Ejecutiva: 
Claudia Briones Tribiño
Directores:
Francisco Javier Maturana Pérez 
Ruth  Angélica Lizana Ibaceta 
Francisco Javier Alfaro Ruiz
Hermogenes Erick Oñate Jorquera
</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</si>
  <si>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</si>
  <si>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</si>
  <si>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</si>
  <si>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</si>
  <si>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</si>
  <si>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</si>
  <si>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 xml:space="preserve">Presidenta: 
Nelda Bernarda Soto Núñez,
Vicepresidenta: 
Mario Ulises Merino Wolff, 
Secretaria: 
Myriam Macarena Salinas González, 
Tesorera: 
Marisol Gros Rivero, 
Primer Director
Ana María Cortés Benzi, 
Segundo Director
Gilda Antonetta Salinas Pinto, 
Tercer Director
AIejandro Eabián Jofré Salazar, 
</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</si>
  <si>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</si>
  <si>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</si>
  <si>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</si>
  <si>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</si>
  <si>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</si>
  <si>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</si>
  <si>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</si>
  <si>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</si>
  <si>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</si>
  <si>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</si>
  <si>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</si>
  <si>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</si>
  <si>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</si>
  <si>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</si>
  <si>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</si>
  <si>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</si>
  <si>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</si>
  <si>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</si>
  <si>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</si>
  <si>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</si>
  <si>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</si>
  <si>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</si>
  <si>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</si>
  <si>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</si>
  <si>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</si>
  <si>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</si>
  <si>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</si>
  <si>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</si>
  <si>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</si>
  <si>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</si>
  <si>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</si>
  <si>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</si>
  <si>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</si>
  <si>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</si>
  <si>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</si>
  <si>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</si>
  <si>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</si>
  <si>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</si>
  <si>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</si>
  <si>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</si>
  <si>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Inicia el 01-09-2020</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</si>
  <si>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</si>
  <si>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</si>
  <si>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</si>
  <si>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</si>
  <si>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</si>
  <si>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</si>
  <si>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</si>
  <si>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</si>
  <si>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</si>
  <si>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</si>
  <si>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</si>
  <si>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</si>
  <si>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</si>
  <si>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</si>
  <si>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</si>
  <si>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</si>
  <si>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</si>
  <si>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</si>
  <si>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</si>
  <si>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</si>
  <si>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</si>
  <si>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</si>
  <si>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</si>
  <si>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</si>
  <si>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</si>
  <si>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</si>
  <si>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</si>
  <si>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</si>
  <si>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</si>
  <si>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</si>
  <si>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</si>
  <si>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</si>
  <si>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</si>
  <si>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</si>
  <si>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</si>
  <si>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</si>
  <si>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</si>
  <si>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</si>
  <si>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</si>
  <si>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</si>
  <si>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</si>
  <si>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</si>
  <si>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</si>
  <si>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</si>
  <si>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</si>
  <si>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</si>
  <si>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</si>
  <si>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</si>
  <si>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</si>
  <si>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</si>
  <si>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</si>
  <si>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</si>
  <si>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</si>
  <si>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</si>
  <si>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</si>
  <si>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</si>
  <si>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</si>
  <si>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</si>
  <si>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</si>
  <si>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</si>
  <si>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</si>
  <si>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</si>
  <si>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</si>
  <si>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</si>
  <si>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</si>
  <si>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</si>
  <si>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</si>
  <si>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</si>
  <si>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</si>
  <si>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</si>
  <si>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</si>
  <si>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</si>
  <si>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</si>
  <si>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</si>
  <si>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</si>
  <si>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</si>
  <si>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</si>
  <si>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</si>
  <si>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</si>
  <si>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</si>
  <si>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</si>
  <si>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</si>
  <si>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</si>
  <si>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</si>
  <si>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</si>
  <si>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</si>
  <si>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</si>
  <si>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</si>
  <si>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</si>
  <si>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</si>
  <si>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</si>
  <si>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</si>
  <si>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</si>
  <si>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</si>
  <si>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</si>
  <si>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</si>
  <si>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</si>
  <si>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</si>
  <si>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</si>
  <si>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</si>
  <si>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</si>
  <si>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</si>
  <si>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</si>
  <si>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</si>
  <si>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</si>
  <si>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</si>
  <si>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</si>
  <si>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</si>
  <si>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</si>
  <si>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</si>
  <si>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</si>
  <si>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</si>
  <si>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</si>
  <si>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</si>
  <si>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</si>
  <si>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</si>
  <si>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</si>
  <si>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</si>
  <si>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</si>
  <si>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</si>
  <si>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</si>
  <si>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</si>
  <si>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</si>
  <si>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</si>
  <si>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</si>
  <si>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</si>
  <si>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</si>
  <si>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</si>
  <si>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</si>
  <si>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</si>
  <si>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</si>
  <si>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</si>
  <si>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adjunta Certificado financiero del año 2019, autorizado por el Subdepartamento de Supervisión Financiera Nacional</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</si>
  <si>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</si>
  <si>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</si>
  <si>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</si>
  <si>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</si>
  <si>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</si>
  <si>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</si>
  <si>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</si>
  <si>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</si>
  <si>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</si>
  <si>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</si>
  <si>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</si>
  <si>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</si>
  <si>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</si>
  <si>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</si>
  <si>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</si>
  <si>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</si>
  <si>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</si>
  <si>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</si>
  <si>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</si>
  <si>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</si>
  <si>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 xml:space="preserve">28 de marzo de 2018 al 28 de marzo del 2021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</si>
  <si>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</si>
  <si>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</si>
  <si>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</si>
  <si>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</si>
  <si>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</si>
  <si>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</si>
  <si>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</si>
  <si>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</si>
  <si>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</si>
  <si>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</si>
  <si>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</si>
  <si>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 xml:space="preserve">                         Última Elección de Directorio: 31 de marzo de 2020.
Duración: agosto 2020 a agosto de 2022.
</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</si>
  <si>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</si>
  <si>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</si>
  <si>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</si>
  <si>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</si>
  <si>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</si>
  <si>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 xml:space="preserve">Presidente y Representante Legal: 
Cristián Gonzalo Espinoza Camus
Directoras:
Marina Alejandra Araos Gallardo,
Francisca Rojas Berguño                                Pueden actuar en forma conjunta o separada para representar a la institución.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</si>
  <si>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</si>
  <si>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</si>
  <si>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</si>
  <si>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</si>
  <si>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</si>
  <si>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</si>
  <si>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</si>
  <si>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</si>
  <si>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</si>
  <si>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</si>
  <si>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</si>
  <si>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</si>
  <si>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</si>
  <si>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</si>
  <si>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</si>
  <si>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</si>
  <si>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</si>
  <si>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</si>
  <si>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</si>
  <si>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</si>
  <si>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</si>
  <si>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</si>
  <si>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</si>
  <si>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</si>
  <si>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</si>
  <si>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</si>
  <si>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</si>
  <si>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</si>
  <si>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</si>
  <si>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</si>
  <si>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</si>
  <si>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</si>
  <si>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</si>
  <si>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</si>
  <si>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</si>
  <si>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</si>
  <si>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</si>
  <si>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</si>
  <si>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QUILLOTA</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</si>
  <si>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</si>
  <si>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</si>
  <si>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</si>
  <si>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</si>
  <si>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</si>
  <si>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</si>
  <si>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</si>
  <si>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</si>
  <si>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</si>
  <si>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</si>
  <si>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</si>
  <si>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</si>
  <si>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</si>
  <si>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</si>
  <si>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</si>
  <si>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</si>
  <si>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</si>
  <si>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</si>
  <si>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</si>
  <si>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</si>
  <si>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</si>
  <si>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</si>
  <si>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</si>
  <si>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</si>
  <si>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</si>
  <si>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</si>
  <si>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</si>
  <si>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</si>
  <si>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</si>
  <si>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</si>
  <si>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</si>
  <si>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</si>
  <si>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</si>
  <si>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</si>
  <si>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</si>
  <si>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</si>
  <si>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</si>
  <si>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</si>
  <si>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</si>
  <si>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</si>
  <si>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</si>
  <si>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</si>
  <si>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</si>
  <si>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</si>
  <si>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</si>
  <si>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</si>
  <si>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</si>
  <si>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</si>
  <si>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</si>
  <si>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</si>
  <si>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</si>
  <si>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GIONANNI FRANCESCO PASTORINI RIQUELME                                                 </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</si>
  <si>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</si>
  <si>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</si>
  <si>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</si>
  <si>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</si>
  <si>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</si>
  <si>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</si>
  <si>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</si>
  <si>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</si>
  <si>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</si>
  <si>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Presidente: 
MARCELO EDGARDO GONZALO QUEZADA PULIDO 
Secretaria:
ROSITA HERMINIA TAPIA MOLINA 
Tesorera:
CLAUDIO ANDRES REHBEIN ASTE 
</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</si>
  <si>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</si>
  <si>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</si>
  <si>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</si>
  <si>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</si>
  <si>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</si>
  <si>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</si>
  <si>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</si>
  <si>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</si>
  <si>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</si>
  <si>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</si>
  <si>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</si>
  <si>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</si>
  <si>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</si>
  <si>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</si>
  <si>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</si>
  <si>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</si>
  <si>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</si>
  <si>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</si>
  <si>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</si>
  <si>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</si>
  <si>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</si>
  <si>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</si>
  <si>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</si>
  <si>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</si>
  <si>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</si>
  <si>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</si>
  <si>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</si>
  <si>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</si>
  <si>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</si>
  <si>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</si>
  <si>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</si>
  <si>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</si>
  <si>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</si>
  <si>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</si>
  <si>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</si>
  <si>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</si>
  <si>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</si>
  <si>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</si>
  <si>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</si>
  <si>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</si>
  <si>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</si>
  <si>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</si>
  <si>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</si>
  <si>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</si>
  <si>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</si>
  <si>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</si>
  <si>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</si>
  <si>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</si>
  <si>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</si>
  <si>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</si>
  <si>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</si>
  <si>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</si>
  <si>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</si>
  <si>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</si>
  <si>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</si>
  <si>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</si>
  <si>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</si>
  <si>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</si>
  <si>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</si>
  <si>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</si>
  <si>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</si>
  <si>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</si>
  <si>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</si>
  <si>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CORPORACION GABRIELA MISTRAL</t>
  </si>
  <si>
    <t>CORP. DESARR.SOC.ASOC.CRIST.DE JOVENES</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</si>
  <si>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</si>
  <si>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</si>
  <si>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</si>
  <si>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</si>
  <si>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</si>
  <si>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</si>
  <si>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</si>
  <si>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</si>
  <si>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</si>
  <si>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</si>
  <si>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</si>
  <si>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</si>
  <si>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</si>
  <si>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</si>
  <si>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</si>
  <si>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</si>
  <si>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</si>
  <si>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</si>
  <si>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</si>
  <si>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</si>
  <si>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</si>
  <si>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</si>
  <si>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</si>
  <si>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</si>
  <si>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</si>
  <si>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</si>
  <si>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</si>
  <si>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</si>
  <si>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</si>
  <si>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</si>
  <si>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</si>
  <si>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</si>
  <si>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</si>
  <si>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</si>
  <si>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</si>
  <si>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</si>
  <si>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</si>
  <si>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</si>
  <si>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</si>
  <si>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</si>
  <si>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</si>
  <si>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desde el 07 de abril de 2021 al 07 de abril del 2023.  </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</si>
  <si>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</si>
  <si>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</si>
  <si>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</si>
  <si>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</si>
  <si>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</si>
  <si>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</si>
  <si>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</si>
  <si>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</si>
  <si>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</si>
  <si>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</si>
  <si>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</si>
  <si>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</si>
  <si>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</si>
  <si>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</si>
  <si>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</si>
  <si>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</si>
  <si>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</si>
  <si>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</si>
  <si>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</si>
  <si>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</si>
  <si>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</si>
  <si>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</si>
  <si>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</si>
  <si>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</si>
  <si>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</si>
  <si>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</si>
  <si>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</si>
  <si>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</si>
  <si>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</si>
  <si>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</si>
  <si>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</si>
  <si>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</si>
  <si>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</si>
  <si>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</si>
  <si>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</si>
  <si>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</si>
  <si>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</si>
  <si>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</si>
  <si>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</si>
  <si>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</si>
  <si>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</si>
  <si>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</si>
  <si>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</si>
  <si>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</si>
  <si>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</si>
  <si>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</si>
  <si>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</si>
  <si>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</si>
  <si>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</si>
  <si>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</si>
  <si>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</si>
  <si>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</si>
  <si>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</si>
  <si>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</si>
  <si>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</si>
  <si>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</si>
  <si>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</si>
  <si>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</si>
  <si>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</si>
  <si>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</si>
  <si>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</si>
  <si>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</si>
  <si>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</si>
  <si>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</si>
  <si>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</si>
  <si>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</si>
  <si>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</si>
  <si>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</si>
  <si>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</si>
  <si>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</si>
  <si>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</si>
  <si>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</si>
  <si>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</si>
  <si>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</si>
  <si>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</si>
  <si>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</si>
  <si>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</si>
  <si>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</si>
  <si>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</si>
  <si>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</si>
  <si>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</si>
  <si>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</si>
  <si>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</si>
  <si>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</si>
  <si>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</si>
  <si>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Julio Salazar Veloso, 
Luis Elías Jara Martínez, 
Marco Durán Roa, 
(Podrán actuar conjunta o indistintamente).</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</si>
  <si>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</si>
  <si>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</si>
  <si>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</si>
  <si>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</si>
  <si>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</si>
  <si>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</si>
  <si>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</si>
  <si>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</si>
  <si>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</si>
  <si>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</si>
  <si>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</si>
  <si>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</si>
  <si>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</si>
  <si>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</si>
  <si>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</si>
  <si>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</si>
  <si>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</si>
  <si>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</si>
  <si>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</si>
  <si>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</si>
  <si>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</si>
  <si>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</si>
  <si>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</si>
  <si>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</si>
  <si>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</si>
  <si>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</si>
  <si>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</si>
  <si>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</si>
  <si>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</si>
  <si>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</si>
  <si>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</si>
  <si>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</si>
  <si>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</si>
  <si>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</si>
  <si>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</si>
  <si>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</si>
  <si>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</si>
  <si>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</si>
  <si>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</si>
  <si>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</si>
  <si>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</si>
  <si>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</si>
  <si>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</si>
  <si>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</si>
  <si>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</si>
  <si>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</si>
  <si>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</si>
  <si>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</si>
  <si>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</si>
  <si>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</si>
  <si>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</si>
  <si>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 xml:space="preserve">. Servicio Público.Otorgado por Decreto Ley N° 2460, de 1979.
</t>
  </si>
  <si>
    <t>Institución eclesiastica.Otorgado por derecho canónico</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</si>
  <si>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</si>
  <si>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</si>
  <si>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</si>
  <si>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</si>
  <si>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</si>
  <si>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</si>
  <si>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</si>
  <si>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 xml:space="preserve">Instituto para el Desarrollo Comunitario IDECO Miguel de Pujadas Vergara. 
</t>
  </si>
  <si>
    <t>Adolfo Andrés Farías Salgado,                            Nicolás Elías Marín Machuca</t>
  </si>
  <si>
    <t>Certificado Financiero 2020, aprobado por el Subdepartamento de Supervisión financiera Nacional.</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</si>
  <si>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</si>
  <si>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</si>
  <si>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</si>
  <si>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</si>
  <si>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</si>
  <si>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</si>
  <si>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</si>
  <si>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</si>
  <si>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</si>
  <si>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</si>
  <si>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</si>
  <si>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 de Niños S.O.S. Puerto Varas</t>
  </si>
  <si>
    <t>Aldeas Infantiles S.O.S. Valparaíso</t>
  </si>
  <si>
    <t>Aldeas de Niños S.O.S. de Antofagasta</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</si>
  <si>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</si>
  <si>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</si>
  <si>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</si>
  <si>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</si>
  <si>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</si>
  <si>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</si>
  <si>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</si>
  <si>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</si>
  <si>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</si>
  <si>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</si>
  <si>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</si>
  <si>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</si>
  <si>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</si>
  <si>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</si>
  <si>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</si>
  <si>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</si>
  <si>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</si>
  <si>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</si>
  <si>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</si>
  <si>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</si>
  <si>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</si>
  <si>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</si>
  <si>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</si>
  <si>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</si>
  <si>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Congregación Hermanas Terciarias Capuchinas de la Sagrada Familia</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</si>
  <si>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</si>
  <si>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</si>
  <si>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</si>
  <si>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</si>
  <si>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</si>
  <si>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</si>
  <si>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</si>
  <si>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</si>
  <si>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</si>
  <si>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</si>
  <si>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Hna. María Eugenia Linco Linco,
Superiora Provincial: Mónica Aurora Izquierdo Yáñez</t>
  </si>
  <si>
    <t>Se acompaña Certificado de Antecedentes Financieros correspondiente al año 2020, aprobados por el Subdepartamento de Supervisión Financiera Nacional.</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</si>
  <si>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</si>
  <si>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</si>
  <si>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Congregación Religiosas Mercedarias Francesas</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</si>
  <si>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</si>
  <si>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</si>
  <si>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</si>
  <si>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</si>
  <si>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</si>
  <si>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</si>
  <si>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</si>
  <si>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</si>
  <si>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</si>
  <si>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</si>
  <si>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</si>
  <si>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</si>
  <si>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</si>
  <si>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</si>
  <si>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</si>
  <si>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</si>
  <si>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</si>
  <si>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</si>
  <si>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</si>
  <si>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</si>
  <si>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</si>
  <si>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</si>
  <si>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</si>
  <si>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</si>
  <si>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</si>
  <si>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</si>
  <si>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</si>
  <si>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</si>
  <si>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 xml:space="preserve">Certificado de vigencia de Persona Jurídica sin fines de lucro, Folio N° 500406447929, de 31 de agosto de 2021, del Servicio de Registro Civil e Identificación.  
</t>
  </si>
  <si>
    <t xml:space="preserve">Presidente: Guido Romo Costamaillere, 
Vicepresidenta: Rocío Alorda Zelada, 
Secretaria: María Cecilia Jaramillo Becker, 
Tesorera: María Gracia Casanova Jaramillo, 
Directores: 
Pablo Andrés Cajales Loaiza, 
Patricio Vejar Mercado,                                            Alejandro Varas Barboza, </t>
  </si>
  <si>
    <t>29 de diciembre de 2020 al 29 de diciembre de 2022</t>
  </si>
  <si>
    <t xml:space="preserve">Poderes para que actúen conjunta, separada e indistintamente a nombre de a institución: 
Presidente: Guido Romo Costamaillere,  y,
Directora Ejecutiva: Francis Valverde Mosquera, 
Delegación de Poderes:
Patricia Rosa Larrea Bosshardt,  </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</si>
  <si>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</si>
  <si>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</si>
  <si>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</si>
  <si>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</si>
  <si>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Certificado de Vigencia de Persona Jurídica Sin Fines de Lucro, Folio N° 500403451439, de 13 de agosto de 2021, del Servicio de Registro Civil e Identificación. </t>
  </si>
  <si>
    <t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</si>
  <si>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</si>
  <si>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</si>
  <si>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</si>
  <si>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</si>
  <si>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</si>
  <si>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</si>
  <si>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</si>
  <si>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</si>
  <si>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</si>
  <si>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</si>
  <si>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</si>
  <si>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</si>
  <si>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</si>
  <si>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</si>
  <si>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</si>
  <si>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</si>
  <si>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</si>
  <si>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</si>
  <si>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</si>
  <si>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</si>
  <si>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</si>
  <si>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</si>
  <si>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</si>
  <si>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</si>
  <si>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</si>
  <si>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</si>
  <si>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</si>
  <si>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Antecedentes financieros correspondientes al año 2020, aprobados por el Subdepartamento de Supervisión Financiera Nacional.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</si>
  <si>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</si>
  <si>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</si>
  <si>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</si>
  <si>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</si>
  <si>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</si>
  <si>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</si>
  <si>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</si>
  <si>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</si>
  <si>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</si>
  <si>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</si>
  <si>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</si>
  <si>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</si>
  <si>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</si>
  <si>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</si>
  <si>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</si>
  <si>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</si>
  <si>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</si>
  <si>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</si>
  <si>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</si>
  <si>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</si>
  <si>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</si>
  <si>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</si>
  <si>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</si>
  <si>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</si>
  <si>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</si>
  <si>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</si>
  <si>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</si>
  <si>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</si>
  <si>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</si>
  <si>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</si>
  <si>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</si>
  <si>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Corporación de Desarrollo Social y Educacional Leonardo Da Vinci o CORDES Da Vinci.</t>
  </si>
  <si>
    <t>Corporación de Desarrollo y Acción Social Cristiana Alborada Chile - Corporación Alborada Chile</t>
  </si>
  <si>
    <t>Corporación de Desarrollo y Promoción de Niños, Jóvenes y Familias SOFINI.</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</si>
  <si>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</si>
  <si>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</si>
  <si>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</si>
  <si>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</si>
  <si>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</si>
  <si>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</si>
  <si>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Certificado de directorio de persona jurídica sin fines de lucro, donde consta su vigencia, folio Nº 500393971944, de fecha 16 de junio de 2021, del Servicio de Registro Civil e Identificación.</t>
  </si>
  <si>
    <t>14 de abril de 2021 al 14 de abril de 2022</t>
  </si>
  <si>
    <t xml:space="preserve">La Candelaria Nº 1998,Villa San Luis IV,  comuna de Maipú, Región Metropolitana,  </t>
  </si>
  <si>
    <t>trampolinad1@gmail.com</t>
  </si>
  <si>
    <t xml:space="preserve">Se acompaña certificado financiero, correspondiente al año 2020 y balance general año 2020, aprobado por el Sub Departamento de Supervisión Financiera Nacional. </t>
  </si>
  <si>
    <t xml:space="preserve">Corporación de Emprendimiento Social, Corporación CES.
</t>
  </si>
  <si>
    <t>Corporación de Formación Laboral al Adolescente- CORFAL.</t>
  </si>
  <si>
    <t xml:space="preserve">Certificado de vigencia, folio Nº500396922889, de 05 de julio de 2021, del Servicio de Registro Civil e Identificación. 
</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</si>
  <si>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</si>
  <si>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</si>
  <si>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</si>
  <si>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</si>
  <si>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</si>
  <si>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</si>
  <si>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</si>
  <si>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</si>
  <si>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</si>
  <si>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</si>
  <si>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</si>
  <si>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</si>
  <si>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</si>
  <si>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</si>
  <si>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</si>
  <si>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</si>
  <si>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</si>
  <si>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</si>
  <si>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</si>
  <si>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</si>
  <si>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 xml:space="preserve">De 31 de julio de 2020 al 31 de julio de 2022. </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</si>
  <si>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</si>
  <si>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</si>
  <si>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</si>
  <si>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</si>
  <si>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</si>
  <si>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</si>
  <si>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</si>
  <si>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</si>
  <si>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</si>
  <si>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</si>
  <si>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</si>
  <si>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</si>
  <si>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</si>
  <si>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</si>
  <si>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</si>
  <si>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</si>
  <si>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</si>
  <si>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</si>
  <si>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</si>
  <si>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</si>
  <si>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</si>
  <si>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</si>
  <si>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</si>
  <si>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</si>
  <si>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Corporación Futuro Humano</t>
  </si>
  <si>
    <t>Corporación Gabriela Mistral.</t>
  </si>
  <si>
    <t>Corporación Hogar Belén.</t>
  </si>
  <si>
    <t xml:space="preserve">Certificado de vigencia, folio Nº 500394842500, de fecha 22 de junio de 2021, del Servicio de Registro Civil e Identificación.
</t>
  </si>
  <si>
    <t>Presidenta: María Matilde Pozo Álvarez
Vicepresidenta:María Gislaine Etcheverry Correa,
Tesorera: Mónica Zúñiga Chimenti,
Secretaria: Bárbara Carolina Aránguiz Orrego
Certificado de directorio, folio Nº 500394842477, de fecha 22 de junio de 2021, del Servicio de Registro Civil e Identificación.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</si>
  <si>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</si>
  <si>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Se acompaña certificado financiero, correspondiente al año 2020 aprobado por el Sub Departamento de Supervisión Financiera Nacional.</t>
  </si>
  <si>
    <t>Corporación Hogar de Menores Cardenal José María Caro</t>
  </si>
  <si>
    <t>Certificado de Vigencia folio Nº 500399136862, emitido por el SRCeI, con fecha 19 de julio de 2021.</t>
  </si>
  <si>
    <t>Presidente: Pilar Larraín Undurraga, 
Secretario: Ignacio Correa Munita, 
Tesorero: René Saavedra Contreras, 
Director: Rodrigo Eduardo Medina Gómez 
Director: Luisa Angélica Yevilaf Chancaqueo,</t>
  </si>
  <si>
    <t xml:space="preserve">Se acompaña certificado financiero correspondiente al año 2020, aprobado por el Sub Departamento de Supervisión Financiera Nacional. </t>
  </si>
  <si>
    <t>Corporación u ONG HUGA</t>
  </si>
  <si>
    <t>Corporación CICART</t>
  </si>
  <si>
    <t>Corporación Juvenil de Atención Infanto-Juvenil La Tribu</t>
  </si>
  <si>
    <t xml:space="preserve">
CORPORACIÓN KUYEN MAPU
</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</si>
  <si>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</si>
  <si>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</si>
  <si>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</si>
  <si>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</si>
  <si>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</si>
  <si>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</si>
  <si>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</si>
  <si>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</si>
  <si>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</si>
  <si>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</si>
  <si>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</si>
  <si>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</si>
  <si>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</si>
  <si>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</si>
  <si>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</si>
  <si>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</si>
  <si>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</si>
  <si>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</si>
  <si>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</si>
  <si>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</si>
  <si>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</si>
  <si>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</si>
  <si>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</si>
  <si>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</si>
  <si>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</si>
  <si>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</si>
  <si>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</si>
  <si>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</si>
  <si>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</si>
  <si>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</si>
  <si>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</si>
  <si>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</si>
  <si>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</si>
  <si>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</si>
  <si>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</si>
  <si>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</si>
  <si>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</si>
  <si>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</si>
  <si>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</si>
  <si>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</si>
  <si>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Certificado de Vigencia Folio Nº 500402117827, de 05 de agosto de 2021, del Servicio de Registro Civil e Identificación.</t>
  </si>
  <si>
    <t xml:space="preserve">DIRECTORIO:
Presidente: José Sabat Marcos,  
Secretario: Simón Saavedra Céspedes, 
Tesorero: Rodrigo Oliver Varas, 
Directores:
Rodrigo Torres  Almonacid, 
Rudolf Fernando Kamke Tobar 
De acuerdo a Certificado de directorio Folio Nº 500402117805, de fecha 05 de agosto de 2021, del Servicio de Registro Civil e Identificación
</t>
  </si>
  <si>
    <t>Última renovación de Directorio: 28.11.2011.
Elección Alcalde: 29 de junio de 2021 a 06 de diciembre de 2024.</t>
  </si>
  <si>
    <t xml:space="preserve">Por estatuto, el Presidente es Alcalde: 
Javiera Toledo Muñoz,  
Secretaria General: 
Lilia Ayala Rojas, 
</t>
  </si>
  <si>
    <t>Se acompaña Certificado Financiero del año 2020, aprobados por el Subdepartamento de Supervisión Financiera Nacional.</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</si>
  <si>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</si>
  <si>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</si>
  <si>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</si>
  <si>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</si>
  <si>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 xml:space="preserve">29397000 - 222928745
</t>
  </si>
  <si>
    <t>equipopdcpenalolen@gmail.com</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</si>
  <si>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</si>
  <si>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</si>
  <si>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</si>
  <si>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</si>
  <si>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</si>
  <si>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</si>
  <si>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</si>
  <si>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</si>
  <si>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</si>
  <si>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</si>
  <si>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</si>
  <si>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</si>
  <si>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</si>
  <si>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</si>
  <si>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</si>
  <si>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</si>
  <si>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</si>
  <si>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</si>
  <si>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</si>
  <si>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</si>
  <si>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</si>
  <si>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</si>
  <si>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</si>
  <si>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</si>
  <si>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</si>
  <si>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</si>
  <si>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</si>
  <si>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</si>
  <si>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</si>
  <si>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</si>
  <si>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</si>
  <si>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</si>
  <si>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</si>
  <si>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</si>
  <si>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</si>
  <si>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</si>
  <si>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</si>
  <si>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</si>
  <si>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</si>
  <si>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</si>
  <si>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 xml:space="preserve">Certificado de Vigencia folio Nº 500395076352, emitido el 23 de junio de 2021, por el Servicio de Registro Civil e Identificación.
</t>
  </si>
  <si>
    <t>19 de marzo de 2021 al 19 de marzo 2023.</t>
  </si>
  <si>
    <t>Corporación Programa de Atención a Niños y Jóvenes Chasqui</t>
  </si>
  <si>
    <t>Corporación Programa Interdisciplinario de Investigaciones en Educación-PIIE</t>
  </si>
  <si>
    <t>Corporación Programa Poblacional de Servicios La Caleta</t>
  </si>
  <si>
    <t>Corporación Lafken Profesionales</t>
  </si>
  <si>
    <t xml:space="preserve">Certificado de Vigencia Folio Nº 500402075879, de fecha 05 de agosto de 2021, del Servicio de Registro Civil e Identificación
</t>
  </si>
  <si>
    <t>Presidenta: 
Andrea Higuera López
Secretario: 
César Olavarría Hueitao
Tesorero:
Jessica Fariña Gallardo. 
Se acompaña Certificado de Directorio Folio Nº500402075875, de fecha 05 de agosto de 2021, del Servicio de Registro Civil e Identificación</t>
  </si>
  <si>
    <t>De 14-04-2021 al 14-04-2023.
Según Asamblea Ordinaria N° 27, de fecha 14 de abril de 2021, reducida a escritura pública ante Notario Público Titular de Puerto Montt, don Víctor Quiñones Sobarzo, con fecha 23 de abril de 2021.</t>
  </si>
  <si>
    <t>27.06.2019</t>
  </si>
  <si>
    <t xml:space="preserve">Corporación “RENACE”.
</t>
  </si>
  <si>
    <t>Corporación Social y Educacional Renasci</t>
  </si>
  <si>
    <t>04-03-2021 al 04-03-2024.</t>
  </si>
  <si>
    <t>Corporación Servicios para el Desarrollo de los Jóvenes SEDEJ</t>
  </si>
  <si>
    <t>Corporación Servicio Paz y Justicia, SERPAJ-CHILE</t>
  </si>
  <si>
    <t>Corporación Siempreviva, por los Derechos y la Diversidad</t>
  </si>
  <si>
    <t>Corporación Tour Marginal</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</si>
  <si>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</si>
  <si>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</si>
  <si>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</si>
  <si>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</si>
  <si>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</si>
  <si>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</si>
  <si>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</si>
  <si>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</si>
  <si>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Certificado de Vigencia folio N° 500402796278, emitido el 10 de agosto de 2021, por el Servicio de Registro Civil e Identificación.</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</si>
  <si>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</si>
  <si>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</si>
  <si>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</si>
  <si>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</si>
  <si>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Se acompaña Certificado Financiero correspondiente al  año 2020, aprobados por el SubDepartamento de Supervisión Financiera Nacional.</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</si>
  <si>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</si>
  <si>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</si>
  <si>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</si>
  <si>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</si>
  <si>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</si>
  <si>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</si>
  <si>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</si>
  <si>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</si>
  <si>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</si>
  <si>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</si>
  <si>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</si>
  <si>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</si>
  <si>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</si>
  <si>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</si>
  <si>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</si>
  <si>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</si>
  <si>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</si>
  <si>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</si>
  <si>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</si>
  <si>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</si>
  <si>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</si>
  <si>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</si>
  <si>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</si>
  <si>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</si>
  <si>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</si>
  <si>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</si>
  <si>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</si>
  <si>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</si>
  <si>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</si>
  <si>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</si>
  <si>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</si>
  <si>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</si>
  <si>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</si>
  <si>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</si>
  <si>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</si>
  <si>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</si>
  <si>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</si>
  <si>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</si>
  <si>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</si>
  <si>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</si>
  <si>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</si>
  <si>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</si>
  <si>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</si>
  <si>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</si>
  <si>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</si>
  <si>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</si>
  <si>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</si>
  <si>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</si>
  <si>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</si>
  <si>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</si>
  <si>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</si>
  <si>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</si>
  <si>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</si>
  <si>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</si>
  <si>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</si>
  <si>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</si>
  <si>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</si>
  <si>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</si>
  <si>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</si>
  <si>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</si>
  <si>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</si>
  <si>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</si>
  <si>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</si>
  <si>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</si>
  <si>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</si>
  <si>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</si>
  <si>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</si>
  <si>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</si>
  <si>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</si>
  <si>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</si>
  <si>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</si>
  <si>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</si>
  <si>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</si>
  <si>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</si>
  <si>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</si>
  <si>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</si>
  <si>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</si>
  <si>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</si>
  <si>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</si>
  <si>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</si>
  <si>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</si>
  <si>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</si>
  <si>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</si>
  <si>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</si>
  <si>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</si>
  <si>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</si>
  <si>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</si>
  <si>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</si>
  <si>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</si>
  <si>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</si>
  <si>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</si>
  <si>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</si>
  <si>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</si>
  <si>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</si>
  <si>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</si>
  <si>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</si>
  <si>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Certificado Nº 01/2021, de fecha 03 de febrero de 2021, del Obispado de Punta Arenas.</t>
  </si>
  <si>
    <t xml:space="preserve"> Última elección (ratificación) es de fecha 17 de marzo de 2021.</t>
  </si>
  <si>
    <t xml:space="preserve">Certificado de antecedentes financieros del año 2020, aprobados por el Subdepartamento de Supervisión Financiera.
</t>
  </si>
  <si>
    <t>Fundación Estudio para un Hermano EDUCERE</t>
  </si>
  <si>
    <t>Fundación Familia Nazareth</t>
  </si>
  <si>
    <t>FUNDACIÓN GENERACIÓN FORTALEZA</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</si>
  <si>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</si>
  <si>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</si>
  <si>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</si>
  <si>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</si>
  <si>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</si>
  <si>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</si>
  <si>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</si>
  <si>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</si>
  <si>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</si>
  <si>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</si>
  <si>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</si>
  <si>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</si>
  <si>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</si>
  <si>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</si>
  <si>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</si>
  <si>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</si>
  <si>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</si>
  <si>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</si>
  <si>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</si>
  <si>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</si>
  <si>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</si>
  <si>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</si>
  <si>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</si>
  <si>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</si>
  <si>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</si>
  <si>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</si>
  <si>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</si>
  <si>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</si>
  <si>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</si>
  <si>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</si>
  <si>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</si>
  <si>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</si>
  <si>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</si>
  <si>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</si>
  <si>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</si>
  <si>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</si>
  <si>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</si>
  <si>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</si>
  <si>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</si>
  <si>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</si>
  <si>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</si>
  <si>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</si>
  <si>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</si>
  <si>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</si>
  <si>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</si>
  <si>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</si>
  <si>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</si>
  <si>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</si>
  <si>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</si>
  <si>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</si>
  <si>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</si>
  <si>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</si>
  <si>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</si>
  <si>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</si>
  <si>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</si>
  <si>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</si>
  <si>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</si>
  <si>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</si>
  <si>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</si>
  <si>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</si>
  <si>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</si>
  <si>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</si>
  <si>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</si>
  <si>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</si>
  <si>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</si>
  <si>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</si>
  <si>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</si>
  <si>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</si>
  <si>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</si>
  <si>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</si>
  <si>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</si>
  <si>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</si>
  <si>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</si>
  <si>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</si>
  <si>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</si>
  <si>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</si>
  <si>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</si>
  <si>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</si>
  <si>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</si>
  <si>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</si>
  <si>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</si>
  <si>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</si>
  <si>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</si>
  <si>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</si>
  <si>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</si>
  <si>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</si>
  <si>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</si>
  <si>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</si>
  <si>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</si>
  <si>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</si>
  <si>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Certificado de Antecedentes Financieros del año 2020, aprobados por el Subdepartamento de Supervisión Nacional.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</si>
  <si>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</si>
  <si>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</si>
  <si>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</si>
  <si>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</si>
  <si>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</si>
  <si>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</si>
  <si>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</si>
  <si>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</si>
  <si>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</si>
  <si>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</si>
  <si>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</si>
  <si>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</si>
  <si>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</si>
  <si>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</si>
  <si>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</si>
  <si>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</si>
  <si>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</si>
  <si>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</si>
  <si>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</si>
  <si>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</si>
  <si>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</si>
  <si>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</si>
  <si>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</si>
  <si>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</si>
  <si>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</si>
  <si>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</si>
  <si>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</si>
  <si>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</si>
  <si>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</si>
  <si>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</si>
  <si>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</si>
  <si>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</si>
  <si>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</si>
  <si>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</si>
  <si>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</si>
  <si>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</si>
  <si>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Certificado de Vigencia, folio Nº 500395081620, emitido por el SRCeI con fecha 23 de junio de 2021.</t>
  </si>
  <si>
    <t xml:space="preserve">Presidente: Teresa Lee Orrego Benjamín 
Vicepresidenta: Amelia García Huidobro Amunátegui. 
Secretaria: María Eugenia Costabal Echeñique         
Tesorero:    Alfonso Peró Costabal                            
Director:
Julio Jaraquemada Ledoux 
Director:
Carlos Rivas García Huidobro RUN 6.689.544-0
Director:
Ricardo Otto Hoffmann León 
</t>
  </si>
  <si>
    <t>Se acompaña certificado financiero correspondiente al año 2020 aprobados por USUFI</t>
  </si>
  <si>
    <t>Fundación Pedro Aguirre Cerda</t>
  </si>
  <si>
    <t>Fundación por un Mundo Mejor</t>
  </si>
  <si>
    <t xml:space="preserve">Certificado de Vigencia inscripción Nº193193 de fecha 26 de febrero de 2015. Folio N° 500394911938 emitido por el Servicio de Registro Civil e Identificación, de fecha 22 de junio de 2021.
</t>
  </si>
  <si>
    <t>Nombramiento 03 de agosto de 2020 y cesación 03 de agosto de 2025.</t>
  </si>
  <si>
    <t xml:space="preserve">Antecedentes financieros correspondientes al año 2020, remitido para aprobación del Sub Depto. de Supervisión Financiera Nacional. </t>
  </si>
  <si>
    <t>FUNDACIÓN PROACOGIDA</t>
  </si>
  <si>
    <t>Certificado de Vigencia de Persona Jurídica sin Fines de Lucro, Folio Nº 500395474238, de fecha 25 de junio de 2021, del Servicio de Registro Civil e Identificación.</t>
  </si>
  <si>
    <t xml:space="preserve">Antecedentes financieros correspondientes al año 2020, remitidos para aprobación del Sub Departamento de Supervisión Financiera Nacional. </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</si>
  <si>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</si>
  <si>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</si>
  <si>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</si>
  <si>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</si>
  <si>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</si>
  <si>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</si>
  <si>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</si>
  <si>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</si>
  <si>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</si>
  <si>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
Fundación Regazo
</t>
  </si>
  <si>
    <t>Fundación Repuyen</t>
  </si>
  <si>
    <t>Fundación Ruperto Lecaros Izquierdo</t>
  </si>
  <si>
    <t>Fundación Sagrada Familia</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</si>
  <si>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</si>
  <si>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</si>
  <si>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</si>
  <si>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</si>
  <si>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</si>
  <si>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</si>
  <si>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</si>
  <si>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</si>
  <si>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</si>
  <si>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</si>
  <si>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</si>
  <si>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</si>
  <si>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</si>
  <si>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Certificado de Vigencia, folio 500395836985, de fecha 29 de junio de 2021, emitido por el Servicio de Registro Civil e Identificación.</t>
  </si>
  <si>
    <t xml:space="preserve">Presidente: 
Guillermo Alfonso Montecinos Rojas
Vicepresidente:
Hernán Luis Quezada Olivares
Tesorera:
Pollete Franchesca Garrote Jirón
Secretario:
Absalón Pedro Opazo Lazcano
Consta en certificado de directorio de persona jurídica, folio 500395836827, de fecha 29 de junio de 2021, emitido por el Servicio de Registro Civil e Identificación.
</t>
  </si>
  <si>
    <t>20 de enero de 2021 hasta el 20 de enero de 2024.</t>
  </si>
  <si>
    <t>Fundación Tierra de Esperanza</t>
  </si>
  <si>
    <t>Nombramiento 12 de diciembre de 2019 y cesación 12 de diciembre de 2022.</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</si>
  <si>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</si>
  <si>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</si>
  <si>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</si>
  <si>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</si>
  <si>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</si>
  <si>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</si>
  <si>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</si>
  <si>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</si>
  <si>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</si>
  <si>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</si>
  <si>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</si>
  <si>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</si>
  <si>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</si>
  <si>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</si>
  <si>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</si>
  <si>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</si>
  <si>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</si>
  <si>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</si>
  <si>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</si>
  <si>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</si>
  <si>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</si>
  <si>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</si>
  <si>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</si>
  <si>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</si>
  <si>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El Loa (ex Gobernación Provincial de El Loa)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</si>
  <si>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</si>
  <si>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</si>
  <si>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</si>
  <si>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</si>
  <si>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</si>
  <si>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</si>
  <si>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</si>
  <si>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</si>
  <si>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</si>
  <si>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</si>
  <si>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</si>
  <si>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Delegación Presidencial Provincial de última esperanza (ex Gobernación Provincial Última Esperanza)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</si>
  <si>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</si>
  <si>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</si>
  <si>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</si>
  <si>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</si>
  <si>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</si>
  <si>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</si>
  <si>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</si>
  <si>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</si>
  <si>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</si>
  <si>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</si>
  <si>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</si>
  <si>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Elizabeth Noemí Marican Rivas  </t>
  </si>
  <si>
    <t xml:space="preserve">
I. Municipalidad de Aysén
</t>
  </si>
  <si>
    <t xml:space="preserve">Julio Esteban Confucio Uribe Alvarado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</si>
  <si>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</si>
  <si>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</si>
  <si>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</si>
  <si>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</si>
  <si>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</si>
  <si>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 xml:space="preserve">Juan Francisco Calbucoy Guerrero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</si>
  <si>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</si>
  <si>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</si>
  <si>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</si>
  <si>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</si>
  <si>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</si>
  <si>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</si>
  <si>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</si>
  <si>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</si>
  <si>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</si>
  <si>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</si>
  <si>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</si>
  <si>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</si>
  <si>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</si>
  <si>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</si>
  <si>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</si>
  <si>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</si>
  <si>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</si>
  <si>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</si>
  <si>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</si>
  <si>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</si>
  <si>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</si>
  <si>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</si>
  <si>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</si>
  <si>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</si>
  <si>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</si>
  <si>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</si>
  <si>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</si>
  <si>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</si>
  <si>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</si>
  <si>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</si>
  <si>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</si>
  <si>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</si>
  <si>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</si>
  <si>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</si>
  <si>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</si>
  <si>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</si>
  <si>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Carlos Patricio Gatica Villegas</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</si>
  <si>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</si>
  <si>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</si>
  <si>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</si>
  <si>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</si>
  <si>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Alejandra Burgos Bizama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</si>
  <si>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</si>
  <si>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</si>
  <si>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</si>
  <si>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</si>
  <si>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</si>
  <si>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</si>
  <si>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</si>
  <si>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</si>
  <si>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</si>
  <si>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</si>
  <si>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</si>
  <si>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</si>
  <si>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</si>
  <si>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</si>
  <si>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</si>
  <si>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</si>
  <si>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</si>
  <si>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</si>
  <si>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</si>
  <si>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</si>
  <si>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 xml:space="preserve">Jorge Andres Romero Martínez </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</si>
  <si>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</si>
  <si>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</si>
  <si>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</si>
  <si>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</si>
  <si>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</si>
  <si>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</si>
  <si>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</si>
  <si>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</si>
  <si>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Miguel Rivera Morales</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</si>
  <si>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</si>
  <si>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</si>
  <si>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</si>
  <si>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</si>
  <si>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</si>
  <si>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</si>
  <si>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</si>
  <si>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</si>
  <si>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</si>
  <si>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</si>
  <si>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</si>
  <si>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</si>
  <si>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</si>
  <si>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</si>
  <si>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</si>
  <si>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</si>
  <si>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</si>
  <si>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</si>
  <si>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</si>
  <si>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</si>
  <si>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</si>
  <si>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</si>
  <si>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</si>
  <si>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</si>
  <si>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</si>
  <si>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</si>
  <si>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</si>
  <si>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</si>
  <si>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</si>
  <si>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</si>
  <si>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</si>
  <si>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</si>
  <si>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</si>
  <si>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</si>
  <si>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</si>
  <si>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</si>
  <si>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</si>
  <si>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</si>
  <si>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</si>
  <si>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</si>
  <si>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</si>
  <si>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</si>
  <si>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</si>
  <si>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</si>
  <si>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</si>
  <si>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</si>
  <si>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</si>
  <si>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</si>
  <si>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</si>
  <si>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</si>
  <si>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</si>
  <si>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</si>
  <si>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</si>
  <si>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</si>
  <si>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</si>
  <si>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</si>
  <si>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</si>
  <si>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</si>
  <si>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</si>
  <si>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</si>
  <si>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</si>
  <si>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</si>
  <si>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</si>
  <si>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</si>
  <si>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</si>
  <si>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</si>
  <si>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</si>
  <si>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</si>
  <si>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</si>
  <si>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</si>
  <si>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</si>
  <si>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</si>
  <si>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</si>
  <si>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</si>
  <si>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</si>
  <si>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</si>
  <si>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</si>
  <si>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</si>
  <si>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</si>
  <si>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</si>
  <si>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</si>
  <si>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</si>
  <si>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</si>
  <si>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</si>
  <si>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</si>
  <si>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</si>
  <si>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</si>
  <si>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</si>
  <si>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</si>
  <si>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</si>
  <si>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</si>
  <si>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</si>
  <si>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</si>
  <si>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</si>
  <si>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</si>
  <si>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</si>
  <si>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</si>
  <si>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</si>
  <si>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</si>
  <si>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</si>
  <si>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</si>
  <si>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</si>
  <si>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</si>
  <si>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</si>
  <si>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</si>
  <si>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</si>
  <si>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</si>
  <si>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</si>
  <si>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</si>
  <si>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</si>
  <si>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</si>
  <si>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</si>
  <si>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</si>
  <si>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</si>
  <si>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</si>
  <si>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</si>
  <si>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</si>
  <si>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</si>
  <si>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</si>
  <si>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</si>
  <si>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</si>
  <si>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</si>
  <si>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</si>
  <si>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</si>
  <si>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</si>
  <si>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</si>
  <si>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</si>
  <si>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</si>
  <si>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</si>
  <si>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</si>
  <si>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</si>
  <si>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</si>
  <si>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</si>
  <si>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</si>
  <si>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</si>
  <si>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</si>
  <si>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</si>
  <si>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</si>
  <si>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</si>
  <si>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</si>
  <si>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</si>
  <si>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</si>
  <si>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</si>
  <si>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</si>
  <si>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</si>
  <si>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</si>
  <si>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</si>
  <si>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</si>
  <si>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</si>
  <si>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</si>
  <si>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</si>
  <si>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</si>
  <si>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</si>
  <si>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</si>
  <si>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</si>
  <si>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</si>
  <si>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</si>
  <si>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</si>
  <si>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</si>
  <si>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</si>
  <si>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</si>
  <si>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</si>
  <si>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</si>
  <si>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</si>
  <si>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</si>
  <si>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</si>
  <si>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</si>
  <si>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</si>
  <si>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</si>
  <si>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</si>
  <si>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</si>
  <si>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</si>
  <si>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</si>
  <si>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</si>
  <si>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</si>
  <si>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</si>
  <si>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</si>
  <si>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</si>
  <si>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</si>
  <si>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</si>
  <si>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</si>
  <si>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</si>
  <si>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</si>
  <si>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</si>
  <si>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</si>
  <si>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</si>
  <si>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</si>
  <si>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</si>
  <si>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</si>
  <si>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</si>
  <si>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</si>
  <si>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</si>
  <si>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</si>
  <si>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</si>
  <si>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</si>
  <si>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</si>
  <si>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</si>
  <si>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</si>
  <si>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</si>
  <si>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</si>
  <si>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</si>
  <si>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</si>
  <si>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</si>
  <si>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</si>
  <si>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</si>
  <si>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</si>
  <si>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de Ayuda al Niño Bernardita Serrano. 
</t>
  </si>
  <si>
    <t>Organización Comunitaria Funcional “Centro de Desarrollo Social y Cultural Chile Futuro”</t>
  </si>
  <si>
    <t>Organización Comunitaria Funcional “Centro de Profesionales para la Acción y Promoción Social CEPAS”</t>
  </si>
  <si>
    <t>Organización Comunitaria Funcional Centro de Promoción y Desarrollo Local de La Florida</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</si>
  <si>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</si>
  <si>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</si>
  <si>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</si>
  <si>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</si>
  <si>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</si>
  <si>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</si>
  <si>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</si>
  <si>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Organización Comunitaria Funcional Colectivo Sin Fronteras.</t>
  </si>
  <si>
    <t xml:space="preserve">Organización Comunitaria Funcional Comunidad Niños Entre Calles. 
</t>
  </si>
  <si>
    <t xml:space="preserve">
Organización Comunitaria Funcional “El Umbral, Centro de Apoyo Juvenil”
</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</si>
  <si>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</si>
  <si>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</si>
  <si>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</si>
  <si>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</si>
  <si>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</si>
  <si>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</si>
  <si>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</si>
  <si>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</si>
  <si>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</si>
  <si>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</si>
  <si>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</si>
  <si>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</si>
  <si>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</si>
  <si>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</si>
  <si>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</si>
  <si>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</si>
  <si>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</si>
  <si>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</si>
  <si>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</si>
  <si>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</si>
  <si>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</si>
  <si>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</si>
  <si>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</si>
  <si>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</si>
  <si>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</si>
  <si>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</si>
  <si>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</si>
  <si>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</si>
  <si>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</si>
  <si>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</si>
  <si>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</si>
  <si>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</si>
  <si>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 xml:space="preserve">Organización No Gubernamental de Desarrollo Social ICTHUS- ONG ICTHUS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</si>
  <si>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</si>
  <si>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</si>
  <si>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</si>
  <si>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</si>
  <si>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Antecedentes financieros correspondientes al año 2020 aprobados por el Sub Departamento de Supervisión Financiera.</t>
  </si>
  <si>
    <t>Organización No Gubernamental de Desarrollo para las Buenas Prácticas y Desarrollo Comunitario u ONG CAELIS</t>
  </si>
  <si>
    <t xml:space="preserve">
Organización No Gubernamental de Desarrollo Social y Asistencia Jurídica “ONG Remolino”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</si>
  <si>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</si>
  <si>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</si>
  <si>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</si>
  <si>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</si>
  <si>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</si>
  <si>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</si>
  <si>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</si>
  <si>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</si>
  <si>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</si>
  <si>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</si>
  <si>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</si>
  <si>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</si>
  <si>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</si>
  <si>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</si>
  <si>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</si>
  <si>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</si>
  <si>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</si>
  <si>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</si>
  <si>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
Organización no Gubernamental de Desarrollo Casa de Acogida La Esperanza
</t>
  </si>
  <si>
    <t xml:space="preserve">Organización No Gubernamental de Desarrollo Centro de promoción y desarrollo social de personas y comunidades O.N.G. CEMPRODE
</t>
  </si>
  <si>
    <t>Corporación Carpe Diem, O.N.G. Comunidad de Tratamiento Carpe Diem.</t>
  </si>
  <si>
    <t xml:space="preserve">Organización No Gubernamental de Desarrollo Corporación Educación El Quijote O.N.G. El Quijote
</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</si>
  <si>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</si>
  <si>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</si>
  <si>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</si>
  <si>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</si>
  <si>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</si>
  <si>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</si>
  <si>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</si>
  <si>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</si>
  <si>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</si>
  <si>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</si>
  <si>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</si>
  <si>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 Corporación de Apoyo y Promoción de la Equidad e Inclusión Social, (O.N.G. COORPORACIÓN CAPREIS)</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</si>
  <si>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</si>
  <si>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</si>
  <si>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</si>
  <si>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</si>
  <si>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</si>
  <si>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</si>
  <si>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</si>
  <si>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</si>
  <si>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</si>
  <si>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</si>
  <si>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</si>
  <si>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</si>
  <si>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</si>
  <si>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</si>
  <si>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</si>
  <si>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</si>
  <si>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</si>
  <si>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</si>
  <si>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</si>
  <si>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</si>
  <si>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</si>
  <si>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</si>
  <si>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</si>
  <si>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</si>
  <si>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</si>
  <si>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</si>
  <si>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</si>
  <si>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</si>
  <si>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</si>
  <si>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</si>
  <si>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</si>
  <si>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</si>
  <si>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</si>
  <si>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</si>
  <si>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</si>
  <si>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</si>
  <si>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</si>
  <si>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</si>
  <si>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</si>
  <si>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</si>
  <si>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</si>
  <si>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</si>
  <si>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</si>
  <si>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</si>
  <si>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</si>
  <si>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</si>
  <si>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Certificado de Vigencia de Persona Jurídica sin Fines de Lucro Nº de Folio 500396931507, de 5 de julio de 2021, del Servicio de Registro Civil e Identificación.</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</si>
  <si>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</si>
  <si>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 xml:space="preserve">1. Presidente: Enrique Avelino Ayala Flores, RUT: 7.752.970-5. 
2. Secretario Ejecutivo: Iván Orlando Zamora Zapata, RUT: 9.267.181-K, se le autorizó poder para firmar convenios y firma de contratos para proyectos SENAME y otras instituciones públicas y privadas. Todas facultades artículos 28 y 29 estatutos ONG. 
3. Directora del área de Gestión de Personas: Ana Victoria Silva Silva. RUT: 6.850.573-9, se le autorizó poder para firmar convenios y firma de contratos para proyectos SENAME y otras instituciones públicas y privadas. Todas facultades artículos 28 y 29 estatutos ONG (No trabaja en la ONG desde el 2 de marzo de 2021). 
4. Alejandra Cruz Dávila, Rut: 12.488.909-K, mandataria podrá representar a la ONG Paicabí ante todo tipo de organismos y entidades públicos o privados, retirar bases para concursos o licitaciones, postular y otorgar garantías de fiel cumplimiento, celebrar convenios y cualquier otro instrumento orientado al cumplimiento de los fines y objetivos de la ONG, respecto de la Región de Coquimbo (Facultades ratificadas en la escritura de 2020).
Conforme a Acta de Sesión de Directorio de ONG Paicabí, de fecha 1 de septiembre de 2020; reducida a escritura pública con fecha 14 de septiembre de 2020, ante doña Patricia Bahamonde Vega, suplente de don Luis Enrique Fischer Yavar, Notario Público de Viña del Mar (Repertorio Nº 15.798/2020).
</t>
  </si>
  <si>
    <t xml:space="preserve">Certificado Financiero correspondiente al año 2020, aprobado por USUFI
</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</si>
  <si>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</si>
  <si>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</si>
  <si>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</si>
  <si>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</si>
  <si>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</si>
  <si>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</si>
  <si>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</si>
  <si>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</si>
  <si>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</si>
  <si>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</si>
  <si>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</si>
  <si>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</si>
  <si>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</si>
  <si>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</si>
  <si>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</si>
  <si>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</si>
  <si>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</si>
  <si>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</si>
  <si>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</si>
  <si>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</si>
  <si>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</si>
  <si>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</si>
  <si>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Presidente: Rosa Parissi Morales,
Vicepresidente: Elizabeth Araya Castelli,
Secretario: Enrique Julio Araya Lopez, 
Tesorero: Viviana Palermino Tropa, 
Directores:
Mónica Correa Noziglia
Claudia Adriana Pérez Hernández, 
Katya Alejandra Perez Hernandez,
Dante Castillo Guajardo
Miguel Almendras Orellana                                         Según consta en Certificado de Directorio de Persona Jurídica sin Fines de Lucro Nº de Folio 500394981054, de 22 de junio de 2021 del Servicio de Registro Civil e Identificación.</t>
  </si>
  <si>
    <t xml:space="preserve">
Organización no Gubernamental de Desarrollo Renuevo Centro Integral u ONG Renuevo
</t>
  </si>
  <si>
    <t>Certificado de Vigencia de Persona Jurídica sin fines de lucro Folio N° 500395479101, de 25 de junio de 2021, emitido por el Servicio de Registro Civil e Identificación.</t>
  </si>
  <si>
    <t xml:space="preserve">Presidente:
Adolfo Andrés Farías Salgado, 
Vicepresidente: 
Miguel Ormeño Pitriqueo, 
Secretario: 
Jorge Eliazar Bravo Cáceres,
Tesorera: 
Eugenia Margarita Fernández Espinoza, 
Director: 
Pedro Esteban García Villagra, 
 Según consta en Certificado de Directorio, Folio N°500395478822, de 25 de junio de 2021, emitido por el Servicio de Registro Civil e Identificación.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</si>
  <si>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</si>
  <si>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</si>
  <si>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</si>
  <si>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</si>
  <si>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</si>
  <si>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</si>
  <si>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</si>
  <si>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</si>
  <si>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</si>
  <si>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</si>
  <si>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</si>
  <si>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</si>
  <si>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</si>
  <si>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</si>
  <si>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</si>
  <si>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</si>
  <si>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</si>
  <si>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</si>
  <si>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</si>
  <si>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</si>
  <si>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</si>
  <si>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</si>
  <si>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</si>
  <si>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</si>
  <si>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</si>
  <si>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</si>
  <si>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</si>
  <si>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</si>
  <si>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</si>
  <si>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</si>
  <si>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</si>
  <si>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</si>
  <si>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</si>
  <si>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</si>
  <si>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</si>
  <si>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</si>
  <si>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</si>
  <si>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</si>
  <si>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</si>
  <si>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</si>
  <si>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</si>
  <si>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</si>
  <si>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</si>
  <si>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</si>
  <si>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</si>
  <si>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</si>
  <si>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</si>
  <si>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</si>
  <si>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</si>
  <si>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</si>
  <si>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</si>
  <si>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</si>
  <si>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</si>
  <si>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</si>
  <si>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Se  acompañan los antecedentes financieros correspondientes al año 2020, aprobados por el Departamento de Administración y Finanzas.</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</si>
  <si>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</si>
  <si>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</si>
  <si>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</si>
  <si>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</si>
  <si>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</si>
  <si>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</si>
  <si>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</si>
  <si>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</si>
  <si>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</si>
  <si>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</si>
  <si>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</si>
  <si>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</si>
  <si>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</si>
  <si>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</si>
  <si>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</si>
  <si>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</si>
  <si>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</si>
  <si>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</si>
  <si>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</si>
  <si>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</si>
  <si>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</si>
  <si>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</si>
  <si>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</si>
  <si>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</si>
  <si>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</si>
  <si>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</si>
  <si>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</si>
  <si>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</si>
  <si>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Vigencia Folio Nº 500400592078, de fecha 27 de julio de 2021, del Servicio de Registro Civil e Identificación.</t>
  </si>
  <si>
    <t>Se acompañan antecedentes financieros correspondientes al año 2020 probados por el Subdepartamento de Supervisión Financiera.</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</si>
  <si>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</si>
  <si>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</si>
  <si>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</si>
  <si>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</si>
  <si>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</si>
  <si>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</si>
  <si>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</si>
  <si>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</si>
  <si>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</si>
  <si>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</si>
  <si>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</si>
  <si>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</si>
  <si>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</si>
  <si>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</si>
  <si>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</si>
  <si>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</si>
  <si>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</si>
  <si>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</si>
  <si>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</si>
  <si>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</si>
  <si>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</si>
  <si>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</si>
  <si>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</si>
  <si>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</si>
  <si>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</si>
  <si>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</si>
  <si>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</si>
  <si>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</si>
  <si>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</si>
  <si>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</si>
  <si>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</si>
  <si>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</si>
  <si>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</si>
  <si>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</si>
  <si>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</si>
  <si>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</si>
  <si>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</si>
  <si>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</si>
  <si>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</si>
  <si>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</si>
  <si>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</si>
  <si>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</si>
  <si>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</si>
  <si>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</si>
  <si>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</si>
  <si>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</si>
  <si>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</si>
  <si>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</si>
  <si>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</si>
  <si>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</si>
  <si>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</si>
  <si>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</si>
  <si>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</si>
  <si>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</si>
  <si>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</si>
  <si>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</si>
  <si>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</si>
  <si>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</si>
  <si>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</si>
  <si>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</si>
  <si>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</si>
  <si>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</si>
  <si>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</si>
  <si>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</si>
  <si>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</si>
  <si>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</si>
  <si>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</si>
  <si>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</si>
  <si>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</si>
  <si>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</si>
  <si>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</si>
  <si>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</si>
  <si>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</si>
  <si>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</si>
  <si>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</si>
  <si>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</si>
  <si>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</si>
  <si>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</si>
  <si>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</si>
  <si>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</si>
  <si>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</si>
  <si>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</si>
  <si>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</si>
  <si>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</si>
  <si>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</si>
  <si>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</si>
  <si>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</si>
  <si>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SBC - LUIS EMILIO RECABARREN</t>
  </si>
  <si>
    <t>PMM - PUKARA LICKANA</t>
  </si>
  <si>
    <t>PLA - SOLA SIERRA HENRIQUEZ</t>
  </si>
  <si>
    <t>SIERRA GORDA</t>
  </si>
  <si>
    <t>ASR - SUYAI</t>
  </si>
  <si>
    <t>ALA - SUYAI</t>
  </si>
  <si>
    <t>PLE - ATACAMA</t>
  </si>
  <si>
    <t>ASR - PIL COQUIMBO</t>
  </si>
  <si>
    <t>ALA - PIL COQUIMBO</t>
  </si>
  <si>
    <t>ASE - PAULO FREIRE</t>
  </si>
  <si>
    <t>PMM - CIUDAD DEL NIÑO LA SERENA</t>
  </si>
  <si>
    <t>PSA - SAN ANTONIO</t>
  </si>
  <si>
    <t>PSA - QUILLOTA</t>
  </si>
  <si>
    <t>PSA - VALPARAISO</t>
  </si>
  <si>
    <t>PLE - PROGRAMA DE LIBERTAD ASISTIDA ESPECIAL SAN ANTONIO</t>
  </si>
  <si>
    <t>MCA - SAN ANTONIO</t>
  </si>
  <si>
    <t>PLA - QUILLOTA</t>
  </si>
  <si>
    <t>PLA - VALPARAISO</t>
  </si>
  <si>
    <t>PLA - SAN ANTONIO</t>
  </si>
  <si>
    <t>MCA - VALPARAISO</t>
  </si>
  <si>
    <t>ASE - VALPARAISO</t>
  </si>
  <si>
    <t>SBC - VALPARAISO</t>
  </si>
  <si>
    <t>ASR - PIL REGIONAL VALPARAISO</t>
  </si>
  <si>
    <t>ALA - PIL REGIONAL VALPARAISO</t>
  </si>
  <si>
    <t>ASR - PIL OHIGGINS</t>
  </si>
  <si>
    <t>ALA - PIL OHIGGINS</t>
  </si>
  <si>
    <t>MCA - CACHAPOAL</t>
  </si>
  <si>
    <t>PLA - CACHAPOAL</t>
  </si>
  <si>
    <t>ASE - CACHAPOAL</t>
  </si>
  <si>
    <t>CORPORACIÓN DE OPORTUNIDAD Y ACCION SOLIDARIA OPCION</t>
  </si>
  <si>
    <t>ASR - PROGRAMA DE INTERMEDIACION LABORAL</t>
  </si>
  <si>
    <t>ALA - PROGRAMA DE INTERMEDIACION LABORAL</t>
  </si>
  <si>
    <t>PMM - BALDOMERO LILLO</t>
  </si>
  <si>
    <t>CORPORACIÓN EDUCACIONAL ABATE MOLINA DE TALCA</t>
  </si>
  <si>
    <t>PLE - PROGRAMA LIBERTAD ASISTIDA ESPECIAL TALCA</t>
  </si>
  <si>
    <t>ASR - PIL LA ESPERANZA</t>
  </si>
  <si>
    <t>ALA - PIL LA ESPERANZA</t>
  </si>
  <si>
    <t>PLE - ANTULAFQUEN</t>
  </si>
  <si>
    <t>ASR - ARAUCANIA</t>
  </si>
  <si>
    <t>ALA - ARAUCANIA</t>
  </si>
  <si>
    <t>SBC - ADELUWN</t>
  </si>
  <si>
    <t>MCA - AMULEN</t>
  </si>
  <si>
    <t>MCA - CAUTIN</t>
  </si>
  <si>
    <t>PLA - KIMELTU</t>
  </si>
  <si>
    <t>ASE - CAUTIN</t>
  </si>
  <si>
    <t>ASE - CIP CRC CHOL CHOL</t>
  </si>
  <si>
    <t>PLE - ARAUCANIA CENTRO</t>
  </si>
  <si>
    <t>PSA - CIUDAD DEL NIÑO CAUTIN</t>
  </si>
  <si>
    <t>PLA - CIUDAD DEL NIÑO TEMUCO</t>
  </si>
  <si>
    <t>ASR - PIL CUIDAD DEL NINO LOS LAGOS</t>
  </si>
  <si>
    <t>ALA - PIL CUIDAD DEL NINO LOS LAGOS</t>
  </si>
  <si>
    <t>PMM - CUIDAD DEL NIÑO OSORNO</t>
  </si>
  <si>
    <t>ASR - PIL AYSEN</t>
  </si>
  <si>
    <t>ALA - PIL AYSEN</t>
  </si>
  <si>
    <t>PMM - PROGRAMA MULTIMODAL AYSEN</t>
  </si>
  <si>
    <t>ASR - PIL MAGALLANES</t>
  </si>
  <si>
    <t>ALA - PIL MAGALLANES</t>
  </si>
  <si>
    <t>PLE - ACJ SAN BERNARDO</t>
  </si>
  <si>
    <t>PLE - ACJ SAN JOAQUIN</t>
  </si>
  <si>
    <t>PLE - LA PINTANA</t>
  </si>
  <si>
    <t>PLE - CERRO NAVIA</t>
  </si>
  <si>
    <t>ASR - PROYECTO B</t>
  </si>
  <si>
    <t>BANCO SECURITY</t>
  </si>
  <si>
    <t>ALA - PROYECTO B</t>
  </si>
  <si>
    <t>ASR - PIL REINVENTARSE</t>
  </si>
  <si>
    <t>ALA - PIL REINVENTARSE</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</si>
  <si>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</si>
  <si>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</si>
  <si>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</si>
  <si>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</si>
  <si>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</si>
  <si>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</si>
  <si>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</si>
  <si>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</si>
  <si>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</si>
  <si>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</si>
  <si>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</si>
  <si>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</si>
  <si>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</si>
  <si>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</si>
  <si>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</si>
  <si>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</si>
  <si>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</si>
  <si>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</si>
  <si>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</si>
  <si>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</si>
  <si>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ASR - PIL WAYNA IRNAQIRI</t>
  </si>
  <si>
    <t>ALA - PIL WAYNA IRNAQIRI</t>
  </si>
  <si>
    <t>ASE - BALDOMERO LILLO</t>
  </si>
  <si>
    <t>PMM - MULTIMODAL CORFAL ARICA Y PARINACOTA</t>
  </si>
  <si>
    <t>ASR - PIL LLEQUEN ÑUBLE</t>
  </si>
  <si>
    <t>ALA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</si>
  <si>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</si>
  <si>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</si>
  <si>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</si>
  <si>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</si>
  <si>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</si>
  <si>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</si>
  <si>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</si>
  <si>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</si>
  <si>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</si>
  <si>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</si>
  <si>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</si>
  <si>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</si>
  <si>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</si>
  <si>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</si>
  <si>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</si>
  <si>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</si>
  <si>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</si>
  <si>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</si>
  <si>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Presidente: 
Ricardo Napadensky Bauzá                    RUT N° 4.750.509-7
Subrogante del Presidente en caso de ausencia o impedimento del titular: 
Samuel Fernández Illanes.                     RUT N°4.550.014-4
Secretario General:
Neftalí Carabantes Hernández                 RUT N°8.608.030-3                                  
Directores:
María Teresa Del Río Albornoz                RUT N°6.458.549-5
Samuel Fernández Illanes.                     RUT N°4.550.014-4
Rita Coya Costapez.                               RUT N°5.169.659-K
Sergio Henríquez Díaz.                          RUT Nº 6.241.379-4
Juan Francisco Ortun Quijada.                              RUT N°7.258.194-6
</t>
  </si>
  <si>
    <t>La personería de don Ricardo Napadensky Bauzá y de don Samuel Fernández Illanes, consta en Acta de Sesión Ordinaria Nº694, de la H. Junta Directiva, de fecha 23 de marzo de 2021, reducida a escritura pública el 21 de octubre de 2021, ante la Notario Público Titular de la Décima Notaría de Santiago, doña Valeria Ronchera Flores.</t>
  </si>
  <si>
    <t xml:space="preserve">Se adjuntan antecedentes financieros actualizados al año 2020, aprobados por el Sub departamento de Supervisión Nacional. 
</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</si>
  <si>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</si>
  <si>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</si>
  <si>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</si>
  <si>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</si>
  <si>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</si>
  <si>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</si>
  <si>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</si>
  <si>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</si>
  <si>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</si>
  <si>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</si>
  <si>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</si>
  <si>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</si>
  <si>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</si>
  <si>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</si>
  <si>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</si>
  <si>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</si>
  <si>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</si>
  <si>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</si>
  <si>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</si>
  <si>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</si>
  <si>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</si>
  <si>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</si>
  <si>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</si>
  <si>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</si>
  <si>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</si>
  <si>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</si>
  <si>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</si>
  <si>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</si>
  <si>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</si>
  <si>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</si>
  <si>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</si>
  <si>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</si>
  <si>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</si>
  <si>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</si>
  <si>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</si>
  <si>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</si>
  <si>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</si>
  <si>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GRANEROS</t>
  </si>
  <si>
    <t>ASE - CIP CRC TALCA</t>
  </si>
  <si>
    <t>ASE - MEDIO LIBRE TALCA</t>
  </si>
  <si>
    <t>ASE - CIP CRC CRESERES GRANEROS</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</si>
  <si>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</si>
  <si>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</si>
  <si>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</si>
  <si>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</si>
  <si>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</si>
  <si>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</si>
  <si>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</si>
  <si>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</si>
  <si>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</si>
  <si>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</si>
  <si>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</si>
  <si>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</si>
  <si>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</si>
  <si>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CRESERES SAN FERNANDO</t>
  </si>
  <si>
    <t>ASE - LINARES</t>
  </si>
  <si>
    <t>ASE - CRESERES CURICO</t>
  </si>
  <si>
    <t>ASE - PROFESOR MANUEL GUERRERO</t>
  </si>
  <si>
    <t>ASE - PUENTE ALTO</t>
  </si>
  <si>
    <t>81735100K</t>
  </si>
  <si>
    <t>70004310K</t>
  </si>
  <si>
    <t>75786200K</t>
  </si>
  <si>
    <t>72363900K</t>
  </si>
  <si>
    <t>65095565K</t>
  </si>
  <si>
    <t>65192836K</t>
  </si>
  <si>
    <t xml:space="preserve">709319000
</t>
  </si>
  <si>
    <t>65114762K</t>
  </si>
  <si>
    <t xml:space="preserve">651920833
</t>
  </si>
  <si>
    <t>65111456K</t>
  </si>
  <si>
    <t xml:space="preserve">
651387485
</t>
  </si>
  <si>
    <t>75979270K</t>
  </si>
  <si>
    <t>72499900K</t>
  </si>
  <si>
    <t>65190112K</t>
  </si>
  <si>
    <t>65951110k</t>
  </si>
  <si>
    <t>65068933K</t>
  </si>
  <si>
    <t xml:space="preserve">720513005 
</t>
  </si>
  <si>
    <t xml:space="preserve">651026814
</t>
  </si>
  <si>
    <t>65175495K</t>
  </si>
  <si>
    <t>72493000K</t>
  </si>
  <si>
    <t xml:space="preserve">657285609
</t>
  </si>
  <si>
    <t>75187300K</t>
  </si>
  <si>
    <t>70015680K</t>
  </si>
  <si>
    <t>70717000K</t>
  </si>
  <si>
    <t xml:space="preserve">
652942806
</t>
  </si>
  <si>
    <t>65160642K</t>
  </si>
  <si>
    <t>65766670K</t>
  </si>
  <si>
    <t xml:space="preserve">
651539161
</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</si>
  <si>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</si>
  <si>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</si>
  <si>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</si>
  <si>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</si>
  <si>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</si>
  <si>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</si>
  <si>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</si>
  <si>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</si>
  <si>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</si>
  <si>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</si>
  <si>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</si>
  <si>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</si>
  <si>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</si>
  <si>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</si>
  <si>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</si>
  <si>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</si>
  <si>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</si>
  <si>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</si>
  <si>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</si>
  <si>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</si>
  <si>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 xml:space="preserve">692537009
</t>
  </si>
  <si>
    <t>69130700K</t>
  </si>
  <si>
    <t>69071700K</t>
  </si>
  <si>
    <t>69254000K</t>
  </si>
  <si>
    <t>69061300K</t>
  </si>
  <si>
    <t>69060700K</t>
  </si>
  <si>
    <t xml:space="preserve">
690712008
</t>
  </si>
  <si>
    <t>69072300K</t>
  </si>
  <si>
    <t>69081000K</t>
  </si>
  <si>
    <t xml:space="preserve">
691501000
</t>
  </si>
  <si>
    <t>69191500K</t>
  </si>
  <si>
    <t xml:space="preserve">654526001
</t>
  </si>
  <si>
    <t xml:space="preserve">65571720K
</t>
  </si>
  <si>
    <t>71593700K</t>
  </si>
  <si>
    <t>71877800K</t>
  </si>
  <si>
    <t>65266900K</t>
  </si>
  <si>
    <t>65469480K</t>
  </si>
  <si>
    <t>72282900K</t>
  </si>
  <si>
    <t>65160754K</t>
  </si>
  <si>
    <t>74962700K</t>
  </si>
  <si>
    <t>65009073K</t>
  </si>
  <si>
    <t>65165937K</t>
  </si>
  <si>
    <t>65076983K</t>
  </si>
  <si>
    <t xml:space="preserve">759960009
</t>
  </si>
  <si>
    <t>65069113k</t>
  </si>
  <si>
    <t xml:space="preserve">
657798800
</t>
  </si>
  <si>
    <t>72793300K</t>
  </si>
  <si>
    <t>65223920K</t>
  </si>
  <si>
    <t xml:space="preserve">729097004
</t>
  </si>
  <si>
    <t xml:space="preserve">
759733800</t>
  </si>
  <si>
    <t>65114065K</t>
  </si>
  <si>
    <t>65316310 K</t>
  </si>
  <si>
    <t xml:space="preserve">651657121
</t>
  </si>
  <si>
    <t>70643500K</t>
  </si>
  <si>
    <t>80066523K</t>
  </si>
  <si>
    <t>70301500K</t>
  </si>
  <si>
    <t>61607900K</t>
  </si>
  <si>
    <t>73923400K</t>
  </si>
  <si>
    <t xml:space="preserve">70990700K
</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</si>
  <si>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</si>
  <si>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</si>
  <si>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</si>
  <si>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</si>
  <si>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</si>
  <si>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Certificado de Vigencia de Persona Jurídica Sin Fines de Lucro Folio Nº 500450259273, de fecha 20 de mayo de 2022, emitido por el Servicio de Registro Civil e Identificación.</t>
  </si>
  <si>
    <t xml:space="preserve">22724279
cel  954233521 (María Eugenia Pino)
</t>
  </si>
  <si>
    <t xml:space="preserve">chilederecho@gmail.com
direccion@chilederechos.cl .     
mepderecho@gmail.com
</t>
  </si>
  <si>
    <t>Se acompaña certificado financiero correspondiente al año 2021, aprobado por el Sub Departamento de Supervisión Financiera Nacional.</t>
  </si>
  <si>
    <t xml:space="preserve">Presidente: Luis Antonio Ruíz Sumaret, 
Directora Ejecutiva: Yerka Aguilera Olivares, 
</t>
  </si>
  <si>
    <t xml:space="preserve"> Correo electrónico: directorio@corporacionllequen.cl, llequencentral4@gmail.com             yerkaguileracorporacionllequen@gmail.com</t>
  </si>
  <si>
    <t>Certificado de Vigencia Folio Nº 500451769159, de fecha 31 de mayo de 2022, otorgado por el Servicio de Registro Civil e Identificación.</t>
  </si>
  <si>
    <t xml:space="preserve">Se acompaña certificado financiero correspondiente al año 2021 aprobada por el  Sub Departamento de Supervisión Financiera Nacional. </t>
  </si>
  <si>
    <t xml:space="preserve">Presidente: Guillermo Montecinos Rojas, RUT Nº 7.402.401-7
Vicepresidente: Flavio Orellana Zamorano, RUT N° 9.628.171-4
Secretaria: Hilda Pinilla Ocampo, RUT N° 13.856.528-9
Tesorera: Marina Bustos Pino, RUT N° 5.254.202-2
Director: Renatto Pendola Rodríguez, RUT N° 14.001.005-7.
Consta en Certificado de Directorio de Persona Jurídica sin fines de lucro, folio Nº 500448359563, emitido el 10 de mayo de 2022, por el Servicio de Registro Civil e Identificación.
</t>
  </si>
  <si>
    <t>Se acompaña certificado financiero de la Institución correspondientes al año 2021, aprobado por el Sub Departamento de Supervisión Financiera Nacional .</t>
  </si>
  <si>
    <t>Se acompaña Certificado Financiero de la Institución correspondiente al 2021, aprobado por el Subdepartamento de Supervisión Financiera Nacional.</t>
  </si>
  <si>
    <t>Se acompaña certificado financiero correspondiente al año 2021, aprobados por el Sub Departamento de Supervisión Financiera Nacional.</t>
  </si>
  <si>
    <t xml:space="preserve">Certificado de Vigencia, folio Nº 500448659603, emitido con fecha 11 de mayo de 2022 por el Servicio de Registro Civil e Identificación.
</t>
  </si>
  <si>
    <t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t>
  </si>
  <si>
    <t>Se acompaña certificado financiero correspondiente al año 2021, aprobado por el Subdepartamento de Supervisión Financiera.</t>
  </si>
  <si>
    <t xml:space="preserve">Certificado de antecedentes financieros, correspondientes al año 2021, aprobados por el Subdepartamento de Supervisión Financiera Nacional. </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</si>
  <si>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</si>
  <si>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</si>
  <si>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</si>
  <si>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</si>
  <si>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</si>
  <si>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</si>
  <si>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</si>
  <si>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</si>
  <si>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</si>
  <si>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</si>
  <si>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</si>
  <si>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</si>
  <si>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</si>
  <si>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</si>
  <si>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</si>
  <si>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</si>
  <si>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</si>
  <si>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</si>
  <si>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</si>
  <si>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</si>
  <si>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 xml:space="preserve">ANTECEDENTES CORRESPONDIENTES AL AÑO 2021, aprobado por el SUB DEPARTAMENTO DE SUPERVISIÓN FINANCIERA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</si>
  <si>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</si>
  <si>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</si>
  <si>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</si>
  <si>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</si>
  <si>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</si>
  <si>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</si>
  <si>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</si>
  <si>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</si>
  <si>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</si>
  <si>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</si>
  <si>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</si>
  <si>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</si>
  <si>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</si>
  <si>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</si>
  <si>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</si>
  <si>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Se acompañan antecedentes financieros correspondientes al año 2021, aprobados por el Departamento de Administración y Finanzas del SENAME.</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</si>
  <si>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</si>
  <si>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</si>
  <si>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</si>
  <si>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</si>
  <si>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</si>
  <si>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</si>
  <si>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</si>
  <si>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</si>
  <si>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SAN MIGUEL</t>
  </si>
  <si>
    <t>MCA - ESTACION CENTRAL</t>
  </si>
  <si>
    <t>MCA - MAIPU</t>
  </si>
  <si>
    <t>MCA - SAN MIGUEL</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</si>
  <si>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</si>
  <si>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Se acompaña certificado financiero de la Institución correspondientes al año 2021, en proceso de ser aprobado por el Sub Departamento de Supervisión Financiera Nacional</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</si>
  <si>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</si>
  <si>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</si>
  <si>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</si>
  <si>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</si>
  <si>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</si>
  <si>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</si>
  <si>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</si>
  <si>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</si>
  <si>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</si>
  <si>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Certificado financiero correspondiente al año 2021, con  aprobación por el Sub Departamento de Supervisión Nacional de SENAME.</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</si>
  <si>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</si>
  <si>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</si>
  <si>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</si>
  <si>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</si>
  <si>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</si>
  <si>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</si>
  <si>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</si>
  <si>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 xml:space="preserve">Certificado de Vigencia, Folio Nº 500450683659, de 24 de mayo de 2022, emitido por el Servicio de Registro Civil e Identificación.
</t>
  </si>
  <si>
    <t xml:space="preserve">a) Presidente: Cristian Gonzalo Espinoza Camus, Rut Nº15.490.427-1
b) Vicepresidente: Francisca Rojas Berguño, Rut Nº15.490.427-1
c) Secretaria:  Carolina Saavedra Fernandez, Rut Nº15.607.477-2.
d) Tesorero: Marina Araos Gallardo, Rut Nº16.204.992-5
e) 
f) 1º Director: Sabrina Núñez Vera, Rut Nº16.930.384-3
g) 2º Director: Karen Ovalle Lobos,. Rut Nº15.485.370-K
a) Presidente: Cristian Gonzalo Espinoza Camus, 
b) Vicepresidente: Guillermo Felipe Salas Araos, 
c) Secretaria: Karin Alejandra Olivares Farías, 
d) Tesorero: Cecilia del Carmen Reyes Valladares, 
e) 1º Director: Juan Pablo Miranda Núñez, 
f) 2º Director: José Guillermo Palacios Meneses,. 
Se acompañaron todas las cédulas de identidad, declaraciones juradas y certificados de antecedentes. 
</t>
  </si>
  <si>
    <t xml:space="preserve">
Certificado financiero correspondiente al año 2021, con  aprobación por el Sub Departamento de Supervisión Nacional de SENAME.</t>
  </si>
  <si>
    <t xml:space="preserve">Se acompaña certificado financiero correspondiente al año 2021, aprobado por el Departamento de Administración y Finanzas. </t>
  </si>
  <si>
    <t xml:space="preserve">Certificado de Vigencia de Persona Jurídica Sin Fines de Lucro Folio N° 500460016698, emitido con fecha 21 de julio de 2022, por el Servicio de Registro Civil e Identificación.
</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</si>
  <si>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</si>
  <si>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</si>
  <si>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</si>
  <si>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Certificado de antecedentes financieros del año 2021, aprobados por el Subdepartamento de Supervisión Financiera Nacional.</t>
  </si>
  <si>
    <t>Certificado de Vigencia de Persona Jurídica sin Fines de Lucro Folio N° 500449328028, de 16 de mayo de 2022, emitido por el Servicio de Registro Civil e Identificación</t>
  </si>
  <si>
    <t xml:space="preserve">Se acompañan antecedentes financieros correspondientes al año 2021,  aprobados por el Subdepartamento de Supervisión Financiera Nacional. </t>
  </si>
  <si>
    <t>Certificado de vigencia Folio Nº 500451608691, de fecha 30 de mayo de 2022, emitido por el Servicio de Registro Civil e Identificación.</t>
  </si>
  <si>
    <t xml:space="preserve">Se acompaña certificado de antecedentes financieros, correspondiente al año 2021 aprobados por el Sub Departamento de Supervisión Financiera Nacional. </t>
  </si>
  <si>
    <t xml:space="preserve">Certificado de vigencia, folio Nº 500458491550, de fecha 11 de julio de 2022,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</si>
  <si>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t>
  </si>
  <si>
    <t>31 de marzo de 2022 a 31 de marzo de 2025</t>
  </si>
  <si>
    <t>Certificado de Vigencia Folio Nº 500459110567, de fecha 014 de julio de 2022, del Servicio de Registro Civil e Identificación.</t>
  </si>
  <si>
    <t>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</si>
  <si>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Se acompaña certificado de antecedentes financieros correspondiente al año 2021, aprobado por el Subdepartamento de Supervisión Financiera de la Dirección Nacional.</t>
  </si>
  <si>
    <t>CONSEJO DE DEFENSA DEL NIÑO O CIUDAD DEL NIÑO O FUNDACION CIUDAD DEL NIÑO (CODENI)</t>
  </si>
  <si>
    <t xml:space="preserve">Certificado de Vigencia de persona jurídica sin fines de lucro Folio N° 500449811171, emitido con fecha 18 de mayo de 2022,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</si>
  <si>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t>
  </si>
  <si>
    <t xml:space="preserve"> 3 años.</t>
  </si>
  <si>
    <t xml:space="preserve">ccardenas@ciudaddelnino.cl
nneira@ciudaddelnino.cl 
</t>
  </si>
  <si>
    <t xml:space="preserve">Se acompaña certificado de antecedentes financieros, correspondientes al año 2021 aprobador por el Subdepartamento de Supervisión Financiera Nacional.  </t>
  </si>
  <si>
    <t xml:space="preserve">Certificado de Vigencia Folio Nº 500458489362, de fecha 11 de julio de 2022, del Servicio de Registro Civil e Identificación. </t>
  </si>
  <si>
    <t>Se acompaña certificado financiero correspondiente al año 2021, aprobados por  Supervisión Financiera Nacional.</t>
  </si>
  <si>
    <t>Certificado de Vigencia inscripción Nº7421 de fecha 02 de abril de 1997. Folio N° 5500448399370 emitido por el Servicio de Registro Civil e Identificación, de fecha 10 de mayo de 2022.</t>
  </si>
  <si>
    <t>Certificado de Vigencia de personas jurídicas sin fines de lucro folio Nº 500457868412, del 06 de julio de 2022,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</si>
  <si>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t>
  </si>
  <si>
    <t>De 02 de abril de 2022 al 22 de abril de 2024</t>
  </si>
  <si>
    <t>Recepción de antecedentes financieros del año 2021, aprobados por el Subdepartamento de Supervisión Financiera Nacional.</t>
  </si>
  <si>
    <t>Certificado de Antecedentes Financieros año 2021, aprobados por el Subdepartamento de Supervisión Financiera Nacional.</t>
  </si>
  <si>
    <t>KM FUNDACIÓN SOCIAL</t>
  </si>
  <si>
    <t>Certificado de Vigencia de Persona Jurídica sin fines de lucro folio N° 500438890754, fue con fecha 09 de diciembre de 2021, bajo el N° de inscripción 323278.</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</si>
  <si>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</si>
  <si>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</si>
  <si>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</si>
  <si>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</si>
  <si>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</si>
  <si>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 xml:space="preserve">
Correo: Katherina@kmconsultores.cl
</t>
  </si>
  <si>
    <t>Certificado Financiero 2021 aprobado por Subdepartamento de Supervisión financiera.</t>
  </si>
  <si>
    <t>: Durarán 2 años en sus cargos, renovándose por mitades cada año.</t>
  </si>
  <si>
    <t>Certificado de vigencia de persona jurídica sin fines de lucro, folio N° 500459210537, emitido por el Servicio de Registro Civil e Identificación, con fecha 15 de julio de 2022.</t>
  </si>
  <si>
    <t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t>
  </si>
  <si>
    <t xml:space="preserve">Los directores duran tres años en sus cargos, pudiendo ser reelegidos por una sola vez y se renuevan anualmente por terceras partes
</t>
  </si>
  <si>
    <t xml:space="preserve">23 de abril de 2022 al 23 de abril de 2023.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</si>
  <si>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</si>
  <si>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Se acompaña Certificado de Antecedentes Financieros, correspondientes al año 2021, aprobados por el Subdepartamento de Supervisión Financiera Nacional</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</si>
  <si>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</si>
  <si>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Certificado de vigencia, folio N° 500459274, de 15 de julio de 2022, emitido por el Servicio de Registro Civil e Identificación.</t>
  </si>
  <si>
    <t xml:space="preserve">Presidente: Guido Gossens Roell, 
Secretaria: Luisa Verónica Rojas Huanel, 
Tesorero: Luis Iván Salas Rojas,
Directores:
Marisol  Aguirre Zúñiga, 
María Ernestina Mascaró Morales, 
</t>
  </si>
  <si>
    <t>Se acompaña certificado financiero correspondiente al año 2021, aprobados por el Sub Departamento de Supervisión Financiera Nacional</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</si>
  <si>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</si>
  <si>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</si>
  <si>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</si>
  <si>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</si>
  <si>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</si>
  <si>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</si>
  <si>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</si>
  <si>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</si>
  <si>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</si>
  <si>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Antecedentes Financieros del año 2021, aprobados por Supervisión Financiera.</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</si>
  <si>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</si>
  <si>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</si>
  <si>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</si>
  <si>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Certificado de Vigencia Folio Nº 500460916202, de fecha 26 de julio de 2022, del Servicio de Registro Civil e Identificación.</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</si>
  <si>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</si>
  <si>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Se acompaña certificado de antecedentes financiares año 2021  aprobado por el Departamento de Supervisión Financiera</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</si>
  <si>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</si>
  <si>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</si>
  <si>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</si>
  <si>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</si>
  <si>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</si>
  <si>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</si>
  <si>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</si>
  <si>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</si>
  <si>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</si>
  <si>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</si>
  <si>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</si>
  <si>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</si>
  <si>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</si>
  <si>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</si>
  <si>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</si>
  <si>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</si>
  <si>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</si>
  <si>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Certificado de vigencia N° 500446920404, de 01 de mayo de 2022, del SRC.</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</si>
  <si>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</si>
  <si>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 Certificado de Antecedentes Financieros del año 2021, aprobados por el Subdepartamento de Supervisión Financiera Nacional</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</si>
  <si>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</si>
  <si>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</si>
  <si>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</si>
  <si>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</si>
  <si>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</si>
  <si>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</si>
  <si>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</si>
  <si>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</si>
  <si>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</si>
  <si>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</si>
  <si>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</si>
  <si>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Presidente: Andrés Antonio Parra Sandoval             Vicepresidente: Rogelio Francisco Galindo Veloso  
Secretario: Dante Germán Gebauer Muño                
Tesorero: José Edgardo Astete Cereceda                   
Directora: Irma Ines Inzunza Pacheco                        
</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</si>
  <si>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</si>
  <si>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</si>
  <si>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</si>
  <si>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</si>
  <si>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Certificado de Vigencia folio N° 500459268509, de fecha 15-07-2022 del Servicio de Registro Civil e Identificación.</t>
  </si>
  <si>
    <t xml:space="preserve">PRESIDENTE 
PAULA VIAL REYNAL 
10.466.736-8
VICE-PRESIDENTE 
AGUSTIN RIESCO GUZMAN 
16.018.326-8
SECRETARIO 
SEBASTIAN ANDRES VALENZUELA AGÜERO 
9.950.953-8
TESORERO
 RAFAEL RODRIGUEZ WALKER 
15.960.427-6
</t>
  </si>
  <si>
    <t xml:space="preserve">09 de julio de 2019 a 09 de julio de 2022.                                           </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</si>
  <si>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</si>
  <si>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 xml:space="preserve">
Se acompaña certificado financiero correspondiente al 2021, aprobado por el Subdepartamento de Supervisión Financiera.</t>
  </si>
  <si>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</si>
  <si>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</si>
  <si>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</si>
  <si>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</si>
  <si>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</si>
  <si>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</si>
  <si>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</si>
  <si>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</si>
  <si>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</si>
  <si>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</si>
  <si>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</si>
  <si>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</si>
  <si>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</si>
  <si>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</si>
  <si>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PMM - CIUDAD DE NIÑO VALDIVIA</t>
  </si>
  <si>
    <t xml:space="preserve">PRESIDENTE
BEATRICE AVALOS DAVIDSON 3.183.361-2
VICE-PRESIDENTE
OSCAR GERMAN ESPINOZA DIAZ 8.707.862-0
SECRETARIO
CRISTIAN FERNANDO GAJARDO DIAZ 11.457.779-0
TESORERO 
DANTE MIGUEL CASTILLO GUAJARDO 10.403.643-0
DIRECTOR 
MARIA LORETO EGAÑA BARAONA 4.775.593-K
DIRECTOR 
ANA MARIA CERDA TAVERNE 6.063.245-6
</t>
  </si>
  <si>
    <t>Cinco años en sus cargos.</t>
  </si>
  <si>
    <t>De 27 de mayo de 2022 al 27 de mayo de 2027</t>
  </si>
  <si>
    <t xml:space="preserve">BEATRICE AVALOS DAVIDSON, RUT: 3.183.361-2
</t>
  </si>
  <si>
    <t>Certificado Folio Nº500470810543, emitido por SRCeI con fecha 29 de septiembre de 2022.</t>
  </si>
  <si>
    <t xml:space="preserve">Presidente: 
Carlos Mauricio Gacitúa Godoy, RUT: 13.432.992-0.
Vicepresidente: 
Sofia Macarena Baez Herrera, RUT: 13.365.864-5.
Secretario:
Rodolfo Osses Baez, RUT: 18.710.283-9.
Tesorero:
Paola Agley Pérez Zamora, RUT: 12.445.312-7.
</t>
  </si>
  <si>
    <t xml:space="preserve">
Se acompaña Certificado Financiero de los antecedentes financieros del año 2021, aprobados por el Subdepartamento de Supervisión Financiera Nacional. 
</t>
  </si>
  <si>
    <t>ASOCIACIÓN CRISTIANA DE JÓVENES DE VALPARAÍSO</t>
  </si>
  <si>
    <t>PMM - QUILLOTA</t>
  </si>
  <si>
    <t>PMM - SAN FELIPE</t>
  </si>
  <si>
    <t>PLE - O´HIGGINS</t>
  </si>
  <si>
    <t>PMM - RANCAGUA</t>
  </si>
  <si>
    <t xml:space="preserve">Copiapó Nº549, Antofagasta.
</t>
  </si>
  <si>
    <t xml:space="preserve">Se acompaña Certificado Financiero al año 2021, APROBADOS POR USUFI </t>
  </si>
  <si>
    <t>Informe N°504 de 2020.
Informe N°393 de 2020.
Informe N°462 de 2020.</t>
  </si>
  <si>
    <t>Informe N°511, de 2020</t>
  </si>
  <si>
    <t>Informe N°719, de 2020</t>
  </si>
  <si>
    <t>Informe N°504 de 2020.</t>
  </si>
  <si>
    <t>Informe N°393 de 2020.
Informe N°833 de 2020.</t>
  </si>
  <si>
    <t xml:space="preserve">Se acompaña certificado financiero, correspondiente al año 2021, aprobado por el Subdepartamento de Supervisión Financiera Nacional. </t>
  </si>
  <si>
    <t>Informe N°953 de 2018</t>
  </si>
  <si>
    <t xml:space="preserve"> Informe N° 953, 2018 </t>
  </si>
  <si>
    <t>Informe N°1063 de 2019</t>
  </si>
  <si>
    <t>Certificado financiero firmado ante notario público correspondiente al año 2021 aprobados por el Subdepartamento de Supervisión Financiera Nacional.</t>
  </si>
  <si>
    <t>Informe N°730 de 2018
Informe N°908 de 2018
Informe N°1059 de 2018
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</si>
  <si>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</si>
  <si>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</si>
  <si>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</si>
  <si>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</si>
  <si>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Final N°462 de 2020.</t>
  </si>
  <si>
    <t>Informe N°820 de 2018
Informe N°1004 de 2018</t>
  </si>
  <si>
    <t>Informe N°820, 2018       Informe N° 1004, 2018</t>
  </si>
  <si>
    <t>Informe N°462, de 2020.</t>
  </si>
  <si>
    <t>Informe N° 643, 2020</t>
  </si>
  <si>
    <t>Informe N°953 de 2018
Informe N°1005 de 2018</t>
  </si>
  <si>
    <t xml:space="preserve"> Informe N° 953, 2018       Informe N° 1005, 2018</t>
  </si>
  <si>
    <t>Informe N° 908, 2018</t>
  </si>
  <si>
    <t>Informe N° 908, 2018.
Informe N°550/2020.</t>
  </si>
  <si>
    <t>Informe N°8, de 2021.</t>
  </si>
  <si>
    <t>Informe N°456, de 2020.
Informe IE N°211, de 2021.</t>
  </si>
  <si>
    <t>Informe N°535, de 2020.</t>
  </si>
  <si>
    <t>Informe N°730 de 2018</t>
  </si>
  <si>
    <t>Informe N°393, de 2020.
Informe N°606, de 2020.</t>
  </si>
  <si>
    <t>Informe N° 730 de  2018</t>
  </si>
  <si>
    <t xml:space="preserve"> INSTITUCIÓN</t>
  </si>
  <si>
    <t>CATEGORIZACIÓN NATURALEZA JURÍDICA</t>
  </si>
  <si>
    <t>AÑO CERTIFICADO DE VIGENCIA</t>
  </si>
  <si>
    <t>AÑO ÚLTIMO CERTIFICADO ANTECEDENTES FINANCIEROS AUTORIZADOS SENAME</t>
  </si>
  <si>
    <t>RESULTADO DE LOS CONTROLES EFECTUADOS POR LA CGR Y POR OTROS ORGANISMOS FISCALIZADORES</t>
  </si>
  <si>
    <t>Organizaciones Comunitarias Funcionales.</t>
  </si>
  <si>
    <t>Corporaciones de Derecho Privado</t>
  </si>
  <si>
    <t>Asociaciones Indígenas</t>
  </si>
  <si>
    <t>Asociación Trascender</t>
  </si>
  <si>
    <t>Aldeas Infantiles S.O.S. -Concepción</t>
  </si>
  <si>
    <t>Aldeas de Niños S.O.S.</t>
  </si>
  <si>
    <t>Instituciones Religiosas.</t>
  </si>
  <si>
    <t>Club de Leones Concepción-Hualpén</t>
  </si>
  <si>
    <t>Laja</t>
  </si>
  <si>
    <t>Congregación del Amor Misericordioso</t>
  </si>
  <si>
    <t>Congregación Religiosa de La Sagrada Familia de Urgel</t>
  </si>
  <si>
    <t>Congregación del Buen Pastor</t>
  </si>
  <si>
    <t>Congregación Hermanas Carmelitas Teresas de San José</t>
  </si>
  <si>
    <t>Congregación Hermanas Hospitalarias del Sacratísimo Corazón de Jesús</t>
  </si>
  <si>
    <t>Congregación Hermanas Maestras de la Santa Cruz</t>
  </si>
  <si>
    <t>Penco</t>
  </si>
  <si>
    <t>Congregación Instituto Hijas de María Auxiliadora</t>
  </si>
  <si>
    <t>Congregación Pequeñas Hermanas Misioneras de la Caridad-Don Orione</t>
  </si>
  <si>
    <t>Congregación de Religiosas Adoratrices Esclavas del Santísimo Sacramento y de la Caridad.</t>
  </si>
  <si>
    <t>Congregación de las Religiosas Franciscanas Misioneras del Sagrado Corazón</t>
  </si>
  <si>
    <t>Congregación Religiosas Siervas de María Dolorosa</t>
  </si>
  <si>
    <t>Congregación Salesiana de Chile</t>
  </si>
  <si>
    <t>Congregación Siervas de San José</t>
  </si>
  <si>
    <t>Lautaro</t>
  </si>
  <si>
    <t>Viña Del Mar</t>
  </si>
  <si>
    <t>San Pedro De La Paz</t>
  </si>
  <si>
    <t>Corporación Casa del Cerro</t>
  </si>
  <si>
    <t>Corporación Chilena de Niños y Adultos Extraviados ¡Ayúdame!</t>
  </si>
  <si>
    <t>Huasco</t>
  </si>
  <si>
    <t>Corporación de Apoyo Integral para el Adulto Mayor y/o Corporación Laureles</t>
  </si>
  <si>
    <t>Corporaciones de Derecho Público.</t>
  </si>
  <si>
    <t>N/C</t>
  </si>
  <si>
    <t>Corporación de Ayuda a la Familia</t>
  </si>
  <si>
    <t>Informe N°504, de 2020.</t>
  </si>
  <si>
    <t>Corporación de Ayuda a la Infancia Casa Montaña</t>
  </si>
  <si>
    <t>Informe N°550, de 2020.</t>
  </si>
  <si>
    <t xml:space="preserve">Corporación Centro de Estudios para la Educación, El Riesgo Social y el Derecho
</t>
  </si>
  <si>
    <t>Corporación de Beneficencia Andalién</t>
  </si>
  <si>
    <t>Informe N° 504 de 2020.   
Informe N°456 de 2020.
Informe N°833 de 2020.
Informe N°550 de 2020</t>
  </si>
  <si>
    <t>Informe N°1063 de 2019.
Informe N°833 de 2020.</t>
  </si>
  <si>
    <t>Corporación de Desarrollo Social y Económico Indígena CODESI</t>
  </si>
  <si>
    <t>Talcahuano</t>
  </si>
  <si>
    <t>Quisco</t>
  </si>
  <si>
    <t xml:space="preserve">Corporación de Desarrollo y Acción Social, Cultural y Educacional Arrebol-Chile o Corporación Arrebol-Chile
</t>
  </si>
  <si>
    <t>Corporación Derechos Iguales</t>
  </si>
  <si>
    <t>Corporación de Estudio, Desarrollo y Capacitación A Todo Sur.</t>
  </si>
  <si>
    <t>S/I</t>
  </si>
  <si>
    <t xml:space="preserve">Informe N° 730 de 2018       
Informe N° 908 de 2018      
Informe N° 1059 de 2018        
Informe N° 1063 de 2019                  </t>
  </si>
  <si>
    <t>Corporación de Investigación y Desarrollo de la Sociedad y las Migraciones Colectivo Sin Fronteras</t>
  </si>
  <si>
    <t>Informe N° 908, de 2018.
Informe N°741, de 2020.</t>
  </si>
  <si>
    <t>Corporación Hope For Children</t>
  </si>
  <si>
    <t>Pelarco</t>
  </si>
  <si>
    <t>Corporación de Defensoría Nacional de Derechos Humanos de los Niños, Niñas y Adolescentes con base en género y familia, o Defensoría de los DD.HH. de los Niños.</t>
  </si>
  <si>
    <t>Corporación La Casa del Padre Demetrio</t>
  </si>
  <si>
    <t>Corporación Municipal de Conchalí de Educación, Salud y Atención de Menores, CORESAM</t>
  </si>
  <si>
    <t>Corporación Municipal de Educación, Salud y Atención de Menores de Puente Alto</t>
  </si>
  <si>
    <t>Informe N°606, de 2020.</t>
  </si>
  <si>
    <t>Corporación Municipal de Quellón para la Educación, Salud y Atención del Menor</t>
  </si>
  <si>
    <t>Corporación Municipal de Peñalolén Para el Desarrollo Social CORMUP</t>
  </si>
  <si>
    <t>Corporación Municipal de Punta Arenas para la Educación, Salud y Atención al Menor</t>
  </si>
  <si>
    <t>Corporación para el Desarrollo Económico y Social</t>
  </si>
  <si>
    <t>Salamanca</t>
  </si>
  <si>
    <t>Corporación para el Desarrollo de la Salud Mental Familiar - CODESAM</t>
  </si>
  <si>
    <t>Informe N°511, de 2020.</t>
  </si>
  <si>
    <t>Informe N°1063 de 2019.  
Informe N°456 de 2020.</t>
  </si>
  <si>
    <t>Corporación Kaleidos para la Promoción, Defensa y Restitución de los Derechos de la Infancia y Adolescencia</t>
  </si>
  <si>
    <t>Corporación Asociación de Asistencia y Desarrollo de Personas Vulnerables - UNE</t>
  </si>
  <si>
    <t>Fundación Derecho Privado.</t>
  </si>
  <si>
    <t>Fundación Derecho Público.</t>
  </si>
  <si>
    <t>Informe N° 643 de 2020</t>
  </si>
  <si>
    <t>Informe N° 730 de 2018         
Informe N° 820 de 2018                 
Informe N° 1063 de 2019                  
Informe N° 908 de 2018</t>
  </si>
  <si>
    <t>Huechuraba</t>
  </si>
  <si>
    <t>Fundación de Beneficencia de los Sagrados Corazones SSCC</t>
  </si>
  <si>
    <t>Fundación Gabriel &amp; Mary Mustakis</t>
  </si>
  <si>
    <t>Fundación Marista por la Solidaridad Gesta</t>
  </si>
  <si>
    <t>Fundación Hogar de Niñas Las Creches.</t>
  </si>
  <si>
    <t>Fundación Integral de la Familia - FIDEF</t>
  </si>
  <si>
    <t>Quinta De Tilcoco</t>
  </si>
  <si>
    <t>Informe N°741, de 2020.</t>
  </si>
  <si>
    <t>Fundación La Familia de María</t>
  </si>
  <si>
    <t>Informe N°719, de 2020.</t>
  </si>
  <si>
    <t>Isla De Pascua</t>
  </si>
  <si>
    <t xml:space="preserve">
Fundación María de la Luz Zañartu
</t>
  </si>
  <si>
    <t>Fundación Mi Casa</t>
  </si>
  <si>
    <t>Informe N° 908 de 2018      
Informe N° 953 de 2018                   
Informe N° 1005 de 2018                
Informe N° 1059 de 2018                          
Informe N° 1063 de 2019</t>
  </si>
  <si>
    <t>Fundación Miguel Kast Rist</t>
  </si>
  <si>
    <t>Informe N°456, de 2020.</t>
  </si>
  <si>
    <t>Informe N°833, de 2020.</t>
  </si>
  <si>
    <t>Fundación Paicaví</t>
  </si>
  <si>
    <t>Fundación para la Acción Social</t>
  </si>
  <si>
    <t>Fundación Reencuentro</t>
  </si>
  <si>
    <t>Fundación Reinventarse</t>
  </si>
  <si>
    <t>Fundación San Pedro Armengol</t>
  </si>
  <si>
    <t>Fundación San José para la Adopción Familiar Cristiana</t>
  </si>
  <si>
    <t xml:space="preserve">Fundación Educacional para el Desarrollo Integral del Menor o Fundación Integra.
</t>
  </si>
  <si>
    <t>Organismo o Servicio Público.</t>
  </si>
  <si>
    <t>Cabo De Hornos</t>
  </si>
  <si>
    <t>Hogar de Menores Dame Tu Mano</t>
  </si>
  <si>
    <t>Alhué</t>
  </si>
  <si>
    <t>Alto Del Carmen</t>
  </si>
  <si>
    <t>Alto Hospicio</t>
  </si>
  <si>
    <t xml:space="preserve">
I. Municipalidad de Andacollo
</t>
  </si>
  <si>
    <t>Arauco</t>
  </si>
  <si>
    <t>Bulnes</t>
  </si>
  <si>
    <t>Hornos</t>
  </si>
  <si>
    <t>Calera De Tango</t>
  </si>
  <si>
    <t>Canela</t>
  </si>
  <si>
    <t xml:space="preserve">
I. Municipalidad de Catemu
</t>
  </si>
  <si>
    <t>Catemu</t>
  </si>
  <si>
    <t>Chépica</t>
  </si>
  <si>
    <t>Diego De Almagro</t>
  </si>
  <si>
    <t xml:space="preserve">
I. Municipalidad de Fresia</t>
  </si>
  <si>
    <t>Gorbea</t>
  </si>
  <si>
    <t>Graneros</t>
  </si>
  <si>
    <t>Isla De Maipo</t>
  </si>
  <si>
    <t>La Calera</t>
  </si>
  <si>
    <t>Lanco</t>
  </si>
  <si>
    <t>La Higuera</t>
  </si>
  <si>
    <t>Lago Verde</t>
  </si>
  <si>
    <t>Lebu</t>
  </si>
  <si>
    <t>Licantén</t>
  </si>
  <si>
    <t xml:space="preserve">
I. Municipalidad de Longaví
</t>
  </si>
  <si>
    <t>Mariquina</t>
  </si>
  <si>
    <t>Mejillones</t>
  </si>
  <si>
    <t>Mostazal</t>
  </si>
  <si>
    <t>Nueva Imperial</t>
  </si>
  <si>
    <t>Ninhue</t>
  </si>
  <si>
    <t>Olmué</t>
  </si>
  <si>
    <t>Paillaco</t>
  </si>
  <si>
    <t>Palmilla</t>
  </si>
  <si>
    <t>Placilla</t>
  </si>
  <si>
    <t>Primavera</t>
  </si>
  <si>
    <t xml:space="preserve">
I. Municipalidad de Pudahuel 
</t>
  </si>
  <si>
    <t>Purranque</t>
  </si>
  <si>
    <t xml:space="preserve">
I. Municipalidad de Quellón 
</t>
  </si>
  <si>
    <t>Quillón</t>
  </si>
  <si>
    <t>Renaico</t>
  </si>
  <si>
    <t xml:space="preserve">
I. Municipalidad de Requinoa
</t>
  </si>
  <si>
    <t>Requinoa</t>
  </si>
  <si>
    <t>Rio Ibáñez</t>
  </si>
  <si>
    <t>Río Bueno</t>
  </si>
  <si>
    <t>Rinconada</t>
  </si>
  <si>
    <t>San Juan De La Costa</t>
  </si>
  <si>
    <t>San Nicolás</t>
  </si>
  <si>
    <t>San Pedro De Atacama</t>
  </si>
  <si>
    <t>San Vicente De Tagua Tagua</t>
  </si>
  <si>
    <t>Sierra Gorda</t>
  </si>
  <si>
    <t>Traiguén</t>
  </si>
  <si>
    <t>Vilcún</t>
  </si>
  <si>
    <t>Yungay</t>
  </si>
  <si>
    <t>Zapallar</t>
  </si>
  <si>
    <t>Organización Comunitaria Funcional “Agrupación Nehuenche”</t>
  </si>
  <si>
    <t>Queilén</t>
  </si>
  <si>
    <t>Organización Comunitaria Funcional “Centro Cultural y Social Centro de Apoyo al Niño y la Familia”</t>
  </si>
  <si>
    <t>Centro de Desarrollo Para La Acción Social CEDPAS</t>
  </si>
  <si>
    <t>Organización Comunitaria Funcional “Centro de Diagnóstico, Investigación y Desarrollo Social Comunitario- CEDIS”</t>
  </si>
  <si>
    <t>O.C.F. Centro de Participación Comunitaria para el Desarrollo Social y Cultural</t>
  </si>
  <si>
    <t>Organización Comunitaria Funcional Centro de Promoción Comunitaria Galerna.</t>
  </si>
  <si>
    <t>OCF Centro de Formación, Capacitación y Servicios Comunitarios Casa de la Mujer Pobladora de Huamachuco</t>
  </si>
  <si>
    <t>Organización Comunitaria Funcional “Centro Preventivo de Diagnóstico y Tratamiento PRONINF”</t>
  </si>
  <si>
    <t xml:space="preserve">Organización Comunitaria Funcional Comunidad de Trabajo en Tecnologías Apropiadas - COTRA.
</t>
  </si>
  <si>
    <t>O. C. F. Escuela Gimnasio De Aplicación Y Experimentación De Programas De Restauración Neurológica Artesanos De La Vida.</t>
  </si>
  <si>
    <t>I. De Pascua</t>
  </si>
  <si>
    <t>Chaitén</t>
  </si>
  <si>
    <t xml:space="preserve">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</si>
  <si>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</si>
  <si>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</si>
  <si>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</si>
  <si>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COINCIDE</t>
  </si>
  <si>
    <t xml:space="preserve">Organización No gubernamental de Desarrollo Corporación Andares Sur. 
</t>
  </si>
  <si>
    <t>Organización No Gubernamental de Desarrollo Grandes Pasos- ONG GRANDES PASOS</t>
  </si>
  <si>
    <t xml:space="preserve">
Organización No Gubernamental de Desarrollo - Corporación de Desarrollo Integral de la Familia, (O.N.G. CODEINFA)
</t>
  </si>
  <si>
    <t>Organización No Gubernamental de Desarrollo ORIGEN- ONG CORPORACIÓN ORIGEN</t>
  </si>
  <si>
    <t xml:space="preserve">Organización No gubernamental de Desarrollo Padre Luis Amigó.
</t>
  </si>
  <si>
    <t>Organización No Gubernamental de Desarrollo Paihuén</t>
  </si>
  <si>
    <t>Organización No Gubernamental de Desarrollo para la Prevención de la Delincuencia, Reinserción y Reparación Social, O.N.G. Forja Mundos.</t>
  </si>
  <si>
    <t xml:space="preserve">Organización No gubernamental de Desarrollo Social Económico y Cultural San Damián – O.N.G. San Damian. 
</t>
  </si>
  <si>
    <t>Organización No Gubernamental de Desarrollo Corporación de Beneficencia Padre Patricio Espinosa Sáez - O.N.G. Corporación Padre Patricio Espinosa.</t>
  </si>
  <si>
    <t>Organización No Gubernamental de Desarrollo, Educación, Investigación y Cultura EKOSOL</t>
  </si>
  <si>
    <t>Organización No Gubernamental De Desarrollo, Nuevos Comienzos</t>
  </si>
  <si>
    <t>O. N. G. Casa de Acogida para Niños y Adolescentes Restauración.</t>
  </si>
  <si>
    <t>O. N. G. CIDETS Centro de Investigación y Desarrollo Tecnológico y Social.</t>
  </si>
  <si>
    <t>Organización No Gubernamental de Desarrollo Centro de Iniciativa Empresarial Aconcagua- O.N.G. CIEM ACONCAGUA</t>
  </si>
  <si>
    <t>Organización No gubernamental de Desarrollo Good Neighbors Chile</t>
  </si>
  <si>
    <t>Organización No Gubernamental de Desarrollo Corporación de Educación y Salud para el Síndrome de Down o también O.N.G. Edudown</t>
  </si>
  <si>
    <t>Organización No Gubernamental de Desarrollo Colectivo para el Desarrollo Comunitario y la Acción Solidaria – ONG Colectivo Tremún</t>
  </si>
  <si>
    <t>Organización No Gubernamental de Desarrollo Convergencia para el Desarrollo de las Personas en lo Urbano y Rural, también denominada O.N.G. Convergencia</t>
  </si>
  <si>
    <t xml:space="preserve">Organización No Gubernamental de Desarrollo Corporación Para el Desarrollo de las Comunidades y sus Territorios INCITA - O.N.G. INCITA
</t>
  </si>
  <si>
    <t xml:space="preserve">Organización No Gubernamental de Desarrollo socialcreativa - O.N.G. SocialCreativa (ex ONG Cordillera).
</t>
  </si>
  <si>
    <t>Loncoche</t>
  </si>
  <si>
    <t xml:space="preserve">Organización No gubernamental de Desarrollo Forjadores del Futuro u O.N.G. Forjadores del Futuro.
</t>
  </si>
  <si>
    <t>Lomas De San Andres</t>
  </si>
  <si>
    <t xml:space="preserve">Organización No gubernamental de Desarrollo Lluvia de Esperanzas
</t>
  </si>
  <si>
    <t xml:space="preserve">Organización No gubernamental de Desarrollo Paradigma
</t>
  </si>
  <si>
    <t>Organización No Gubernamental de Desarrollo por el Ejercicio y Restitución de los Derechos Vulnerados de Niños y Jóvenes, Ceder – ONG Ceder.</t>
  </si>
  <si>
    <t xml:space="preserve">Organización No Gubernamental de Desarrollo Andalué para la atención de personas con trastornos severos de relación y comunicación – ONG Corporación Andalué.
</t>
  </si>
  <si>
    <t xml:space="preserve">Organización No gubernamental de Desarrollo Suractiva, “Suractiva”
</t>
  </si>
  <si>
    <t>O.N.G. JUNTOS CREANDO FUTURO (O.N.G. J.C.F.S.B)</t>
  </si>
  <si>
    <t>Organización No gubernamental de Desarrollo Psicólogos Voluntarios de Chile</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</si>
  <si>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elde inscripción 188036. </t>
  </si>
  <si>
    <t xml:space="preserve">Rengo68, comuna de Concepción.
</t>
  </si>
  <si>
    <t>ORGANIZACIÓN NO GUBERNAMENTAL PARA EL DESARROLLO DE LA EDUCACIÓN CRATEDUC – ONG CRATEDUC</t>
  </si>
  <si>
    <t xml:space="preserve">Se acompaña Certificado de Antecedentes Financieros, correspondientes al año 2010,  autorizado por el Subdepartamento de Supervisión Financiera Nacional.
</t>
  </si>
  <si>
    <t xml:space="preserve">Organización No gubernamental de Desarrollo Corporación Padre Chango, u O.N.G. Padre Chango.
</t>
  </si>
  <si>
    <t>Organización no Gubernamental de Desarrollo Raíces - O.N.G. Raíces.</t>
  </si>
  <si>
    <t>Prelatura de Illapel (Obispado de Illapel)</t>
  </si>
  <si>
    <t xml:space="preserve">
Obispado de San José de Melipilla 
</t>
  </si>
  <si>
    <t xml:space="preserve">
Obispado de Valdivia 
</t>
  </si>
  <si>
    <t>Obispado de Villarrica (antes Vicariato Apostólico de la Araucanía)</t>
  </si>
  <si>
    <t>Yerbas Buenas</t>
  </si>
  <si>
    <t>Parroquia Cristo Salvador, de Puerto Montt.</t>
  </si>
  <si>
    <t>Parroquia San Buenaventura de Angol</t>
  </si>
  <si>
    <t>Parroquia San José de Curanilahue</t>
  </si>
  <si>
    <t>Parroquia San Rosendo</t>
  </si>
  <si>
    <t>Servicio de Salud Magallanes</t>
  </si>
  <si>
    <t>Sociedad Pro-Ayuda del Niño Lisiado</t>
  </si>
  <si>
    <t>Universidad Católica del Norte</t>
  </si>
  <si>
    <t xml:space="preserve">650846699
</t>
  </si>
  <si>
    <t xml:space="preserve">651564018
</t>
  </si>
  <si>
    <t>PMM - ANTOFAGASTA</t>
  </si>
  <si>
    <t>Suma de ACUMULADO</t>
  </si>
  <si>
    <t>TRANSFERENCIAS A INSTITUCIONES COLABORADORAS AÑO 2023 - LEY Nº19.862</t>
  </si>
  <si>
    <t>MCA - PROGRAMA DE MEDIDAS CAUTELARES AMBULATORIAS</t>
  </si>
  <si>
    <t>ASR - PIL CIUDAD DEL NIÑO COQUIMBO</t>
  </si>
  <si>
    <t>ALA - PIL CIUDAD DEL NIÑO COQUIMBO</t>
  </si>
  <si>
    <t>ASR - VALPARAISO</t>
  </si>
  <si>
    <t>ALA - VALPARAISO</t>
  </si>
  <si>
    <t>QUILPUÉ</t>
  </si>
  <si>
    <t>PMM - QUILPUE</t>
  </si>
  <si>
    <t>PLA - PROVINCIA DE MAIPO</t>
  </si>
  <si>
    <t>MCA - SAN BERNARDO</t>
  </si>
  <si>
    <t>LOS MONTOS INFORMADOS CORRESPONDEN A LOS CANCELADOS EN EL PERÍODO ENERO - MARZO 2023</t>
  </si>
  <si>
    <t>MCA - PROGRAMA DE MEDIDAS CAUTELARES PACIFICO</t>
  </si>
  <si>
    <t>Suma de MARZO</t>
  </si>
  <si>
    <r>
      <rPr>
        <sz val="11"/>
        <rFont val="Verdana"/>
        <family val="2"/>
      </rPr>
      <t xml:space="preserve">Certificado de Antecedentes Financieros, correspondientes al año 2021, aprobados por el Subdepartamento de Supervisión Financiera Nacional.             </t>
    </r>
    <r>
      <rPr>
        <b/>
        <sz val="11"/>
        <rFont val="Verdana"/>
        <family val="2"/>
      </rPr>
      <t xml:space="preserve">                                                                                                                                                                                                                                                                                                                                                                                                                                                                                                                                                                                                                                                                                                                                                                                                                                                                                                                                                                                                                                                                         
</t>
    </r>
  </si>
  <si>
    <r>
      <t xml:space="preserve">03 de julio de 2017 a 03 de junio de 2020.  </t>
    </r>
    <r>
      <rPr>
        <b/>
        <sz val="11"/>
        <rFont val="Verdana"/>
        <family val="2"/>
      </rPr>
      <t>(Adscrito a la Ley N°21.239)</t>
    </r>
  </si>
  <si>
    <r>
      <rPr>
        <sz val="11"/>
        <color theme="1"/>
        <rFont val="Verdana"/>
        <family val="2"/>
      </rPr>
      <t>Certificado de vigencia, folio Nº 500356979058, de 19 de noviembre de 2020, del Servicio de Registro Civil e Identificación.</t>
    </r>
    <r>
      <rPr>
        <sz val="11"/>
        <rFont val="Verdana"/>
        <family val="2"/>
      </rPr>
      <t xml:space="preserve">
</t>
    </r>
  </si>
  <si>
    <r>
      <t xml:space="preserve">Presidente: Obispo (H) Neftalí Aravena Bravo,
</t>
    </r>
    <r>
      <rPr>
        <sz val="11"/>
        <color theme="1"/>
        <rFont val="Verdana"/>
        <family val="2"/>
      </rPr>
      <t xml:space="preserve">Poder: Superintendente Distrito Concepción: Olga Romero Sanzana, </t>
    </r>
    <r>
      <rPr>
        <sz val="11"/>
        <rFont val="Verdana"/>
        <family val="2"/>
      </rPr>
      <t xml:space="preserve">
</t>
    </r>
  </si>
  <si>
    <r>
      <rPr>
        <sz val="11"/>
        <color rgb="FFFF0000"/>
        <rFont val="Verdana"/>
        <family val="2"/>
      </rPr>
      <t xml:space="preserve">Presidente: Teresa Izquierdo Walker
</t>
    </r>
    <r>
      <rPr>
        <sz val="11"/>
        <rFont val="Verdana"/>
        <family val="2"/>
      </rPr>
      <t xml:space="preserve">
Gerente General:  Paulina Valenzuela Miño, 
En caso de ausencia o imposibilidad de doña Paulina Valenzuela, la subrogará con iguales facultades Luz María Medina García, 
</t>
    </r>
  </si>
  <si>
    <r>
      <t xml:space="preserve">Presidente: (Alcalde) Juan Eduardo Vera Sanhueza
Secretario General: Marcelo Fuentes García
</t>
    </r>
    <r>
      <rPr>
        <sz val="11"/>
        <color rgb="FFFF0000"/>
        <rFont val="Verdana"/>
        <family val="2"/>
      </rPr>
      <t xml:space="preserve">Según Resolución N° 193, de 10 de marzo de 2017, dictada por el Secretario General de la entidad, don Marcelo Fuentes García, lo subrogará en su cargo, don Luis Carrillo Duhalde.   </t>
    </r>
    <r>
      <rPr>
        <sz val="11"/>
        <rFont val="Verdana"/>
        <family val="2"/>
      </rPr>
      <t xml:space="preserve">
</t>
    </r>
  </si>
  <si>
    <r>
      <rPr>
        <sz val="11"/>
        <rFont val="Verdana"/>
        <family val="2"/>
      </rPr>
      <t xml:space="preserve">Angachilla, Km. 5, Parcela Arquenco, S/N,  Valdivia, </t>
    </r>
    <r>
      <rPr>
        <sz val="11"/>
        <color theme="1"/>
        <rFont val="Verdana"/>
        <family val="2"/>
      </rPr>
      <t xml:space="preserve">
</t>
    </r>
  </si>
  <si>
    <r>
      <rPr>
        <sz val="11"/>
        <rFont val="Verdana"/>
        <family val="2"/>
      </rPr>
      <t>Fono fijo: 52-2247556
Fono celular: 9-68328551</t>
    </r>
    <r>
      <rPr>
        <sz val="11"/>
        <color theme="1"/>
        <rFont val="Verdana"/>
        <family val="2"/>
      </rPr>
      <t xml:space="preserve">
</t>
    </r>
  </si>
  <si>
    <r>
      <rPr>
        <sz val="11"/>
        <color rgb="FFFF0000"/>
        <rFont val="Verdana"/>
        <family val="2"/>
      </rPr>
      <t>Fono: (32) 2881777; 32/2683887; 32/2694140</t>
    </r>
    <r>
      <rPr>
        <sz val="11"/>
        <color theme="1"/>
        <rFont val="Verdana"/>
        <family val="2"/>
      </rPr>
      <t xml:space="preserve">
Fono Director Ejecutivo Sr. Iván Zamora Zapata: 92401822
Fono Secretaria. Srta. Patricia Nanjari Valenzuela: 92541986
      </t>
    </r>
  </si>
  <si>
    <r>
      <rPr>
        <b/>
        <sz val="11"/>
        <rFont val="Verdana"/>
        <family val="2"/>
      </rPr>
      <t xml:space="preserve">Institución eclesiastica. </t>
    </r>
    <r>
      <rPr>
        <sz val="11"/>
        <rFont val="Verdana"/>
        <family val="2"/>
      </rPr>
      <t xml:space="preserve">Erigida conforme al derecho canónico
</t>
    </r>
  </si>
  <si>
    <r>
      <t xml:space="preserve">41-2780417
</t>
    </r>
    <r>
      <rPr>
        <sz val="11"/>
        <color rgb="FFFF0000"/>
        <rFont val="Verdana"/>
        <family val="2"/>
      </rPr>
      <t>44-2896820</t>
    </r>
    <r>
      <rPr>
        <sz val="11"/>
        <color theme="1"/>
        <rFont val="Verdana"/>
        <family val="2"/>
      </rPr>
      <t xml:space="preserve">
</t>
    </r>
  </si>
  <si>
    <r>
      <t xml:space="preserve">parroquihualqui@gmail.com
</t>
    </r>
    <r>
      <rPr>
        <u/>
        <sz val="10"/>
        <color rgb="FFFF0000"/>
        <rFont val="MS Sans Serif"/>
        <family val="2"/>
      </rPr>
      <t>pibaraucarioa@gmail.com</t>
    </r>
    <r>
      <rPr>
        <u/>
        <sz val="10"/>
        <color theme="10"/>
        <rFont val="MS Sans Serif"/>
        <family val="2"/>
      </rPr>
      <t xml:space="preserve">
</t>
    </r>
  </si>
  <si>
    <t>LEY 20.033</t>
  </si>
  <si>
    <t>MONTO MES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</si>
</sst>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5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FF0000"/>
      <name val="Calibri"/>
      <family val="2"/>
      <scheme val="minor"/>
    </font>
    <font>
      <sz val="8"/>
      <color rgb="FF333333"/>
      <name val="Calibri"/>
      <family val="2"/>
      <scheme val="minor"/>
    </font>
    <font>
      <b/>
      <sz val="8"/>
      <color theme="1"/>
      <name val="Calibri"/>
      <family val="2"/>
      <scheme val="minor"/>
    </font>
    <font>
      <sz val="8"/>
      <name val="Calibri"/>
      <scheme val="minor"/>
    </font>
    <font>
      <sz val="8"/>
      <color theme="1"/>
      <name val="Calibri"/>
      <scheme val="minor"/>
    </font>
    <font>
      <sz val="11"/>
      <name val="Verdana"/>
      <family val="2"/>
    </font>
    <font>
      <sz val="11"/>
      <color theme="1"/>
      <name val="Verdana"/>
      <family val="2"/>
    </font>
    <font>
      <u/>
      <sz val="10"/>
      <color theme="10"/>
      <name val="MS Sans Serif"/>
    </font>
    <font>
      <u/>
      <sz val="10"/>
      <name val="MS Sans Serif"/>
      <family val="2"/>
    </font>
    <font>
      <b/>
      <sz val="11"/>
      <color theme="1"/>
      <name val="Verdana"/>
      <family val="2"/>
    </font>
    <font>
      <sz val="9"/>
      <name val="Verdana"/>
      <family val="2"/>
    </font>
    <font>
      <u/>
      <sz val="11"/>
      <color theme="10"/>
      <name val="Verdana"/>
      <family val="2"/>
    </font>
    <font>
      <sz val="11"/>
      <color indexed="8"/>
      <name val="Verdana"/>
      <family val="2"/>
    </font>
    <font>
      <sz val="11"/>
      <color rgb="FFFF0000"/>
      <name val="Verdana"/>
      <family val="2"/>
    </font>
    <font>
      <sz val="11"/>
      <name val="Calibri"/>
      <family val="2"/>
    </font>
    <font>
      <u/>
      <sz val="11"/>
      <color theme="10"/>
      <name val="MS Sans Serif"/>
      <family val="2"/>
    </font>
    <font>
      <b/>
      <sz val="11"/>
      <name val="Calibri"/>
      <family val="2"/>
    </font>
    <font>
      <u/>
      <sz val="11"/>
      <name val="Verdana"/>
      <family val="2"/>
    </font>
    <font>
      <sz val="11"/>
      <name val="Calibri"/>
      <family val="2"/>
      <scheme val="minor"/>
    </font>
    <font>
      <b/>
      <sz val="11"/>
      <name val="Calibri"/>
      <family val="2"/>
      <scheme val="minor"/>
    </font>
    <font>
      <sz val="11"/>
      <name val="Times New Roman"/>
      <family val="1"/>
    </font>
    <font>
      <u/>
      <sz val="10"/>
      <color rgb="FFFF0000"/>
      <name val="MS Sans Serif"/>
      <family val="2"/>
    </font>
    <font>
      <u/>
      <sz val="10"/>
      <color theme="10"/>
      <name val="MS Sans Serif"/>
      <family val="2"/>
    </font>
    <font>
      <sz val="10"/>
      <name val="Calibri"/>
      <family val="2"/>
    </font>
    <font>
      <b/>
      <sz val="11"/>
      <color indexed="8"/>
      <name val="Verdana"/>
      <family val="2"/>
    </font>
    <font>
      <b/>
      <sz val="9"/>
      <color indexed="8"/>
      <name val="Verdana"/>
      <family val="2"/>
    </font>
    <font>
      <b/>
      <sz val="9"/>
      <name val="Verdana"/>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8" fillId="0" borderId="0"/>
    <xf numFmtId="0" fontId="5" fillId="0" borderId="0"/>
    <xf numFmtId="0" fontId="130" fillId="0" borderId="0" applyNumberFormat="0" applyFill="0" applyBorder="0" applyAlignment="0" applyProtection="0"/>
  </cellStyleXfs>
  <cellXfs count="321">
    <xf numFmtId="0" fontId="0" fillId="0" borderId="0" xfId="0"/>
    <xf numFmtId="0" fontId="115"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58" borderId="10" xfId="6640" applyFont="1" applyFill="1" applyBorder="1" applyAlignment="1">
      <alignment horizontal="center" vertical="center" wrapText="1"/>
    </xf>
    <xf numFmtId="1" fontId="119" fillId="58" borderId="10" xfId="6640" applyNumberFormat="1" applyFont="1" applyFill="1" applyBorder="1" applyAlignment="1">
      <alignment horizontal="right" vertical="center" wrapText="1"/>
    </xf>
    <xf numFmtId="0" fontId="120" fillId="59" borderId="10" xfId="2795" applyFont="1" applyFill="1" applyBorder="1" applyAlignment="1">
      <alignment horizontal="center" vertical="center" wrapText="1"/>
    </xf>
    <xf numFmtId="14" fontId="119" fillId="58" borderId="10" xfId="6640" applyNumberFormat="1" applyFont="1" applyFill="1" applyBorder="1" applyAlignment="1">
      <alignment horizontal="center" vertical="center" wrapText="1"/>
    </xf>
    <xf numFmtId="1" fontId="119" fillId="60" borderId="10" xfId="6640" applyNumberFormat="1" applyFont="1" applyFill="1" applyBorder="1" applyAlignment="1">
      <alignment horizontal="center" vertical="center" wrapText="1"/>
    </xf>
    <xf numFmtId="41" fontId="119" fillId="60" borderId="10" xfId="6638" applyFont="1" applyFill="1" applyBorder="1" applyAlignment="1">
      <alignment horizontal="center" vertical="center" wrapText="1"/>
    </xf>
    <xf numFmtId="14" fontId="119" fillId="60" borderId="10" xfId="6639" applyNumberFormat="1" applyFont="1" applyFill="1" applyBorder="1" applyAlignment="1">
      <alignment horizontal="center" vertical="center" wrapText="1"/>
    </xf>
    <xf numFmtId="0" fontId="119"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19" fillId="0" borderId="10" xfId="0" applyFont="1" applyBorder="1"/>
    <xf numFmtId="1" fontId="119" fillId="57" borderId="10" xfId="0" applyNumberFormat="1" applyFont="1" applyFill="1" applyBorder="1" applyAlignment="1">
      <alignment horizontal="center"/>
    </xf>
    <xf numFmtId="1" fontId="119" fillId="57" borderId="10" xfId="6641" applyNumberFormat="1" applyFont="1" applyFill="1" applyBorder="1" applyAlignment="1">
      <alignment horizontal="center" vertical="center"/>
    </xf>
    <xf numFmtId="1" fontId="119" fillId="57" borderId="10" xfId="0" applyNumberFormat="1" applyFont="1" applyFill="1" applyBorder="1" applyAlignment="1">
      <alignment horizontal="center" vertical="center"/>
    </xf>
    <xf numFmtId="1" fontId="119" fillId="57" borderId="10" xfId="5647" applyNumberFormat="1" applyFont="1" applyFill="1" applyBorder="1" applyAlignment="1">
      <alignment horizontal="center" vertical="center"/>
    </xf>
    <xf numFmtId="1" fontId="119" fillId="57" borderId="10" xfId="2316" applyNumberFormat="1" applyFont="1" applyFill="1" applyBorder="1" applyAlignment="1">
      <alignment vertical="center"/>
    </xf>
    <xf numFmtId="1" fontId="119" fillId="57" borderId="10" xfId="6642" applyNumberFormat="1" applyFont="1" applyFill="1" applyBorder="1" applyAlignment="1">
      <alignment horizontal="center" vertical="center"/>
    </xf>
    <xf numFmtId="1" fontId="119" fillId="57" borderId="10" xfId="2316" applyNumberFormat="1" applyFont="1" applyFill="1" applyBorder="1" applyAlignment="1">
      <alignment horizontal="left" vertical="center"/>
    </xf>
    <xf numFmtId="1" fontId="119" fillId="57" borderId="10" xfId="5647" applyNumberFormat="1" applyFont="1" applyFill="1" applyBorder="1" applyAlignment="1">
      <alignment horizontal="left" vertical="center"/>
    </xf>
    <xf numFmtId="41" fontId="119" fillId="57" borderId="10" xfId="6638" applyFont="1" applyFill="1" applyBorder="1" applyAlignment="1">
      <alignment horizontal="right" vertical="center"/>
    </xf>
    <xf numFmtId="41" fontId="119" fillId="57" borderId="10" xfId="6638" applyFont="1" applyFill="1" applyBorder="1" applyAlignment="1">
      <alignment horizontal="center" vertical="center"/>
    </xf>
    <xf numFmtId="1" fontId="119" fillId="57" borderId="10" xfId="0" applyNumberFormat="1" applyFont="1" applyFill="1" applyBorder="1" applyAlignment="1">
      <alignment vertical="center"/>
    </xf>
    <xf numFmtId="1" fontId="119" fillId="57" borderId="10" xfId="0" applyNumberFormat="1" applyFont="1" applyFill="1" applyBorder="1" applyAlignment="1">
      <alignment horizontal="left" vertical="center"/>
    </xf>
    <xf numFmtId="1" fontId="119" fillId="57" borderId="10" xfId="2665" applyNumberFormat="1" applyFont="1" applyFill="1" applyBorder="1" applyAlignment="1">
      <alignment horizontal="center" vertical="center"/>
    </xf>
    <xf numFmtId="1" fontId="119" fillId="57" borderId="10" xfId="5305" applyNumberFormat="1" applyFont="1" applyFill="1" applyBorder="1" applyAlignment="1">
      <alignment horizontal="center" vertical="center"/>
    </xf>
    <xf numFmtId="0" fontId="115" fillId="0" borderId="10" xfId="0" applyFont="1" applyBorder="1" applyAlignment="1">
      <alignment vertical="center" wrapText="1"/>
    </xf>
    <xf numFmtId="0" fontId="115" fillId="0" borderId="10" xfId="0" applyFont="1" applyFill="1" applyBorder="1" applyAlignment="1">
      <alignment vertical="center" wrapText="1"/>
    </xf>
    <xf numFmtId="0" fontId="119" fillId="0" borderId="10" xfId="0" applyFont="1" applyFill="1" applyBorder="1" applyAlignment="1">
      <alignment vertical="center" wrapText="1"/>
    </xf>
    <xf numFmtId="1" fontId="119" fillId="57" borderId="10" xfId="6644" applyNumberFormat="1" applyFont="1" applyFill="1" applyBorder="1" applyAlignment="1">
      <alignment horizontal="center" vertical="center"/>
    </xf>
    <xf numFmtId="1" fontId="119" fillId="57" borderId="10" xfId="6644" applyNumberFormat="1" applyFont="1" applyFill="1" applyBorder="1" applyAlignment="1">
      <alignment vertical="center"/>
    </xf>
    <xf numFmtId="1" fontId="119" fillId="57" borderId="10" xfId="6644" applyNumberFormat="1" applyFont="1" applyFill="1" applyBorder="1" applyAlignment="1">
      <alignment horizontal="left" vertical="center"/>
    </xf>
    <xf numFmtId="1" fontId="119" fillId="0" borderId="10" xfId="6641" applyNumberFormat="1" applyFont="1" applyFill="1" applyBorder="1" applyAlignment="1">
      <alignment horizontal="center" vertical="center"/>
    </xf>
    <xf numFmtId="1" fontId="119" fillId="0" borderId="10" xfId="0" applyNumberFormat="1" applyFont="1" applyFill="1" applyBorder="1" applyAlignment="1">
      <alignment horizontal="center"/>
    </xf>
    <xf numFmtId="1" fontId="119"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19" fillId="0" borderId="10" xfId="0" applyFont="1" applyFill="1" applyBorder="1" applyAlignment="1">
      <alignment horizontal="center"/>
    </xf>
    <xf numFmtId="1" fontId="119" fillId="0" borderId="10" xfId="0" applyNumberFormat="1" applyFont="1" applyFill="1" applyBorder="1" applyAlignment="1">
      <alignment horizontal="left" vertical="center"/>
    </xf>
    <xf numFmtId="1" fontId="119" fillId="0" borderId="10" xfId="5222" applyNumberFormat="1" applyFont="1" applyFill="1" applyBorder="1" applyAlignment="1">
      <alignment horizontal="center" vertical="center"/>
    </xf>
    <xf numFmtId="1" fontId="119"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19" fillId="0" borderId="10" xfId="0" applyFont="1" applyFill="1" applyBorder="1" applyAlignment="1"/>
    <xf numFmtId="0" fontId="119" fillId="0" borderId="10" xfId="0" applyFont="1" applyFill="1" applyBorder="1" applyAlignment="1">
      <alignment horizontal="left"/>
    </xf>
    <xf numFmtId="1" fontId="119" fillId="57" borderId="10" xfId="0" applyNumberFormat="1" applyFont="1" applyFill="1" applyBorder="1" applyAlignment="1"/>
    <xf numFmtId="1" fontId="119" fillId="57" borderId="10" xfId="0" applyNumberFormat="1" applyFont="1" applyFill="1" applyBorder="1" applyAlignment="1">
      <alignment horizontal="left"/>
    </xf>
    <xf numFmtId="0" fontId="115" fillId="57" borderId="10" xfId="0" applyFont="1" applyFill="1" applyBorder="1" applyAlignment="1">
      <alignment horizontal="center"/>
    </xf>
    <xf numFmtId="0" fontId="119" fillId="57" borderId="10" xfId="0" applyFont="1" applyFill="1" applyBorder="1" applyAlignment="1">
      <alignment horizontal="center"/>
    </xf>
    <xf numFmtId="0" fontId="119" fillId="57" borderId="10" xfId="0" applyFont="1" applyFill="1" applyBorder="1" applyAlignment="1"/>
    <xf numFmtId="0" fontId="119"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19" fillId="65" borderId="10" xfId="0" applyFont="1" applyFill="1" applyBorder="1" applyAlignment="1">
      <alignment horizontal="center"/>
    </xf>
    <xf numFmtId="1" fontId="119" fillId="57" borderId="10" xfId="0" applyNumberFormat="1" applyFont="1" applyFill="1" applyBorder="1" applyAlignment="1">
      <alignment horizontal="right"/>
    </xf>
    <xf numFmtId="41" fontId="119" fillId="57" borderId="10" xfId="6638" applyFont="1" applyFill="1" applyBorder="1" applyAlignment="1">
      <alignment horizontal="left" vertical="center"/>
    </xf>
    <xf numFmtId="1" fontId="119" fillId="57" borderId="10" xfId="5222" applyNumberFormat="1" applyFont="1" applyFill="1" applyBorder="1" applyAlignment="1">
      <alignment horizontal="center" vertical="center"/>
    </xf>
    <xf numFmtId="41" fontId="115" fillId="57" borderId="10" xfId="6638" applyFont="1" applyFill="1" applyBorder="1" applyAlignment="1">
      <alignment horizontal="right" vertical="center"/>
    </xf>
    <xf numFmtId="41" fontId="119" fillId="57" borderId="10" xfId="6638" applyNumberFormat="1" applyFont="1" applyFill="1" applyBorder="1" applyAlignment="1">
      <alignment horizontal="center" vertical="center"/>
    </xf>
    <xf numFmtId="1" fontId="119" fillId="57" borderId="10" xfId="5222" applyNumberFormat="1" applyFont="1" applyFill="1" applyBorder="1" applyAlignment="1">
      <alignment horizontal="left" vertical="center"/>
    </xf>
    <xf numFmtId="1" fontId="115" fillId="57" borderId="10" xfId="0" applyNumberFormat="1" applyFont="1" applyFill="1" applyBorder="1" applyAlignment="1">
      <alignment horizontal="center" vertical="center"/>
    </xf>
    <xf numFmtId="0" fontId="124" fillId="0" borderId="10" xfId="0" applyFont="1" applyBorder="1" applyAlignment="1">
      <alignment horizontal="left"/>
    </xf>
    <xf numFmtId="41" fontId="115" fillId="57" borderId="10" xfId="6638" applyFont="1" applyFill="1" applyBorder="1" applyAlignment="1">
      <alignment vertical="center"/>
    </xf>
    <xf numFmtId="41" fontId="119" fillId="57" borderId="10" xfId="6638" applyFont="1" applyFill="1" applyBorder="1" applyAlignment="1">
      <alignment horizontal="left"/>
    </xf>
    <xf numFmtId="1" fontId="119" fillId="57" borderId="10" xfId="5647" applyNumberFormat="1" applyFont="1" applyFill="1" applyBorder="1" applyAlignment="1">
      <alignment horizontal="left"/>
    </xf>
    <xf numFmtId="0" fontId="119" fillId="65" borderId="10" xfId="0" applyFont="1" applyFill="1" applyBorder="1" applyAlignment="1"/>
    <xf numFmtId="0" fontId="115" fillId="57" borderId="10" xfId="0" applyFont="1" applyFill="1" applyBorder="1" applyAlignment="1">
      <alignment horizontal="left"/>
    </xf>
    <xf numFmtId="0" fontId="119" fillId="65" borderId="10" xfId="0" applyFont="1" applyFill="1" applyBorder="1" applyAlignment="1">
      <alignment horizontal="left"/>
    </xf>
    <xf numFmtId="0" fontId="119" fillId="57" borderId="10" xfId="0" applyNumberFormat="1" applyFont="1" applyFill="1" applyBorder="1" applyAlignment="1">
      <alignment horizontal="left"/>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19" fillId="0" borderId="10" xfId="5222" applyNumberFormat="1" applyFont="1" applyFill="1" applyBorder="1" applyAlignment="1">
      <alignment horizontal="left" vertical="center"/>
    </xf>
    <xf numFmtId="0" fontId="119" fillId="0" borderId="10" xfId="0" applyNumberFormat="1" applyFont="1" applyFill="1" applyBorder="1" applyAlignment="1">
      <alignment horizontal="left"/>
    </xf>
    <xf numFmtId="1" fontId="119" fillId="0" borderId="10" xfId="5647" applyNumberFormat="1" applyFont="1" applyFill="1" applyBorder="1" applyAlignment="1">
      <alignment horizontal="left" vertical="center"/>
    </xf>
    <xf numFmtId="1" fontId="119" fillId="57" borderId="10" xfId="5648" applyNumberFormat="1" applyFont="1" applyFill="1" applyBorder="1" applyAlignment="1">
      <alignment horizontal="center" vertical="center"/>
    </xf>
    <xf numFmtId="1" fontId="119" fillId="57" borderId="10" xfId="5648" applyNumberFormat="1" applyFont="1" applyFill="1" applyBorder="1" applyAlignment="1">
      <alignment horizontal="left" vertical="center"/>
    </xf>
    <xf numFmtId="0" fontId="115" fillId="57" borderId="10" xfId="0" applyFont="1" applyFill="1" applyBorder="1" applyAlignment="1">
      <alignment horizontal="center" vertical="center"/>
    </xf>
    <xf numFmtId="1" fontId="115" fillId="0" borderId="10" xfId="6641" applyNumberFormat="1" applyFont="1" applyFill="1" applyBorder="1" applyAlignment="1">
      <alignment horizontal="center"/>
    </xf>
    <xf numFmtId="41" fontId="123" fillId="57" borderId="10" xfId="6638" applyFont="1" applyFill="1" applyBorder="1" applyAlignment="1">
      <alignment horizontal="center" vertical="center"/>
    </xf>
    <xf numFmtId="1" fontId="119" fillId="57" borderId="10" xfId="5222" applyNumberFormat="1" applyFont="1" applyFill="1" applyBorder="1" applyAlignment="1">
      <alignment vertical="center"/>
    </xf>
    <xf numFmtId="1" fontId="119" fillId="57" borderId="10" xfId="6249" applyNumberFormat="1" applyFont="1" applyFill="1" applyBorder="1" applyAlignment="1">
      <alignment horizontal="center" vertical="center"/>
    </xf>
    <xf numFmtId="0" fontId="0" fillId="0" borderId="0" xfId="0" pivotButton="1"/>
    <xf numFmtId="41" fontId="0" fillId="0" borderId="0" xfId="6638" applyFont="1"/>
    <xf numFmtId="0" fontId="115" fillId="0" borderId="0" xfId="0" applyFont="1" applyAlignment="1"/>
    <xf numFmtId="0" fontId="115" fillId="57" borderId="0" xfId="0" applyFont="1" applyFill="1" applyAlignment="1">
      <alignment horizontal="center" vertical="center"/>
    </xf>
    <xf numFmtId="0" fontId="115" fillId="57" borderId="0" xfId="0" applyNumberFormat="1" applyFont="1" applyFill="1" applyAlignment="1">
      <alignment horizontal="center" vertical="center"/>
    </xf>
    <xf numFmtId="0" fontId="115" fillId="57" borderId="0" xfId="0" applyFont="1" applyFill="1" applyAlignment="1">
      <alignment horizontal="left" vertical="center"/>
    </xf>
    <xf numFmtId="0" fontId="115" fillId="57" borderId="0" xfId="0" applyNumberFormat="1" applyFont="1" applyFill="1" applyAlignment="1">
      <alignment vertical="center"/>
    </xf>
    <xf numFmtId="41" fontId="115" fillId="57" borderId="0" xfId="6638" applyFont="1" applyFill="1" applyAlignment="1">
      <alignment vertical="center"/>
    </xf>
    <xf numFmtId="41" fontId="121" fillId="57" borderId="0" xfId="6638" applyFont="1" applyFill="1" applyAlignment="1">
      <alignment vertical="center"/>
    </xf>
    <xf numFmtId="0" fontId="121" fillId="64" borderId="20" xfId="0" applyFont="1" applyFill="1" applyBorder="1" applyAlignment="1">
      <alignment horizontal="center" vertical="center"/>
    </xf>
    <xf numFmtId="0" fontId="121" fillId="64" borderId="21" xfId="0" applyFont="1" applyFill="1" applyBorder="1" applyAlignment="1">
      <alignment horizontal="center" vertical="center"/>
    </xf>
    <xf numFmtId="0" fontId="121" fillId="64" borderId="21" xfId="0" applyNumberFormat="1" applyFont="1" applyFill="1" applyBorder="1" applyAlignment="1">
      <alignment horizontal="center" vertical="center"/>
    </xf>
    <xf numFmtId="41" fontId="121" fillId="64" borderId="21" xfId="6638" applyFont="1" applyFill="1" applyBorder="1" applyAlignment="1">
      <alignment horizontal="center" vertical="center"/>
    </xf>
    <xf numFmtId="1" fontId="119" fillId="57" borderId="22" xfId="5647" applyNumberFormat="1" applyFont="1" applyFill="1" applyBorder="1" applyAlignment="1">
      <alignment horizontal="center" vertical="center"/>
    </xf>
    <xf numFmtId="41" fontId="119" fillId="0" borderId="23" xfId="6638" applyFont="1" applyFill="1" applyBorder="1" applyAlignment="1">
      <alignment horizontal="center" vertical="center"/>
    </xf>
    <xf numFmtId="1" fontId="119" fillId="0" borderId="22" xfId="0" applyNumberFormat="1" applyFont="1" applyFill="1" applyBorder="1" applyAlignment="1">
      <alignment horizontal="center" vertical="center"/>
    </xf>
    <xf numFmtId="41" fontId="119" fillId="0" borderId="10" xfId="6638" applyFont="1" applyFill="1" applyBorder="1" applyAlignment="1">
      <alignment horizontal="right" vertical="center"/>
    </xf>
    <xf numFmtId="41" fontId="119" fillId="0" borderId="10" xfId="6638" applyFont="1" applyFill="1" applyBorder="1" applyAlignment="1">
      <alignment horizontal="center" vertical="center"/>
    </xf>
    <xf numFmtId="1" fontId="119" fillId="57" borderId="22" xfId="0" applyNumberFormat="1" applyFont="1" applyFill="1" applyBorder="1" applyAlignment="1">
      <alignment horizontal="center"/>
    </xf>
    <xf numFmtId="0" fontId="119" fillId="57" borderId="22" xfId="0" applyFont="1" applyFill="1" applyBorder="1" applyAlignment="1">
      <alignment horizontal="center"/>
    </xf>
    <xf numFmtId="1" fontId="119" fillId="57" borderId="22" xfId="0" applyNumberFormat="1" applyFont="1" applyFill="1" applyBorder="1" applyAlignment="1">
      <alignment horizontal="center" vertical="center"/>
    </xf>
    <xf numFmtId="41" fontId="115" fillId="0" borderId="10" xfId="0" applyNumberFormat="1" applyFont="1" applyBorder="1" applyAlignment="1"/>
    <xf numFmtId="41" fontId="115" fillId="0" borderId="10" xfId="6638" applyFont="1" applyBorder="1" applyAlignment="1">
      <alignment horizontal="right"/>
    </xf>
    <xf numFmtId="41" fontId="119" fillId="0" borderId="10" xfId="0" applyNumberFormat="1" applyFont="1" applyBorder="1" applyAlignment="1"/>
    <xf numFmtId="41" fontId="115" fillId="0" borderId="10" xfId="6638" applyFont="1" applyBorder="1" applyAlignment="1"/>
    <xf numFmtId="41" fontId="115" fillId="57" borderId="10" xfId="6638" applyFont="1" applyFill="1" applyBorder="1" applyAlignment="1">
      <alignment horizontal="center" vertical="center"/>
    </xf>
    <xf numFmtId="41" fontId="115" fillId="57" borderId="10" xfId="6638" applyNumberFormat="1" applyFont="1" applyFill="1" applyBorder="1" applyAlignment="1">
      <alignment horizontal="center" vertical="center"/>
    </xf>
    <xf numFmtId="41" fontId="115" fillId="57" borderId="23" xfId="6638" applyFont="1" applyFill="1" applyBorder="1" applyAlignment="1">
      <alignment vertical="center"/>
    </xf>
    <xf numFmtId="1" fontId="119" fillId="57" borderId="10" xfId="6642" applyNumberFormat="1" applyFont="1" applyFill="1" applyBorder="1" applyAlignment="1">
      <alignment vertical="center"/>
    </xf>
    <xf numFmtId="1" fontId="119" fillId="57" borderId="24" xfId="0" applyNumberFormat="1" applyFont="1" applyFill="1" applyBorder="1" applyAlignment="1">
      <alignment horizontal="center" vertical="center"/>
    </xf>
    <xf numFmtId="1" fontId="115" fillId="57" borderId="23" xfId="0" applyNumberFormat="1" applyFont="1" applyFill="1" applyBorder="1" applyAlignment="1">
      <alignment horizontal="center"/>
    </xf>
    <xf numFmtId="1" fontId="119" fillId="57" borderId="23" xfId="0" applyNumberFormat="1" applyFont="1" applyFill="1" applyBorder="1" applyAlignment="1">
      <alignment horizontal="center"/>
    </xf>
    <xf numFmtId="1" fontId="115" fillId="57" borderId="23" xfId="5647" applyNumberFormat="1" applyFont="1" applyFill="1" applyBorder="1" applyAlignment="1">
      <alignment horizontal="center"/>
    </xf>
    <xf numFmtId="0" fontId="119" fillId="57" borderId="23" xfId="0" applyFont="1" applyFill="1" applyBorder="1" applyAlignment="1">
      <alignment horizontal="center"/>
    </xf>
    <xf numFmtId="1" fontId="119" fillId="57" borderId="23" xfId="6641" applyNumberFormat="1" applyFont="1" applyFill="1" applyBorder="1" applyAlignment="1">
      <alignment horizontal="center" vertical="center"/>
    </xf>
    <xf numFmtId="1" fontId="119" fillId="57" borderId="23" xfId="0" applyNumberFormat="1" applyFont="1" applyFill="1" applyBorder="1" applyAlignment="1">
      <alignment horizontal="center" vertical="center"/>
    </xf>
    <xf numFmtId="0" fontId="115" fillId="57" borderId="23" xfId="0" applyFont="1" applyFill="1" applyBorder="1" applyAlignment="1">
      <alignment horizontal="center"/>
    </xf>
    <xf numFmtId="0" fontId="119" fillId="65" borderId="10" xfId="0" applyFont="1" applyFill="1" applyBorder="1" applyAlignment="1">
      <alignment wrapText="1"/>
    </xf>
    <xf numFmtId="0" fontId="119" fillId="57" borderId="23" xfId="0" applyFont="1" applyFill="1" applyBorder="1" applyAlignment="1">
      <alignment horizontal="left"/>
    </xf>
    <xf numFmtId="1" fontId="119" fillId="57" borderId="23" xfId="0" applyNumberFormat="1" applyFont="1" applyFill="1" applyBorder="1" applyAlignment="1">
      <alignment horizontal="left"/>
    </xf>
    <xf numFmtId="41" fontId="115" fillId="57" borderId="23" xfId="6638" applyFont="1" applyFill="1" applyBorder="1" applyAlignment="1">
      <alignment horizontal="right" vertical="center"/>
    </xf>
    <xf numFmtId="41" fontId="119" fillId="57" borderId="23" xfId="6638" applyNumberFormat="1" applyFont="1" applyFill="1" applyBorder="1" applyAlignment="1">
      <alignment horizontal="center" vertical="center"/>
    </xf>
    <xf numFmtId="41" fontId="115" fillId="57" borderId="23" xfId="6638" applyFont="1" applyFill="1" applyBorder="1" applyAlignment="1">
      <alignment horizontal="center" vertical="center"/>
    </xf>
    <xf numFmtId="41" fontId="115" fillId="57" borderId="23" xfId="6638"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41" fontId="119" fillId="57" borderId="10" xfId="6638" applyFont="1" applyFill="1" applyBorder="1" applyAlignment="1"/>
    <xf numFmtId="41" fontId="115" fillId="57" borderId="10" xfId="6638" applyFont="1" applyFill="1" applyBorder="1" applyAlignment="1"/>
    <xf numFmtId="1" fontId="119" fillId="57" borderId="10" xfId="6638" applyNumberFormat="1" applyFont="1" applyFill="1" applyBorder="1" applyAlignment="1">
      <alignment horizontal="center" vertical="center"/>
    </xf>
    <xf numFmtId="41" fontId="115" fillId="57" borderId="10" xfId="6638" applyFont="1" applyFill="1" applyBorder="1" applyAlignment="1">
      <alignment horizontal="right"/>
    </xf>
    <xf numFmtId="41" fontId="119" fillId="57" borderId="10" xfId="6638" applyNumberFormat="1" applyFont="1" applyFill="1" applyBorder="1" applyAlignment="1">
      <alignment horizontal="right"/>
    </xf>
    <xf numFmtId="1" fontId="126" fillId="57" borderId="10" xfId="0" applyNumberFormat="1" applyFont="1" applyFill="1" applyBorder="1" applyAlignment="1">
      <alignment horizontal="center"/>
    </xf>
    <xf numFmtId="1" fontId="127" fillId="57" borderId="10" xfId="0" applyNumberFormat="1" applyFont="1" applyFill="1" applyBorder="1" applyAlignment="1">
      <alignment horizontal="center" vertical="center"/>
    </xf>
    <xf numFmtId="1" fontId="127" fillId="57" borderId="10" xfId="0" applyNumberFormat="1" applyFont="1" applyFill="1" applyBorder="1" applyAlignment="1"/>
    <xf numFmtId="41" fontId="126" fillId="57" borderId="10" xfId="6638" applyFont="1" applyFill="1" applyBorder="1" applyAlignment="1">
      <alignment horizontal="right" vertical="center"/>
    </xf>
    <xf numFmtId="41" fontId="126" fillId="57" borderId="10" xfId="6638" applyNumberFormat="1" applyFont="1" applyFill="1" applyBorder="1" applyAlignment="1"/>
    <xf numFmtId="41" fontId="126" fillId="57" borderId="23" xfId="6638" applyNumberFormat="1" applyFont="1" applyFill="1" applyBorder="1" applyAlignment="1">
      <alignment vertical="center"/>
    </xf>
    <xf numFmtId="41" fontId="127" fillId="57" borderId="10" xfId="6638" applyNumberFormat="1" applyFont="1" applyFill="1" applyBorder="1" applyAlignment="1">
      <alignment horizontal="center" vertical="center"/>
    </xf>
    <xf numFmtId="41" fontId="115" fillId="57" borderId="10" xfId="6638" applyNumberFormat="1" applyFont="1" applyFill="1" applyBorder="1" applyAlignment="1"/>
    <xf numFmtId="1" fontId="127" fillId="57" borderId="10" xfId="0" applyNumberFormat="1" applyFont="1" applyFill="1" applyBorder="1" applyAlignment="1">
      <alignment horizontal="left" vertical="center"/>
    </xf>
    <xf numFmtId="1" fontId="127" fillId="57" borderId="10" xfId="6642" applyNumberFormat="1" applyFont="1" applyFill="1" applyBorder="1" applyAlignment="1">
      <alignment horizontal="center" vertical="center"/>
    </xf>
    <xf numFmtId="41" fontId="126" fillId="57" borderId="10" xfId="6638" applyNumberFormat="1" applyFont="1" applyFill="1" applyBorder="1" applyAlignment="1">
      <alignment horizontal="right" vertical="center"/>
    </xf>
    <xf numFmtId="41" fontId="126" fillId="57" borderId="10" xfId="6638" applyFont="1" applyFill="1" applyBorder="1" applyAlignment="1">
      <alignment horizontal="center" vertical="center"/>
    </xf>
    <xf numFmtId="41" fontId="126" fillId="57" borderId="10" xfId="6638" applyNumberFormat="1" applyFont="1" applyFill="1" applyBorder="1" applyAlignment="1">
      <alignment horizontal="center" vertical="center"/>
    </xf>
    <xf numFmtId="41" fontId="119" fillId="57" borderId="10" xfId="6638" applyFont="1" applyFill="1" applyBorder="1" applyAlignment="1">
      <alignment vertical="center"/>
    </xf>
    <xf numFmtId="41" fontId="119" fillId="57" borderId="10" xfId="6638" applyNumberFormat="1" applyFont="1" applyFill="1" applyBorder="1" applyAlignment="1"/>
    <xf numFmtId="0" fontId="119" fillId="0" borderId="22" xfId="0" applyFont="1" applyFill="1" applyBorder="1" applyAlignment="1">
      <alignment horizontal="center"/>
    </xf>
    <xf numFmtId="41" fontId="115" fillId="0" borderId="10" xfId="6638" applyFont="1" applyFill="1" applyBorder="1" applyAlignment="1">
      <alignment horizontal="right" vertical="center"/>
    </xf>
    <xf numFmtId="41" fontId="119" fillId="0" borderId="10" xfId="6638" applyNumberFormat="1" applyFont="1" applyFill="1" applyBorder="1" applyAlignment="1">
      <alignment vertical="center"/>
    </xf>
    <xf numFmtId="41" fontId="115" fillId="0" borderId="10" xfId="6638" applyFont="1" applyFill="1" applyBorder="1" applyAlignment="1">
      <alignment vertical="center"/>
    </xf>
    <xf numFmtId="41" fontId="119" fillId="0" borderId="10" xfId="6638" applyNumberFormat="1" applyFont="1" applyFill="1" applyBorder="1" applyAlignment="1">
      <alignment horizontal="center" vertical="center"/>
    </xf>
    <xf numFmtId="0" fontId="115" fillId="0" borderId="0" xfId="0" applyFont="1" applyFill="1" applyAlignment="1"/>
    <xf numFmtId="1" fontId="119" fillId="0" borderId="10" xfId="6642" applyNumberFormat="1" applyFont="1" applyFill="1" applyBorder="1" applyAlignment="1">
      <alignment horizontal="center" vertical="center"/>
    </xf>
    <xf numFmtId="41" fontId="115" fillId="0" borderId="10" xfId="6638" applyFont="1" applyFill="1" applyBorder="1" applyAlignment="1"/>
    <xf numFmtId="0" fontId="119" fillId="65" borderId="22" xfId="0" applyFont="1" applyFill="1" applyBorder="1" applyAlignment="1">
      <alignment horizontal="center"/>
    </xf>
    <xf numFmtId="41" fontId="119" fillId="57" borderId="10" xfId="6638" applyFont="1" applyFill="1" applyBorder="1" applyAlignment="1">
      <alignment horizontal="right"/>
    </xf>
    <xf numFmtId="41" fontId="119"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1" fontId="119" fillId="57" borderId="22" xfId="2316" applyNumberFormat="1" applyFont="1" applyFill="1" applyBorder="1" applyAlignment="1">
      <alignment horizontal="center" vertical="center"/>
    </xf>
    <xf numFmtId="1" fontId="119" fillId="57" borderId="10" xfId="2795" applyNumberFormat="1" applyFont="1" applyFill="1" applyBorder="1" applyAlignment="1">
      <alignment horizontal="left" vertical="center"/>
    </xf>
    <xf numFmtId="1" fontId="119" fillId="57" borderId="10" xfId="2698" applyNumberFormat="1" applyFont="1" applyFill="1" applyBorder="1" applyAlignment="1">
      <alignment horizontal="center" vertical="center"/>
    </xf>
    <xf numFmtId="1" fontId="119" fillId="57" borderId="10" xfId="2698" applyNumberFormat="1" applyFont="1" applyFill="1" applyBorder="1" applyAlignment="1">
      <alignment vertical="center"/>
    </xf>
    <xf numFmtId="1" fontId="119" fillId="57" borderId="10" xfId="2698" applyNumberFormat="1" applyFont="1" applyFill="1" applyBorder="1" applyAlignment="1">
      <alignment horizontal="left" vertical="center"/>
    </xf>
    <xf numFmtId="41" fontId="115" fillId="57" borderId="23" xfId="6638" applyNumberFormat="1" applyFont="1" applyFill="1" applyBorder="1" applyAlignment="1">
      <alignment vertical="center"/>
    </xf>
    <xf numFmtId="0" fontId="115" fillId="0" borderId="22" xfId="0" applyFont="1" applyFill="1" applyBorder="1" applyAlignment="1">
      <alignment horizontal="center" vertical="center"/>
    </xf>
    <xf numFmtId="41" fontId="119" fillId="0" borderId="10" xfId="6638" applyFont="1" applyFill="1" applyBorder="1" applyAlignment="1">
      <alignment vertical="center"/>
    </xf>
    <xf numFmtId="1" fontId="119" fillId="57" borderId="24" xfId="2316" applyNumberFormat="1" applyFont="1" applyFill="1" applyBorder="1" applyAlignment="1">
      <alignment horizontal="center" vertical="center"/>
    </xf>
    <xf numFmtId="1" fontId="119" fillId="57" borderId="23" xfId="5647" applyNumberFormat="1" applyFont="1" applyFill="1" applyBorder="1" applyAlignment="1">
      <alignment horizontal="center" vertical="center"/>
    </xf>
    <xf numFmtId="1" fontId="119" fillId="57" borderId="23" xfId="2665" applyNumberFormat="1" applyFont="1" applyFill="1" applyBorder="1" applyAlignment="1">
      <alignment horizontal="center" vertical="center"/>
    </xf>
    <xf numFmtId="1" fontId="119" fillId="57" borderId="23" xfId="6642" applyNumberFormat="1" applyFont="1" applyFill="1" applyBorder="1" applyAlignment="1">
      <alignment horizontal="center" vertical="center"/>
    </xf>
    <xf numFmtId="41" fontId="119" fillId="57" borderId="23" xfId="6638" applyFont="1" applyFill="1" applyBorder="1" applyAlignment="1">
      <alignment horizontal="right" vertical="center"/>
    </xf>
    <xf numFmtId="41" fontId="119" fillId="57" borderId="23" xfId="6638" applyFont="1" applyFill="1" applyBorder="1" applyAlignment="1">
      <alignment horizontal="center" vertical="center"/>
    </xf>
    <xf numFmtId="1" fontId="115" fillId="57" borderId="10" xfId="0" applyNumberFormat="1" applyFont="1" applyFill="1" applyBorder="1" applyAlignment="1">
      <alignment vertical="center"/>
    </xf>
    <xf numFmtId="1" fontId="115" fillId="57" borderId="22"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1" fontId="115" fillId="57" borderId="10" xfId="6642" applyNumberFormat="1" applyFont="1" applyFill="1" applyBorder="1" applyAlignment="1">
      <alignment horizontal="center" vertical="center"/>
    </xf>
    <xf numFmtId="41" fontId="115" fillId="0" borderId="10" xfId="6638" applyFont="1" applyFill="1" applyBorder="1" applyAlignment="1">
      <alignment horizontal="center" vertical="center"/>
    </xf>
    <xf numFmtId="1" fontId="119" fillId="57" borderId="22" xfId="6645" applyNumberFormat="1" applyFont="1" applyFill="1" applyBorder="1" applyAlignment="1">
      <alignment horizontal="center" vertical="center"/>
    </xf>
    <xf numFmtId="41" fontId="115" fillId="0" borderId="23" xfId="6638" applyFont="1" applyFill="1" applyBorder="1" applyAlignment="1">
      <alignment vertical="center"/>
    </xf>
    <xf numFmtId="1" fontId="119" fillId="57" borderId="10" xfId="5265" applyNumberFormat="1" applyFont="1" applyFill="1" applyBorder="1" applyAlignment="1">
      <alignment vertical="center"/>
    </xf>
    <xf numFmtId="1" fontId="119" fillId="57" borderId="10" xfId="5265" applyNumberFormat="1" applyFont="1" applyFill="1" applyBorder="1" applyAlignment="1">
      <alignment horizontal="center" vertical="center"/>
    </xf>
    <xf numFmtId="0" fontId="115" fillId="57" borderId="0" xfId="0" applyFont="1" applyFill="1" applyAlignment="1">
      <alignment vertical="center"/>
    </xf>
    <xf numFmtId="41" fontId="125" fillId="0" borderId="10" xfId="6638" applyFont="1" applyFill="1" applyBorder="1" applyAlignment="1">
      <alignment horizontal="right" vertical="center"/>
    </xf>
    <xf numFmtId="1" fontId="0" fillId="0" borderId="0" xfId="0" applyNumberForma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2" fillId="57" borderId="0" xfId="0" applyFont="1" applyFill="1" applyBorder="1" applyAlignment="1">
      <alignment horizontal="center" vertical="center" wrapText="1"/>
    </xf>
    <xf numFmtId="0" fontId="122" fillId="57" borderId="0" xfId="0" applyFont="1" applyFill="1" applyBorder="1" applyAlignment="1">
      <alignment horizontal="right" vertical="center" wrapText="1"/>
    </xf>
    <xf numFmtId="0" fontId="115" fillId="57" borderId="0" xfId="4965" applyNumberFormat="1" applyFont="1" applyFill="1" applyAlignment="1">
      <alignment vertical="center"/>
    </xf>
    <xf numFmtId="0" fontId="119" fillId="57" borderId="10" xfId="5305" applyNumberFormat="1" applyFont="1" applyFill="1" applyBorder="1" applyAlignment="1">
      <alignment horizontal="right" vertical="center"/>
    </xf>
    <xf numFmtId="0" fontId="119" fillId="57" borderId="10" xfId="6644" applyNumberFormat="1" applyFont="1" applyFill="1" applyBorder="1" applyAlignment="1">
      <alignment horizontal="right" vertical="center"/>
    </xf>
    <xf numFmtId="0" fontId="115" fillId="0" borderId="10" xfId="0" applyNumberFormat="1" applyFont="1" applyFill="1" applyBorder="1" applyAlignment="1">
      <alignment horizontal="right" vertical="center"/>
    </xf>
    <xf numFmtId="0" fontId="119"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1" fontId="127" fillId="57" borderId="22" xfId="0" applyNumberFormat="1" applyFont="1" applyFill="1" applyBorder="1" applyAlignment="1">
      <alignment horizontal="center" vertical="center"/>
    </xf>
    <xf numFmtId="0" fontId="127" fillId="57" borderId="10" xfId="0" applyFont="1" applyFill="1" applyBorder="1" applyAlignment="1">
      <alignment horizontal="center"/>
    </xf>
    <xf numFmtId="1" fontId="127" fillId="57" borderId="10" xfId="6641" applyNumberFormat="1" applyFont="1" applyFill="1" applyBorder="1" applyAlignment="1">
      <alignment horizontal="center" vertical="center"/>
    </xf>
    <xf numFmtId="1" fontId="127" fillId="57" borderId="10" xfId="5305" applyNumberFormat="1" applyFont="1" applyFill="1" applyBorder="1" applyAlignment="1">
      <alignment horizontal="center" vertical="center"/>
    </xf>
    <xf numFmtId="41" fontId="127" fillId="57" borderId="10" xfId="6638" applyFont="1" applyFill="1" applyBorder="1" applyAlignment="1">
      <alignment horizontal="left"/>
    </xf>
    <xf numFmtId="0" fontId="127" fillId="57" borderId="10" xfId="4965" applyNumberFormat="1" applyFont="1" applyFill="1" applyBorder="1" applyAlignment="1">
      <alignment horizontal="right"/>
    </xf>
    <xf numFmtId="0" fontId="119" fillId="57" borderId="10" xfId="4965" applyNumberFormat="1" applyFont="1" applyFill="1" applyBorder="1" applyAlignment="1">
      <alignment horizontal="right"/>
    </xf>
    <xf numFmtId="0" fontId="119" fillId="57" borderId="10" xfId="5647" applyNumberFormat="1" applyFont="1" applyFill="1" applyBorder="1" applyAlignment="1">
      <alignment horizontal="right" vertical="center"/>
    </xf>
    <xf numFmtId="0" fontId="119" fillId="57" borderId="23" xfId="4965" applyNumberFormat="1" applyFont="1" applyFill="1" applyBorder="1" applyAlignment="1">
      <alignment horizontal="right"/>
    </xf>
    <xf numFmtId="0" fontId="115" fillId="57" borderId="10" xfId="0" applyNumberFormat="1" applyFont="1" applyFill="1" applyBorder="1" applyAlignment="1">
      <alignment horizontal="right" vertical="center"/>
    </xf>
    <xf numFmtId="0" fontId="119" fillId="0" borderId="0" xfId="0" applyFont="1"/>
    <xf numFmtId="41" fontId="115" fillId="57" borderId="10" xfId="6638" applyNumberFormat="1" applyFont="1" applyFill="1" applyBorder="1" applyAlignment="1">
      <alignment horizontal="right" vertical="center"/>
    </xf>
    <xf numFmtId="0" fontId="119" fillId="57" borderId="10" xfId="0" applyNumberFormat="1" applyFont="1" applyFill="1" applyBorder="1" applyAlignment="1">
      <alignment horizontal="right" vertical="center"/>
    </xf>
    <xf numFmtId="0" fontId="119" fillId="0" borderId="10" xfId="6644" applyNumberFormat="1" applyFont="1" applyFill="1" applyBorder="1" applyAlignment="1">
      <alignment horizontal="right" vertical="center"/>
    </xf>
    <xf numFmtId="0" fontId="119" fillId="57" borderId="10" xfId="1844" applyNumberFormat="1" applyFont="1" applyFill="1" applyBorder="1" applyAlignment="1">
      <alignment horizontal="right" vertical="center"/>
    </xf>
    <xf numFmtId="0" fontId="119" fillId="57" borderId="10" xfId="5321" applyNumberFormat="1" applyFont="1" applyFill="1" applyBorder="1" applyAlignment="1">
      <alignment horizontal="right" vertical="center"/>
    </xf>
    <xf numFmtId="0" fontId="119" fillId="57" borderId="23" xfId="5305" applyNumberFormat="1" applyFont="1" applyFill="1" applyBorder="1" applyAlignment="1">
      <alignment horizontal="right" vertical="center"/>
    </xf>
    <xf numFmtId="0" fontId="119" fillId="57" borderId="10" xfId="6249" applyNumberFormat="1" applyFont="1" applyFill="1" applyBorder="1" applyAlignment="1">
      <alignment horizontal="right" vertical="center"/>
    </xf>
    <xf numFmtId="0" fontId="119" fillId="57" borderId="10" xfId="2795" applyNumberFormat="1" applyFont="1" applyFill="1" applyBorder="1" applyAlignment="1">
      <alignment horizontal="right" vertical="center"/>
    </xf>
    <xf numFmtId="1" fontId="119" fillId="57" borderId="10" xfId="6644" applyNumberFormat="1" applyFont="1" applyFill="1" applyBorder="1" applyAlignment="1"/>
    <xf numFmtId="0" fontId="0" fillId="0" borderId="0" xfId="0" applyNumberFormat="1"/>
    <xf numFmtId="0" fontId="117" fillId="0" borderId="10" xfId="0" applyFont="1" applyFill="1" applyBorder="1" applyAlignment="1">
      <alignment vertical="center" wrapText="1"/>
    </xf>
    <xf numFmtId="0" fontId="128" fillId="0" borderId="10" xfId="0" applyFont="1" applyFill="1" applyBorder="1" applyAlignment="1">
      <alignment vertical="center" wrapText="1"/>
    </xf>
    <xf numFmtId="0" fontId="128" fillId="0" borderId="10" xfId="0" applyNumberFormat="1" applyFont="1" applyFill="1" applyBorder="1" applyAlignment="1">
      <alignment vertical="center" wrapText="1"/>
    </xf>
    <xf numFmtId="0" fontId="128" fillId="0" borderId="10" xfId="0" applyFont="1" applyFill="1" applyBorder="1" applyAlignment="1">
      <alignment horizontal="justify" vertical="center" wrapText="1"/>
    </xf>
    <xf numFmtId="0" fontId="129" fillId="0" borderId="10" xfId="0" applyFont="1" applyFill="1" applyBorder="1" applyAlignment="1">
      <alignment vertical="center" wrapText="1"/>
    </xf>
    <xf numFmtId="0" fontId="129" fillId="0" borderId="10" xfId="0" applyFont="1" applyFill="1" applyBorder="1" applyAlignment="1">
      <alignment horizontal="center" vertical="center" wrapText="1"/>
    </xf>
    <xf numFmtId="0" fontId="128" fillId="0" borderId="10" xfId="0" applyFont="1" applyFill="1" applyBorder="1" applyAlignment="1">
      <alignment horizontal="center" vertical="center" wrapText="1"/>
    </xf>
    <xf numFmtId="14" fontId="129" fillId="0" borderId="10" xfId="0" applyNumberFormat="1" applyFont="1" applyFill="1" applyBorder="1" applyAlignment="1">
      <alignment horizontal="center" vertical="center" wrapText="1"/>
    </xf>
    <xf numFmtId="0" fontId="131" fillId="0" borderId="10" xfId="6646" applyFont="1" applyFill="1" applyBorder="1" applyAlignment="1">
      <alignment horizontal="center" vertical="center" wrapText="1"/>
    </xf>
    <xf numFmtId="14" fontId="128" fillId="0" borderId="10" xfId="0" applyNumberFormat="1" applyFont="1" applyFill="1" applyBorder="1" applyAlignment="1">
      <alignment horizontal="center" vertical="center" wrapText="1"/>
    </xf>
    <xf numFmtId="0" fontId="132" fillId="0" borderId="10" xfId="0" applyFont="1" applyFill="1" applyBorder="1" applyAlignment="1">
      <alignment vertical="center" wrapText="1"/>
    </xf>
    <xf numFmtId="14" fontId="128" fillId="0" borderId="10" xfId="0" applyNumberFormat="1" applyFont="1" applyFill="1" applyBorder="1" applyAlignment="1">
      <alignment vertical="center" wrapText="1"/>
    </xf>
    <xf numFmtId="0" fontId="128" fillId="0" borderId="10" xfId="0" applyFont="1" applyFill="1" applyBorder="1" applyAlignment="1">
      <alignment horizontal="justify" vertical="center"/>
    </xf>
    <xf numFmtId="41" fontId="128" fillId="0" borderId="10" xfId="6638" applyFont="1" applyFill="1" applyBorder="1" applyAlignment="1">
      <alignment vertical="center" wrapText="1"/>
    </xf>
    <xf numFmtId="0" fontId="117" fillId="0" borderId="10" xfId="0" applyFont="1" applyFill="1" applyBorder="1" applyAlignment="1">
      <alignment horizontal="center" vertical="center" wrapText="1"/>
    </xf>
    <xf numFmtId="0" fontId="133" fillId="0" borderId="10" xfId="0" applyFont="1" applyFill="1" applyBorder="1"/>
    <xf numFmtId="0" fontId="133" fillId="0" borderId="10" xfId="0" applyFont="1" applyFill="1" applyBorder="1" applyAlignment="1">
      <alignment vertical="center" wrapText="1"/>
    </xf>
    <xf numFmtId="0" fontId="130" fillId="0" borderId="10" xfId="6646" applyFill="1" applyBorder="1" applyAlignment="1">
      <alignment horizontal="center" vertical="center" wrapText="1"/>
    </xf>
    <xf numFmtId="0" fontId="134" fillId="0" borderId="10" xfId="6646" applyFont="1" applyFill="1" applyBorder="1" applyAlignment="1">
      <alignment horizontal="center" vertical="center" wrapText="1"/>
    </xf>
    <xf numFmtId="0" fontId="117" fillId="0" borderId="10" xfId="0" applyFont="1" applyFill="1" applyBorder="1" applyAlignment="1">
      <alignment horizontal="justify" vertical="center" wrapText="1"/>
    </xf>
    <xf numFmtId="0" fontId="133" fillId="0" borderId="10" xfId="0" applyFont="1" applyFill="1" applyBorder="1" applyAlignment="1">
      <alignment horizontal="justify" vertical="center"/>
    </xf>
    <xf numFmtId="0" fontId="117" fillId="0" borderId="10" xfId="0" applyFont="1" applyFill="1" applyBorder="1" applyAlignment="1">
      <alignment wrapText="1"/>
    </xf>
    <xf numFmtId="0" fontId="128" fillId="0" borderId="10" xfId="0" applyFont="1" applyFill="1" applyBorder="1"/>
    <xf numFmtId="0" fontId="135" fillId="0" borderId="10" xfId="6643" applyFont="1" applyFill="1" applyBorder="1" applyAlignment="1">
      <alignment vertical="center" wrapText="1"/>
    </xf>
    <xf numFmtId="0" fontId="128" fillId="0" borderId="10" xfId="0" applyFont="1" applyFill="1" applyBorder="1" applyAlignment="1">
      <alignment horizontal="right" vertical="center" wrapText="1"/>
    </xf>
    <xf numFmtId="0" fontId="129" fillId="0" borderId="10" xfId="0" applyFont="1" applyFill="1" applyBorder="1" applyAlignment="1">
      <alignment horizontal="justify" vertical="center" wrapText="1"/>
    </xf>
    <xf numFmtId="0" fontId="128" fillId="0" borderId="10" xfId="0" applyFont="1" applyFill="1" applyBorder="1" applyAlignment="1">
      <alignment horizontal="left" wrapText="1"/>
    </xf>
    <xf numFmtId="0" fontId="133" fillId="0" borderId="10" xfId="0" applyFont="1" applyFill="1" applyBorder="1" applyAlignment="1">
      <alignment vertical="center"/>
    </xf>
    <xf numFmtId="0" fontId="137" fillId="0" borderId="10" xfId="0" applyFont="1" applyFill="1" applyBorder="1" applyAlignment="1">
      <alignment horizontal="justify" vertical="center" wrapText="1"/>
    </xf>
    <xf numFmtId="0" fontId="138" fillId="0" borderId="10" xfId="6646" applyFont="1" applyFill="1" applyBorder="1" applyAlignment="1">
      <alignment horizontal="center" vertical="center" wrapText="1"/>
    </xf>
    <xf numFmtId="0" fontId="139" fillId="0" borderId="10" xfId="0" applyFont="1" applyFill="1" applyBorder="1"/>
    <xf numFmtId="0" fontId="128" fillId="0" borderId="10" xfId="0" applyFont="1" applyFill="1" applyBorder="1" applyAlignment="1">
      <alignment horizontal="left" vertical="center" wrapText="1"/>
    </xf>
    <xf numFmtId="0" fontId="128" fillId="0" borderId="10" xfId="0" applyNumberFormat="1" applyFont="1" applyFill="1" applyBorder="1" applyAlignment="1">
      <alignment horizontal="justify" vertical="center" wrapText="1"/>
    </xf>
    <xf numFmtId="0" fontId="140" fillId="0" borderId="10" xfId="6646" applyFont="1" applyFill="1" applyBorder="1" applyAlignment="1">
      <alignment vertical="center" wrapText="1"/>
    </xf>
    <xf numFmtId="0" fontId="130" fillId="0" borderId="10" xfId="6646" applyFill="1" applyBorder="1" applyAlignment="1">
      <alignment vertical="center"/>
    </xf>
    <xf numFmtId="14" fontId="132" fillId="0" borderId="10" xfId="0" applyNumberFormat="1" applyFont="1" applyFill="1" applyBorder="1" applyAlignment="1">
      <alignment horizontal="center" vertical="center" wrapText="1"/>
    </xf>
    <xf numFmtId="0" fontId="141" fillId="0" borderId="10" xfId="0" applyFont="1" applyFill="1" applyBorder="1" applyAlignment="1">
      <alignment vertical="center" wrapText="1"/>
    </xf>
    <xf numFmtId="0" fontId="133" fillId="0" borderId="10" xfId="0" applyFont="1" applyBorder="1"/>
    <xf numFmtId="0" fontId="128" fillId="57" borderId="10" xfId="0" applyFont="1" applyFill="1" applyBorder="1" applyAlignment="1">
      <alignment vertical="center" wrapText="1"/>
    </xf>
    <xf numFmtId="0" fontId="136" fillId="0" borderId="10" xfId="0" applyFont="1" applyFill="1" applyBorder="1" applyAlignment="1">
      <alignment horizontal="justify" vertical="center"/>
    </xf>
    <xf numFmtId="0" fontId="128" fillId="0" borderId="10" xfId="0" applyFont="1" applyFill="1" applyBorder="1" applyAlignment="1">
      <alignment vertical="top" wrapText="1"/>
    </xf>
    <xf numFmtId="0" fontId="134" fillId="0" borderId="10" xfId="6646" applyFont="1" applyFill="1" applyBorder="1" applyAlignment="1">
      <alignment vertical="center" wrapText="1"/>
    </xf>
    <xf numFmtId="0" fontId="128" fillId="0" borderId="10" xfId="0" applyFont="1" applyFill="1" applyBorder="1" applyAlignment="1">
      <alignment vertical="center"/>
    </xf>
    <xf numFmtId="0" fontId="142" fillId="0" borderId="10" xfId="0" applyFont="1" applyFill="1" applyBorder="1" applyAlignment="1">
      <alignment vertical="center" wrapText="1"/>
    </xf>
    <xf numFmtId="0" fontId="143" fillId="0" borderId="10" xfId="0" applyFont="1" applyFill="1" applyBorder="1" applyAlignment="1">
      <alignment horizontal="justify" vertical="center" wrapText="1"/>
    </xf>
    <xf numFmtId="0" fontId="133" fillId="0" borderId="10" xfId="0" applyFont="1" applyFill="1" applyBorder="1" applyAlignment="1">
      <alignment wrapText="1"/>
    </xf>
    <xf numFmtId="0" fontId="134" fillId="0" borderId="10" xfId="6646" applyFont="1" applyFill="1" applyBorder="1" applyAlignment="1">
      <alignment horizontal="justify" vertical="center"/>
    </xf>
    <xf numFmtId="0" fontId="132" fillId="0" borderId="10" xfId="0" applyFont="1" applyFill="1" applyBorder="1" applyAlignment="1">
      <alignment horizontal="left" vertical="center" wrapText="1"/>
    </xf>
    <xf numFmtId="0" fontId="128" fillId="0" borderId="10" xfId="0" applyFont="1" applyFill="1" applyBorder="1" applyAlignment="1">
      <alignment wrapText="1"/>
    </xf>
    <xf numFmtId="0" fontId="130" fillId="0" borderId="10" xfId="6646" applyFill="1" applyBorder="1" applyAlignment="1">
      <alignment vertical="center" wrapText="1"/>
    </xf>
    <xf numFmtId="0" fontId="129" fillId="0" borderId="10" xfId="0" applyNumberFormat="1" applyFont="1" applyFill="1" applyBorder="1" applyAlignment="1">
      <alignment horizontal="center" vertical="center" wrapText="1"/>
    </xf>
    <xf numFmtId="0" fontId="143" fillId="0" borderId="10" xfId="0" applyFont="1" applyFill="1" applyBorder="1" applyAlignment="1">
      <alignment vertical="center" wrapText="1"/>
    </xf>
    <xf numFmtId="0" fontId="133" fillId="0" borderId="10" xfId="0" applyFont="1" applyFill="1" applyBorder="1" applyAlignment="1">
      <alignment horizontal="justify" vertical="center" wrapText="1"/>
    </xf>
    <xf numFmtId="0" fontId="137" fillId="0" borderId="10" xfId="0" applyFont="1" applyFill="1" applyBorder="1" applyAlignment="1">
      <alignment vertical="center" wrapText="1"/>
    </xf>
    <xf numFmtId="41" fontId="128" fillId="0" borderId="10" xfId="6638" applyFont="1" applyFill="1" applyBorder="1" applyAlignment="1">
      <alignment horizontal="center" vertical="center" wrapText="1"/>
    </xf>
    <xf numFmtId="0" fontId="128" fillId="0" borderId="10" xfId="6638" applyNumberFormat="1" applyFont="1" applyFill="1" applyBorder="1" applyAlignment="1">
      <alignment horizontal="center" vertical="center" wrapText="1"/>
    </xf>
    <xf numFmtId="0" fontId="130" fillId="0" borderId="10" xfId="6646" applyFill="1" applyBorder="1" applyAlignment="1">
      <alignment horizontal="justify" vertical="center"/>
    </xf>
    <xf numFmtId="0" fontId="134" fillId="0" borderId="10" xfId="6646" applyFont="1" applyFill="1" applyBorder="1"/>
    <xf numFmtId="0" fontId="117" fillId="0" borderId="10" xfId="0" applyFont="1" applyBorder="1"/>
    <xf numFmtId="0" fontId="128" fillId="0" borderId="10" xfId="0" applyFont="1" applyBorder="1"/>
    <xf numFmtId="0" fontId="128" fillId="0" borderId="10" xfId="0" applyFont="1" applyFill="1" applyBorder="1" applyAlignment="1">
      <alignment horizontal="justify" vertical="top" wrapText="1"/>
    </xf>
    <xf numFmtId="14" fontId="146" fillId="0" borderId="10" xfId="0" applyNumberFormat="1" applyFont="1" applyBorder="1" applyAlignment="1">
      <alignment vertical="center"/>
    </xf>
    <xf numFmtId="0" fontId="117" fillId="55" borderId="10" xfId="0" applyFont="1" applyFill="1" applyBorder="1" applyAlignment="1">
      <alignment horizontal="center" vertical="center" wrapText="1"/>
    </xf>
    <xf numFmtId="0" fontId="147" fillId="61" borderId="10" xfId="2795" applyFont="1" applyFill="1" applyBorder="1" applyAlignment="1">
      <alignment horizontal="center" vertical="center" wrapText="1"/>
    </xf>
    <xf numFmtId="0" fontId="117" fillId="61" borderId="10" xfId="2795" applyFont="1" applyFill="1" applyBorder="1" applyAlignment="1">
      <alignment horizontal="center" vertical="center" wrapText="1"/>
    </xf>
    <xf numFmtId="0" fontId="148" fillId="62" borderId="10" xfId="2795" applyFont="1" applyFill="1" applyBorder="1" applyAlignment="1">
      <alignment horizontal="center" vertical="center" wrapText="1"/>
    </xf>
    <xf numFmtId="0" fontId="149" fillId="56" borderId="10" xfId="0" applyFont="1" applyFill="1" applyBorder="1" applyAlignment="1">
      <alignment vertical="center" wrapText="1"/>
    </xf>
    <xf numFmtId="0" fontId="148" fillId="63" borderId="10" xfId="2795" applyFont="1" applyFill="1" applyBorder="1" applyAlignment="1">
      <alignment horizontal="center" vertical="center" wrapText="1"/>
    </xf>
    <xf numFmtId="0" fontId="135" fillId="56" borderId="10" xfId="6643" applyFont="1" applyFill="1" applyBorder="1" applyAlignment="1">
      <alignment vertical="center" wrapText="1"/>
    </xf>
    <xf numFmtId="0" fontId="129" fillId="56" borderId="10" xfId="0" applyFont="1" applyFill="1" applyBorder="1" applyAlignment="1">
      <alignment vertical="center" wrapText="1"/>
    </xf>
    <xf numFmtId="0" fontId="128" fillId="56" borderId="10" xfId="0" applyFont="1" applyFill="1" applyBorder="1" applyAlignment="1">
      <alignment vertical="center" wrapText="1"/>
    </xf>
    <xf numFmtId="0" fontId="128" fillId="66" borderId="10" xfId="6643" applyFont="1" applyFill="1" applyBorder="1" applyAlignment="1">
      <alignment vertical="center" wrapText="1"/>
    </xf>
    <xf numFmtId="0" fontId="128" fillId="66" borderId="10" xfId="0" applyFont="1" applyFill="1" applyBorder="1" applyAlignment="1">
      <alignment vertical="center" wrapText="1"/>
    </xf>
    <xf numFmtId="0" fontId="128" fillId="0" borderId="10" xfId="0" applyFont="1" applyBorder="1" applyAlignment="1">
      <alignment horizontal="left" vertical="center" wrapText="1"/>
    </xf>
    <xf numFmtId="0" fontId="128" fillId="56" borderId="10" xfId="0" applyFont="1" applyFill="1" applyBorder="1" applyAlignment="1">
      <alignment vertical="center"/>
    </xf>
    <xf numFmtId="0" fontId="115" fillId="66" borderId="10" xfId="0" applyFont="1" applyFill="1" applyBorder="1" applyAlignment="1">
      <alignment vertical="center" wrapText="1"/>
    </xf>
    <xf numFmtId="0" fontId="129" fillId="56" borderId="10" xfId="6643" applyFont="1" applyFill="1" applyBorder="1" applyAlignment="1">
      <alignment vertical="center" wrapText="1"/>
    </xf>
    <xf numFmtId="0" fontId="128" fillId="0" borderId="10" xfId="6643" applyFont="1" applyFill="1" applyBorder="1" applyAlignment="1">
      <alignment vertical="center" wrapText="1"/>
    </xf>
    <xf numFmtId="0" fontId="135" fillId="67" borderId="10" xfId="6643" applyFont="1" applyFill="1" applyBorder="1" applyAlignment="1">
      <alignment vertical="center" wrapText="1"/>
    </xf>
    <xf numFmtId="0" fontId="129" fillId="67" borderId="10" xfId="0" applyFont="1" applyFill="1" applyBorder="1" applyAlignment="1">
      <alignment vertical="center" wrapText="1"/>
    </xf>
    <xf numFmtId="0" fontId="128" fillId="67" borderId="10" xfId="0" applyFont="1" applyFill="1" applyBorder="1" applyAlignment="1">
      <alignment vertical="center" wrapText="1"/>
    </xf>
    <xf numFmtId="0" fontId="135" fillId="68" borderId="10" xfId="6643" applyFont="1" applyFill="1" applyBorder="1" applyAlignment="1">
      <alignment vertical="center" wrapText="1"/>
    </xf>
    <xf numFmtId="0" fontId="129" fillId="68" borderId="10" xfId="0" applyFont="1" applyFill="1" applyBorder="1" applyAlignment="1">
      <alignment vertical="center" wrapText="1"/>
    </xf>
    <xf numFmtId="0" fontId="128" fillId="68" borderId="10" xfId="0" applyFont="1" applyFill="1" applyBorder="1" applyAlignment="1">
      <alignment vertical="center" wrapText="1"/>
    </xf>
    <xf numFmtId="0" fontId="115" fillId="57" borderId="10" xfId="0" applyFont="1" applyFill="1" applyBorder="1" applyAlignment="1">
      <alignment vertical="center" wrapText="1"/>
    </xf>
    <xf numFmtId="0" fontId="120" fillId="0" borderId="10" xfId="6643" applyFont="1" applyFill="1" applyBorder="1" applyAlignment="1">
      <alignment vertical="center" wrapText="1"/>
    </xf>
    <xf numFmtId="0" fontId="128" fillId="0" borderId="10" xfId="0" applyFont="1" applyBorder="1" applyAlignment="1">
      <alignment vertical="center" wrapText="1"/>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6"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5"/>
    <cellStyle name="Normal_Hoja7 2" xfId="6641"/>
    <cellStyle name="Normal_Listado_web" xfId="6643"/>
    <cellStyle name="Normal_OTROS" xfId="6644"/>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58">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69" formatCode="_-* #,##0_-;\-* #,##0_-;_-*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Planilla%20de%20Registro%20Ley%20N20.032%20y%20Ley%20N19.862%20DEJUR%20%20(01-02-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176;%20DE%20PROCESOS%20Y%20PAGOS%202023/05%20CUADRATURA/03%20CUADRATURA%20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Hoja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TO "/>
      <sheetName val="REINTEGROS"/>
      <sheetName val="AVANCE TOTAL"/>
      <sheetName val="REMESA"/>
    </sheetNames>
    <sheetDataSet>
      <sheetData sheetId="0" refreshError="1"/>
      <sheetData sheetId="1" refreshError="1"/>
      <sheetData sheetId="2"/>
      <sheetData sheetId="3">
        <row r="4">
          <cell r="AC4">
            <v>17000000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fflinger Concha, Patricia" refreshedDate="45030.560861921294" createdVersion="6" refreshedVersion="6" minRefreshableVersion="3" recordCount="167">
  <cacheSource type="worksheet">
    <worksheetSource ref="A1:AC168" sheet="CUADRATURA"/>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450957" maxValue="818329008" count="21">
        <n v="717150007"/>
        <n v="721694003"/>
        <n v="738689003"/>
        <n v="704164009"/>
        <n v="650587340"/>
        <n v="650794826"/>
        <n v="713523003"/>
        <n v="700376001"/>
        <n v="728623004"/>
        <n v="818329008"/>
        <n v="719400000"/>
        <n v="725129009"/>
        <n v="719926002"/>
        <n v="713189006"/>
        <n v="735534009"/>
        <n v="741504006"/>
        <n v="650450957"/>
        <s v="65070018K"/>
        <n v="716316009"/>
        <n v="731013004"/>
        <n v="717449002"/>
      </sharedItems>
    </cacheField>
    <cacheField name="NOMBRE INSTITUCION" numFmtId="1">
      <sharedItems count="28">
        <s v="CORPORACION DE OPORTUNIDAD Y ACCION SOLIDARIA OPCION"/>
        <s v="CORPORACIÓN SERVICIO PAZ Y JUSTICIA - SERPAJ CHILE"/>
        <s v="CORPORACIÓN DE OPORTUNIDAD Y ACCION SOLIDARIA OPCION"/>
        <s v="FUNDACION TIERRA DE ESPERANZA"/>
        <s v="ASOCIACION CRISTIANA DE JOVENES DE ANTOFAGASTA"/>
        <s v="FUNDACION CRESERES"/>
        <s v="CORPORACION SOCIAL Y EDUCACIONAL RENASCI"/>
        <s v="CORPORACION GABRIELA MISTRAL"/>
        <s v="CORPORACIÓN GABRIELA MISTRAL"/>
        <s v="CORPORACION SERVICIO PAZ Y JUSTICIA - SERPAJ CHILE"/>
        <s v="FUNDACIÓN CIUDAD DEL NIÑO EX CONSEJO DE DEFENSA DEL NINO"/>
        <s v="ORGANIZACION COMUNITARIA FUNCIONAL CENTRO CULTURAL Y EDUCACIONAL ARCADIA"/>
        <s v="ASOCIACION CRISTIANA DE JOVENES DE VALPARAISO"/>
        <s v="ORGANIZACIÓN COMUNITARIA FUNCIONAL CENTRO CULTURAL Y EDUCACIONAL ARCADIA"/>
        <s v="ASOCIACIÓN CRISTIANA DE JÓVENES DE VALPARAÍSO"/>
        <s v="CORP. DESARR.SOC.ASOC.CRIST.DE JOVENES"/>
        <s v="CORPORACION EDUCACIONAL ABATE MOLINA DE TALCA"/>
        <s v="CORPORACIÓN EDUCACIONAL ABATE MOLINA DE TALCA"/>
        <s v="CORPORACION DE APOYO A LA NINEZ Y JUVENTUD EN RIESGO SOCIAL CORPORACION LLEQUEN"/>
        <s v="MISION EVANGELICA SAN PABLO DE CHILE"/>
        <s v="CENTRO DE INICIATIVA EMPRESARIAL - CIEM VILLARRICA"/>
        <s v="FUNDACION CIUDAD DEL NINO EX CONSEJO DE DEFENSA DEL NINO"/>
        <s v="ORGANIZACION NO GUBERNAMENTAL DE DESARROLLO HUMANO O O.N.G. PROYECTA"/>
        <s v="FUNDACION PROYECTO B"/>
        <s v="FUNDACION REINVENTARSE"/>
        <s v="FUNDACION NACIONAL PARA LA DEFENSA ECOLOGICA DEL MENOR DE EDAD FUNDACION (DEM)"/>
        <s v="CORPORACION ASOCIACION PRO DERECHOS DE LOS NINOS Y JOVENES - PRODENI"/>
        <s v="CORPORACION DE FORMACION LABORAL AL ADOLESCENTE - CORFAL"/>
      </sharedItems>
    </cacheField>
    <cacheField name="COD INST" numFmtId="1">
      <sharedItems containsSemiMixedTypes="0" containsString="0" containsNumber="1" containsInteger="1" minValue="225" maxValue="7499"/>
    </cacheField>
    <cacheField name="PPTO" numFmtId="1">
      <sharedItems/>
    </cacheField>
    <cacheField name="COMUNA" numFmtId="0">
      <sharedItems count="56">
        <s v="IQUIQUE"/>
        <s v="ANTOFAGASTA"/>
        <s v="SIERRA GORDA"/>
        <s v="TOCOPILLA"/>
        <s v="CALAMA"/>
        <s v="COPIAPO"/>
        <s v="VALLENAR"/>
        <s v="COQUIMBO"/>
        <s v="LA SERENA"/>
        <s v="OVALLE"/>
        <s v="ILLAPEL"/>
        <s v="SAN ANTONIO"/>
        <s v="VINA DEL MAR"/>
        <s v="VALPARAISO"/>
        <s v="QUILLOTA"/>
        <s v="QUILPUÉ"/>
        <s v="SAN FELIPE"/>
        <s v="RANCAGUA"/>
        <s v="GRANEROS"/>
        <s v="SAN FERNANDO"/>
        <s v="TALCA"/>
        <s v="CURICO"/>
        <s v="LINARES"/>
        <s v="CAUQUENES"/>
        <s v="SAN PEDRO DE LA PAZ"/>
        <s v="CONCEPCION"/>
        <s v="CORONEL"/>
        <s v="LOS ANGELES"/>
        <s v="TEMUCO"/>
        <s v="VILLARRICA"/>
        <s v="ANGOL"/>
        <s v="CHOLCHOL"/>
        <s v="PUERTO MONTT"/>
        <s v="CASTRO"/>
        <s v="OSORNO"/>
        <s v="COYHAIQUE"/>
        <s v="PUNTA ARENAS"/>
        <s v="PROVIDENCIA"/>
        <s v="QUILICURA"/>
        <s v="LA REINA "/>
        <s v="ESTACION CENTRAL"/>
        <s v="INDEPENDENCIA"/>
        <s v="LA FLORIDA"/>
        <s v="PUDAHUEL"/>
        <s v="LA PINTANA"/>
        <s v="PUENTE ALTO"/>
        <s v="LA CISTERNA"/>
        <s v="SANTIAGO"/>
        <s v="SAN JOAQUIN"/>
        <s v="SAN BERNARDO"/>
        <s v="RECOLETA"/>
        <s v="MAIPU"/>
        <s v="SAN MIGUEL"/>
        <s v="VALDIVIA"/>
        <s v="ARICA"/>
        <s v="CHILLAN"/>
      </sharedItems>
    </cacheField>
    <cacheField name="PLAZAS" numFmtId="0">
      <sharedItems containsSemiMixedTypes="0" containsString="0" containsNumber="1" containsInteger="1" minValue="10" maxValue="189"/>
    </cacheField>
    <cacheField name="CODIGO" numFmtId="0">
      <sharedItems containsSemiMixedTypes="0" containsString="0" containsNumber="1" containsInteger="1" minValue="1010194" maxValue="1160076" count="167">
        <n v="1010194"/>
        <n v="1010195"/>
        <n v="1010275"/>
        <n v="1010276"/>
        <n v="1010277"/>
        <n v="1010282"/>
        <n v="1010283"/>
        <n v="1010284"/>
        <n v="1010285"/>
        <n v="1020302"/>
        <n v="1020303"/>
        <n v="1020313"/>
        <n v="1020414"/>
        <n v="1020415"/>
        <n v="1020426"/>
        <n v="1020427"/>
        <n v="1020428"/>
        <n v="1020434"/>
        <n v="1020440"/>
        <n v="1030295"/>
        <n v="1030296"/>
        <n v="1030366"/>
        <n v="1030383"/>
        <n v="1030384"/>
        <n v="1030385"/>
        <n v="1030386"/>
        <n v="1030293"/>
        <n v="1030392"/>
        <n v="1040324"/>
        <n v="1040325"/>
        <n v="1040479"/>
        <n v="1040502"/>
        <n v="1040503"/>
        <n v="1040504"/>
        <n v="1040505"/>
        <n v="1040511"/>
        <n v="1040523"/>
        <n v="1040524"/>
        <n v="1040517"/>
        <n v="1050963"/>
        <n v="1051176"/>
        <n v="1051177"/>
        <n v="1051296"/>
        <n v="1051297"/>
        <n v="1051298"/>
        <n v="1051352"/>
        <n v="1051353"/>
        <n v="1051354"/>
        <n v="1051355"/>
        <n v="1051356"/>
        <n v="1051357"/>
        <n v="1051358"/>
        <n v="1051359"/>
        <n v="1051360"/>
        <n v="1051361"/>
        <n v="1051362"/>
        <n v="1051374"/>
        <n v="1051375"/>
        <n v="1051376"/>
        <n v="1051368"/>
        <n v="1060295"/>
        <n v="1060296"/>
        <n v="1060427"/>
        <n v="1060428"/>
        <n v="1060429"/>
        <n v="1060430"/>
        <n v="1060431"/>
        <n v="1060432"/>
        <n v="1060438"/>
        <n v="1060439"/>
        <n v="1070480"/>
        <n v="1070481"/>
        <n v="1070718"/>
        <n v="1070721"/>
        <n v="1070722"/>
        <n v="1070723"/>
        <n v="1070724"/>
        <n v="1070725"/>
        <n v="1070731"/>
        <n v="1070737"/>
        <n v="1070743"/>
        <n v="1081090"/>
        <n v="1081091"/>
        <n v="1081209"/>
        <n v="1081215"/>
        <n v="1081221"/>
        <n v="1081222"/>
        <n v="1081223"/>
        <n v="1081224"/>
        <n v="1081230"/>
        <n v="1090483"/>
        <n v="1090484"/>
        <n v="1090645"/>
        <n v="1090646"/>
        <n v="1090647"/>
        <n v="1090648"/>
        <n v="1090649"/>
        <n v="1090663"/>
        <n v="1090664"/>
        <n v="1090665"/>
        <n v="1090666"/>
        <n v="1090667"/>
        <n v="1090668"/>
        <n v="1090669"/>
        <n v="1100510"/>
        <n v="1100511"/>
        <n v="1100753"/>
        <n v="1100754"/>
        <n v="1100755"/>
        <n v="1100761"/>
        <n v="1100767"/>
        <n v="1110148"/>
        <n v="1110149"/>
        <n v="1110190"/>
        <n v="1110191"/>
        <n v="1120157"/>
        <n v="1120158"/>
        <n v="1120209"/>
        <n v="1131888"/>
        <n v="1131889"/>
        <n v="1131891"/>
        <n v="1131892"/>
        <n v="1132523"/>
        <n v="1132529"/>
        <n v="1132536"/>
        <n v="1132537"/>
        <n v="1132538"/>
        <n v="1132540"/>
        <n v="1132541"/>
        <n v="1132542"/>
        <n v="1132543"/>
        <n v="1132556"/>
        <n v="1132557"/>
        <n v="1132558"/>
        <n v="1132561"/>
        <n v="1132562"/>
        <n v="1132565"/>
        <n v="1132566"/>
        <n v="1132581"/>
        <n v="1132582"/>
        <n v="1132583"/>
        <n v="1132584"/>
        <n v="1132585"/>
        <n v="1132586"/>
        <n v="1132588"/>
        <n v="1132589"/>
        <n v="1132590"/>
        <n v="1132591"/>
        <n v="1132593"/>
        <n v="1132595"/>
        <n v="1132596"/>
        <n v="1132587"/>
        <n v="1132594"/>
        <n v="1132597"/>
        <n v="1140139"/>
        <n v="1140140"/>
        <n v="1140221"/>
        <n v="1140222"/>
        <n v="1150078"/>
        <n v="1150079"/>
        <n v="1150141"/>
        <n v="1150142"/>
        <n v="1150148"/>
        <n v="1160042"/>
        <n v="1160043"/>
        <n v="1160075"/>
        <n v="1160076"/>
      </sharedItems>
    </cacheField>
    <cacheField name="CODIGO SIGFE" numFmtId="1">
      <sharedItems containsSemiMixedTypes="0" containsString="0" containsNumber="1" containsInteger="1" minValue="7" maxValue="36"/>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437963" maxValue="34223190"/>
    </cacheField>
    <cacheField name="FEBRERO" numFmtId="41">
      <sharedItems containsString="0" containsBlank="1" containsNumber="1" containsInteger="1" minValue="217513" maxValue="33043080"/>
    </cacheField>
    <cacheField name="MARZO" numFmtId="41">
      <sharedItems containsSemiMixedTypes="0" containsString="0" containsNumber="1" containsInteger="1" minValue="0" maxValue="52160862"/>
    </cacheField>
    <cacheField name="ABRIL" numFmtId="41">
      <sharedItems containsNonDate="0" containsString="0" containsBlank="1"/>
    </cacheField>
    <cacheField name="MAYO" numFmtId="41">
      <sharedItems containsNonDate="0" containsString="0" containsBlank="1"/>
    </cacheField>
    <cacheField name="JUNIO" numFmtId="41">
      <sharedItems containsNonDate="0" containsString="0" containsBlank="1"/>
    </cacheField>
    <cacheField name="JULIO" numFmtId="41">
      <sharedItems containsNonDate="0" containsString="0" containsBlank="1"/>
    </cacheField>
    <cacheField name="AGOSTO" numFmtId="41">
      <sharedItems containsNonDate="0" containsString="0" containsBlank="1"/>
    </cacheField>
    <cacheField name="SEPTIEMBRE" numFmtId="41">
      <sharedItems containsNonDate="0" containsString="0" containsBlank="1"/>
    </cacheField>
    <cacheField name="OCTUBRE" numFmtId="41">
      <sharedItems containsNonDate="0" containsString="0" containsBlank="1"/>
    </cacheField>
    <cacheField name="NOVIEMBRE" numFmtId="41">
      <sharedItems containsNonDate="0" containsString="0" containsBlank="1"/>
    </cacheField>
    <cacheField name="DICIEMBRE" numFmtId="41">
      <sharedItems containsNonDate="0" containsString="0" containsBlank="1"/>
    </cacheField>
    <cacheField name="ACUMULADO" numFmtId="41">
      <sharedItems containsSemiMixedTypes="0" containsString="0" containsNumber="1" containsInteger="1" minValue="981660" maxValue="993652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7">
  <r>
    <x v="0"/>
    <s v="DJJ"/>
    <n v="20032"/>
    <s v="PROG"/>
    <s v="ASR"/>
    <x v="0"/>
    <x v="0"/>
    <n v="6570"/>
    <s v="JUSTICIA JUVENIL"/>
    <x v="0"/>
    <n v="15"/>
    <x v="0"/>
    <n v="11"/>
    <s v="ASR- PIL TARAPACA"/>
    <s v="BANCO DE CREDITO E INVERSIONES"/>
    <n v="10669426"/>
    <n v="1942886"/>
    <n v="1793434"/>
    <n v="1643981"/>
    <m/>
    <m/>
    <m/>
    <m/>
    <m/>
    <m/>
    <m/>
    <m/>
    <m/>
    <n v="5380301"/>
  </r>
  <r>
    <x v="0"/>
    <s v="DJJ"/>
    <n v="20032"/>
    <s v="PROG"/>
    <s v="ALA"/>
    <x v="0"/>
    <x v="0"/>
    <n v="6570"/>
    <s v="JUSTICIA JUVENIL"/>
    <x v="0"/>
    <n v="15"/>
    <x v="1"/>
    <n v="11"/>
    <s v="ALA - PIL TARAPACA"/>
    <s v="BANCO DE CREDITO E INVERSIONES"/>
    <n v="10669426"/>
    <n v="2087268"/>
    <n v="2087268"/>
    <n v="1707765"/>
    <m/>
    <m/>
    <m/>
    <m/>
    <m/>
    <m/>
    <m/>
    <m/>
    <m/>
    <n v="5882301"/>
  </r>
  <r>
    <x v="0"/>
    <s v="DJJ"/>
    <n v="20032"/>
    <s v="PROG"/>
    <s v="SBC"/>
    <x v="1"/>
    <x v="1"/>
    <n v="6915"/>
    <s v="JUSTICIA JUVENIL"/>
    <x v="0"/>
    <n v="78"/>
    <x v="2"/>
    <n v="15"/>
    <s v="SBC - LUIS PEREZ AGUIRRE"/>
    <s v="BANCO ESTADO"/>
    <n v="23900332700"/>
    <n v="11507866"/>
    <n v="10685875"/>
    <n v="11302368"/>
    <m/>
    <m/>
    <m/>
    <m/>
    <m/>
    <m/>
    <m/>
    <m/>
    <m/>
    <n v="33496109"/>
  </r>
  <r>
    <x v="0"/>
    <s v="DJJ"/>
    <n v="20032"/>
    <s v="PROG"/>
    <s v="PLE"/>
    <x v="0"/>
    <x v="0"/>
    <n v="6570"/>
    <s v="JUSTICIA JUVENIL"/>
    <x v="0"/>
    <n v="118"/>
    <x v="3"/>
    <n v="12"/>
    <s v="PLE - IQUIQUE"/>
    <s v="BANCO DE CREDITO E INVERSIONES"/>
    <n v="10704116"/>
    <n v="23358236"/>
    <n v="25074977"/>
    <n v="26283410"/>
    <m/>
    <m/>
    <m/>
    <m/>
    <m/>
    <m/>
    <m/>
    <m/>
    <m/>
    <n v="74716623"/>
  </r>
  <r>
    <x v="0"/>
    <s v="DJJ"/>
    <n v="20032"/>
    <s v="PROG"/>
    <s v="PLA"/>
    <x v="1"/>
    <x v="1"/>
    <n v="6915"/>
    <s v="JUSTICIA JUVENIL"/>
    <x v="0"/>
    <n v="22"/>
    <x v="4"/>
    <n v="12"/>
    <s v="PLA - PROGRAMA LIBERTAD ASISTIDA VIOLETA PARRA"/>
    <s v="BANCO ESTADO"/>
    <n v="23900332751"/>
    <n v="5578860"/>
    <n v="4649050"/>
    <n v="4416598"/>
    <m/>
    <m/>
    <m/>
    <m/>
    <m/>
    <m/>
    <m/>
    <m/>
    <m/>
    <n v="14644508"/>
  </r>
  <r>
    <x v="0"/>
    <s v="DJJ"/>
    <n v="20032"/>
    <s v="PROG"/>
    <s v="ASE"/>
    <x v="1"/>
    <x v="1"/>
    <n v="6915"/>
    <s v="JUSTICIA JUVENIL"/>
    <x v="0"/>
    <n v="45"/>
    <x v="5"/>
    <n v="7"/>
    <s v="ASE - GABRIELA MISTRAL"/>
    <s v="BANCO ESTADO"/>
    <n v="239000332718"/>
    <n v="3411794"/>
    <n v="3198557"/>
    <n v="4904454"/>
    <m/>
    <m/>
    <m/>
    <m/>
    <m/>
    <m/>
    <m/>
    <m/>
    <m/>
    <n v="11514805"/>
  </r>
  <r>
    <x v="0"/>
    <s v="DJJ"/>
    <n v="20032"/>
    <s v="PROG"/>
    <s v="ASE"/>
    <x v="1"/>
    <x v="1"/>
    <n v="6915"/>
    <s v="JUSTICIA JUVENIL"/>
    <x v="0"/>
    <n v="25"/>
    <x v="6"/>
    <n v="7"/>
    <s v="ASE - EDUCANDO PARA LA PAZ"/>
    <s v="BANCO ESTADO"/>
    <n v="239000332726"/>
    <n v="5330928"/>
    <n v="5330928"/>
    <n v="5330928"/>
    <m/>
    <m/>
    <m/>
    <m/>
    <m/>
    <m/>
    <m/>
    <m/>
    <m/>
    <n v="15992784"/>
  </r>
  <r>
    <x v="0"/>
    <s v="DJJ"/>
    <n v="20032"/>
    <s v="PROG"/>
    <s v="ASE"/>
    <x v="1"/>
    <x v="1"/>
    <n v="6915"/>
    <s v="JUSTICIA JUVENIL"/>
    <x v="0"/>
    <n v="15"/>
    <x v="7"/>
    <n v="7"/>
    <s v="PSA - IQUIQUE"/>
    <s v="BANCO DE CREDITO E INVERSIONES"/>
    <n v="10705155"/>
    <n v="2671469"/>
    <n v="2465971"/>
    <n v="2054976"/>
    <m/>
    <m/>
    <m/>
    <m/>
    <m/>
    <m/>
    <m/>
    <m/>
    <m/>
    <n v="7192416"/>
  </r>
  <r>
    <x v="0"/>
    <s v="DJJ"/>
    <n v="20032"/>
    <s v="PROG"/>
    <s v="MCA"/>
    <x v="0"/>
    <x v="2"/>
    <n v="6570"/>
    <s v="JUSTICIA JUVENIL"/>
    <x v="0"/>
    <n v="55"/>
    <x v="8"/>
    <n v="13"/>
    <s v="MCA - IQUIQUE"/>
    <s v="BANCO DE CREDITO E INVERSIONES"/>
    <n v="10705244"/>
    <n v="8502797"/>
    <n v="8975175"/>
    <n v="8345338"/>
    <m/>
    <m/>
    <m/>
    <m/>
    <m/>
    <m/>
    <m/>
    <m/>
    <m/>
    <n v="25823310"/>
  </r>
  <r>
    <x v="1"/>
    <s v="DJJ"/>
    <n v="20032"/>
    <s v="PROG"/>
    <s v="ASR"/>
    <x v="2"/>
    <x v="3"/>
    <n v="6979"/>
    <s v="JUSTICIA JUVENIL"/>
    <x v="1"/>
    <n v="25"/>
    <x v="9"/>
    <n v="11"/>
    <s v="ASR - PIL ANTOFAGASTA"/>
    <s v="BANCO SANTANDER-CHILE"/>
    <n v="73546052"/>
    <n v="2690150"/>
    <n v="2690150"/>
    <n v="2690150"/>
    <m/>
    <m/>
    <m/>
    <m/>
    <m/>
    <m/>
    <m/>
    <m/>
    <m/>
    <n v="8070450"/>
  </r>
  <r>
    <x v="1"/>
    <s v="DJJ"/>
    <n v="20032"/>
    <s v="PROG"/>
    <s v="ALA"/>
    <x v="2"/>
    <x v="3"/>
    <n v="6979"/>
    <s v="JUSTICIA JUVENIL"/>
    <x v="1"/>
    <n v="25"/>
    <x v="10"/>
    <n v="11"/>
    <s v="ALA - PIL ANTOFAGASTA"/>
    <s v="BANCO SANTANDER-CHILE"/>
    <n v="73546052"/>
    <n v="3415530"/>
    <n v="3415530"/>
    <n v="3225779"/>
    <m/>
    <m/>
    <m/>
    <m/>
    <m/>
    <m/>
    <m/>
    <m/>
    <m/>
    <n v="10056839"/>
  </r>
  <r>
    <x v="1"/>
    <s v="DJJ"/>
    <n v="20032"/>
    <s v="PROG"/>
    <s v="MCA"/>
    <x v="3"/>
    <x v="4"/>
    <n v="225"/>
    <s v="JUSTICIA JUVENIL"/>
    <x v="1"/>
    <n v="60"/>
    <x v="11"/>
    <n v="13"/>
    <s v="MCA - PROGRAMA DE MEDIDAS CAUTELARES PACIFICO"/>
    <s v="BANCO SANTANDER-CHILE"/>
    <n v="6762522"/>
    <m/>
    <m/>
    <n v="3621562"/>
    <m/>
    <m/>
    <m/>
    <m/>
    <m/>
    <m/>
    <m/>
    <m/>
    <m/>
    <n v="3621562"/>
  </r>
  <r>
    <x v="1"/>
    <s v="DJJ"/>
    <n v="20032"/>
    <s v="PROG"/>
    <s v="PLA"/>
    <x v="1"/>
    <x v="1"/>
    <n v="6915"/>
    <s v="JUSTICIA JUVENIL"/>
    <x v="1"/>
    <n v="35"/>
    <x v="12"/>
    <n v="12"/>
    <s v="PLA - SOLA SIERRA HENRIQUEZ"/>
    <s v="BANCO ESTADO"/>
    <n v="1500047549"/>
    <n v="5578860"/>
    <n v="4881502"/>
    <n v="4881502"/>
    <m/>
    <m/>
    <m/>
    <m/>
    <m/>
    <m/>
    <m/>
    <m/>
    <m/>
    <n v="15341864"/>
  </r>
  <r>
    <x v="1"/>
    <s v="DJJ"/>
    <n v="20032"/>
    <s v="PROG"/>
    <s v="SBC"/>
    <x v="1"/>
    <x v="1"/>
    <n v="6915"/>
    <s v="JUSTICIA JUVENIL"/>
    <x v="2"/>
    <n v="45"/>
    <x v="13"/>
    <n v="15"/>
    <s v="SBC - LUIS EMILIO RECABARREN"/>
    <s v="BANCO SCOTIABANK"/>
    <n v="30016173"/>
    <n v="5137440"/>
    <n v="4520947"/>
    <n v="3698957"/>
    <m/>
    <m/>
    <m/>
    <m/>
    <m/>
    <m/>
    <m/>
    <m/>
    <m/>
    <n v="13357344"/>
  </r>
  <r>
    <x v="1"/>
    <s v="DJJ"/>
    <n v="20032"/>
    <s v="PROG"/>
    <s v="ASE"/>
    <x v="4"/>
    <x v="5"/>
    <n v="7473"/>
    <s v="JUSTICIA JUVENIL"/>
    <x v="1"/>
    <n v="70"/>
    <x v="14"/>
    <n v="7"/>
    <s v="ASE - ANTOFAGASTA"/>
    <s v="BANCO SANTANDER-CHILE"/>
    <n v="73546176"/>
    <n v="12580990"/>
    <n v="13007464"/>
    <n v="13860412"/>
    <m/>
    <m/>
    <m/>
    <m/>
    <m/>
    <m/>
    <m/>
    <m/>
    <m/>
    <n v="39448866"/>
  </r>
  <r>
    <x v="1"/>
    <s v="DJJ"/>
    <n v="20032"/>
    <s v="PROG"/>
    <s v="PLE"/>
    <x v="2"/>
    <x v="3"/>
    <n v="6979"/>
    <s v="JUSTICIA JUVENIL"/>
    <x v="1"/>
    <n v="115"/>
    <x v="15"/>
    <n v="12"/>
    <s v="PLE - ANTOFAGASTA"/>
    <s v="BANCO SANTANDER-CHILE"/>
    <n v="73546184"/>
    <n v="25679194"/>
    <n v="25981301"/>
    <n v="25377085"/>
    <m/>
    <m/>
    <m/>
    <m/>
    <m/>
    <m/>
    <m/>
    <m/>
    <m/>
    <n v="77037580"/>
  </r>
  <r>
    <x v="1"/>
    <s v="DJJ"/>
    <n v="20032"/>
    <s v="PROG"/>
    <s v="PMM"/>
    <x v="1"/>
    <x v="1"/>
    <n v="6915"/>
    <s v="JUSTICIA JUVENIL"/>
    <x v="3"/>
    <n v="20"/>
    <x v="16"/>
    <n v="36"/>
    <s v="PMM - CARDENAL RAUL SILVA HENRIQUE"/>
    <s v="BANCO ESTADO"/>
    <n v="2100074365"/>
    <n v="2627636"/>
    <n v="1974448"/>
    <n v="1974448"/>
    <m/>
    <m/>
    <m/>
    <m/>
    <m/>
    <m/>
    <m/>
    <m/>
    <m/>
    <n v="6576532"/>
  </r>
  <r>
    <x v="1"/>
    <s v="DJJ"/>
    <n v="20032"/>
    <s v="PROG"/>
    <s v="PMM"/>
    <x v="3"/>
    <x v="4"/>
    <n v="225"/>
    <s v="JUSTICIA JUVENIL"/>
    <x v="4"/>
    <n v="45"/>
    <x v="17"/>
    <n v="36"/>
    <s v="PMM - PUKARA LICKANA"/>
    <s v="BANCO SANTANDER-CHILE"/>
    <n v="63843504"/>
    <n v="6189005"/>
    <n v="6423860"/>
    <n v="5484442"/>
    <m/>
    <m/>
    <m/>
    <m/>
    <m/>
    <m/>
    <m/>
    <m/>
    <m/>
    <n v="18097307"/>
  </r>
  <r>
    <x v="1"/>
    <s v="DJJ"/>
    <n v="20032"/>
    <s v="PROG"/>
    <s v="PMM"/>
    <x v="2"/>
    <x v="3"/>
    <n v="6979"/>
    <s v="JUSTICIA JUVENIL"/>
    <x v="1"/>
    <n v="50"/>
    <x v="18"/>
    <n v="36"/>
    <s v="PMM - ANTOFAGASTA"/>
    <s v="BANCO SANTANDER-CHILE"/>
    <n v="84882100"/>
    <n v="11742720"/>
    <n v="5871360"/>
    <n v="6027930"/>
    <m/>
    <m/>
    <m/>
    <m/>
    <m/>
    <m/>
    <m/>
    <m/>
    <m/>
    <n v="23642010"/>
  </r>
  <r>
    <x v="2"/>
    <s v="DJJ"/>
    <n v="20032"/>
    <s v="PROG"/>
    <s v="ASR"/>
    <x v="5"/>
    <x v="6"/>
    <n v="7499"/>
    <s v="JUSTICIA JUVENIL"/>
    <x v="5"/>
    <n v="10"/>
    <x v="19"/>
    <n v="11"/>
    <s v="ASR - SUYAI"/>
    <s v="BANCO ESTADO"/>
    <n v="12100135017"/>
    <n v="1197958"/>
    <n v="1064851"/>
    <n v="0"/>
    <m/>
    <m/>
    <m/>
    <m/>
    <m/>
    <m/>
    <m/>
    <m/>
    <m/>
    <n v="2262809"/>
  </r>
  <r>
    <x v="2"/>
    <s v="DJJ"/>
    <n v="20032"/>
    <s v="PROG"/>
    <s v="ALA"/>
    <x v="5"/>
    <x v="6"/>
    <n v="7499"/>
    <s v="JUSTICIA JUVENIL"/>
    <x v="5"/>
    <n v="10"/>
    <x v="20"/>
    <n v="11"/>
    <s v="ALA - SUYAI"/>
    <s v="BANCO ESTADO"/>
    <n v="12100135017"/>
    <n v="1013986"/>
    <n v="1013986"/>
    <n v="0"/>
    <m/>
    <m/>
    <m/>
    <m/>
    <m/>
    <m/>
    <m/>
    <m/>
    <m/>
    <n v="2027972"/>
  </r>
  <r>
    <x v="2"/>
    <s v="DJJ"/>
    <n v="20032"/>
    <s v="PROG"/>
    <s v="PLE"/>
    <x v="6"/>
    <x v="7"/>
    <n v="2330"/>
    <s v="JUSTICIA JUVENIL"/>
    <x v="5"/>
    <n v="59"/>
    <x v="21"/>
    <n v="12"/>
    <s v="PLE - ATACAMA"/>
    <s v="BANCO DE CHILE"/>
    <n v="1200831204"/>
    <n v="14260449"/>
    <n v="13991384"/>
    <n v="13453254"/>
    <m/>
    <m/>
    <m/>
    <m/>
    <m/>
    <m/>
    <m/>
    <m/>
    <m/>
    <n v="41705087"/>
  </r>
  <r>
    <x v="2"/>
    <s v="DJJ"/>
    <n v="20032"/>
    <s v="PROG"/>
    <s v="ASE"/>
    <x v="6"/>
    <x v="7"/>
    <n v="2330"/>
    <s v="JUSTICIA JUVENIL"/>
    <x v="5"/>
    <n v="50"/>
    <x v="22"/>
    <n v="7"/>
    <s v="ASE - ATACAMA"/>
    <s v="BANCO DE CHILE"/>
    <n v="1220307906"/>
    <n v="7406658"/>
    <n v="8356230"/>
    <n v="8546144"/>
    <m/>
    <m/>
    <m/>
    <m/>
    <m/>
    <m/>
    <m/>
    <m/>
    <m/>
    <n v="24309032"/>
  </r>
  <r>
    <x v="2"/>
    <s v="DJJ"/>
    <n v="20032"/>
    <s v="PROG"/>
    <s v="PLA"/>
    <x v="6"/>
    <x v="8"/>
    <n v="2330"/>
    <s v="JUSTICIA JUVENIL"/>
    <x v="5"/>
    <n v="35"/>
    <x v="23"/>
    <n v="12"/>
    <s v="PLA - ATACAMA"/>
    <s v="BANCO DE CHILE"/>
    <n v="1180335300"/>
    <n v="6624896"/>
    <n v="6210840"/>
    <n v="6417868"/>
    <m/>
    <m/>
    <m/>
    <m/>
    <m/>
    <m/>
    <m/>
    <m/>
    <m/>
    <n v="19253604"/>
  </r>
  <r>
    <x v="2"/>
    <s v="DJJ"/>
    <n v="20032"/>
    <s v="PROG"/>
    <s v="MCA"/>
    <x v="6"/>
    <x v="8"/>
    <n v="2330"/>
    <s v="JUSTICIA JUVENIL"/>
    <x v="5"/>
    <n v="29"/>
    <x v="24"/>
    <n v="13"/>
    <s v="MCA - ATACAMA"/>
    <s v="BANCO DE CHILE"/>
    <n v="1180225908"/>
    <n v="4347350"/>
    <n v="4066876"/>
    <n v="4627824"/>
    <m/>
    <m/>
    <m/>
    <m/>
    <m/>
    <m/>
    <m/>
    <m/>
    <m/>
    <n v="13042050"/>
  </r>
  <r>
    <x v="2"/>
    <s v="DJJ"/>
    <n v="20032"/>
    <s v="PROG"/>
    <s v="PMM"/>
    <x v="6"/>
    <x v="8"/>
    <n v="2330"/>
    <s v="JUSTICIA JUVENIL"/>
    <x v="5"/>
    <n v="30"/>
    <x v="25"/>
    <n v="36"/>
    <s v="PMM - COPIAPO CHAÑARAL"/>
    <s v="BANCO DE CHILE"/>
    <n v="1200831008"/>
    <n v="702147"/>
    <n v="975533"/>
    <n v="1248918"/>
    <m/>
    <m/>
    <m/>
    <m/>
    <m/>
    <m/>
    <m/>
    <m/>
    <m/>
    <n v="2926598"/>
  </r>
  <r>
    <x v="2"/>
    <s v="DJJ"/>
    <n v="20032"/>
    <s v="PROG"/>
    <s v="MCA"/>
    <x v="6"/>
    <x v="8"/>
    <n v="2330"/>
    <s v="JUSTICIA JUVENIL"/>
    <x v="5"/>
    <n v="29"/>
    <x v="26"/>
    <n v="13"/>
    <s v="MCA - PROGRAMA DE MEDIDAS CAUTELARES AMBULATORIAS"/>
    <s v="BANCO DE CHILE"/>
    <n v="1180225908"/>
    <m/>
    <n v="981660"/>
    <n v="0"/>
    <m/>
    <m/>
    <m/>
    <m/>
    <m/>
    <m/>
    <m/>
    <m/>
    <m/>
    <n v="981660"/>
  </r>
  <r>
    <x v="2"/>
    <s v="DJJ"/>
    <n v="20032"/>
    <s v="PROG"/>
    <s v="PMM"/>
    <x v="6"/>
    <x v="8"/>
    <n v="2330"/>
    <s v="JUSTICIA JUVENIL"/>
    <x v="6"/>
    <n v="20"/>
    <x v="27"/>
    <n v="36"/>
    <s v="PMM - HUASCO"/>
    <s v="BANCO DE CHILE"/>
    <n v="1200831705"/>
    <n v="1217339"/>
    <n v="1217339"/>
    <n v="1217339"/>
    <m/>
    <m/>
    <m/>
    <m/>
    <m/>
    <m/>
    <m/>
    <m/>
    <m/>
    <n v="3652017"/>
  </r>
  <r>
    <x v="3"/>
    <s v="DJJ"/>
    <n v="20032"/>
    <s v="PROG"/>
    <s v="ASR"/>
    <x v="0"/>
    <x v="0"/>
    <n v="6570"/>
    <s v="JUSTICIA JUVENIL"/>
    <x v="7"/>
    <n v="35"/>
    <x v="28"/>
    <n v="11"/>
    <s v="ASR - PIL COQUIMBO"/>
    <s v="BANCO DE CREDITO E INVERSIONES"/>
    <n v="10669388"/>
    <n v="437963"/>
    <n v="3555229"/>
    <n v="0"/>
    <m/>
    <m/>
    <m/>
    <m/>
    <m/>
    <m/>
    <m/>
    <m/>
    <m/>
    <n v="3993192"/>
  </r>
  <r>
    <x v="3"/>
    <s v="DJJ"/>
    <n v="20032"/>
    <s v="PROG"/>
    <s v="ALA"/>
    <x v="0"/>
    <x v="0"/>
    <n v="6570"/>
    <s v="JUSTICIA JUVENIL"/>
    <x v="7"/>
    <n v="35"/>
    <x v="29"/>
    <n v="11"/>
    <s v="ALA - PIL COQUIMBO"/>
    <s v="BANCO DE CREDITO E INVERSIONES"/>
    <n v="10669388"/>
    <n v="490638"/>
    <n v="4241295"/>
    <n v="0"/>
    <m/>
    <m/>
    <m/>
    <m/>
    <m/>
    <m/>
    <m/>
    <m/>
    <m/>
    <n v="4731933"/>
  </r>
  <r>
    <x v="3"/>
    <s v="DJJ"/>
    <n v="20032"/>
    <s v="PROG"/>
    <s v="PLE"/>
    <x v="1"/>
    <x v="1"/>
    <n v="6915"/>
    <s v="JUSTICIA JUVENIL"/>
    <x v="8"/>
    <n v="48"/>
    <x v="30"/>
    <n v="12"/>
    <s v="PLE - PROGRAMA DE LIBERTAD ASISTIDA ESPECIAL"/>
    <s v="BANCO ESTADO"/>
    <n v="1310000771"/>
    <n v="12376994"/>
    <n v="11838864"/>
    <n v="11031668"/>
    <m/>
    <m/>
    <m/>
    <m/>
    <m/>
    <m/>
    <m/>
    <m/>
    <m/>
    <n v="35247526"/>
  </r>
  <r>
    <x v="3"/>
    <s v="DJJ"/>
    <n v="20032"/>
    <s v="PROG"/>
    <s v="ASE"/>
    <x v="1"/>
    <x v="9"/>
    <n v="6915"/>
    <s v="JUSTICIA JUVENIL"/>
    <x v="8"/>
    <n v="35"/>
    <x v="31"/>
    <n v="7"/>
    <s v="ASE - PAULO FREIRE"/>
    <s v="BANCO SCOTIABANK"/>
    <n v="973133489"/>
    <n v="1899143"/>
    <n v="2278972"/>
    <n v="2468886"/>
    <m/>
    <m/>
    <m/>
    <m/>
    <m/>
    <m/>
    <m/>
    <m/>
    <m/>
    <n v="6647001"/>
  </r>
  <r>
    <x v="3"/>
    <s v="DJJ"/>
    <n v="20032"/>
    <s v="PROG"/>
    <s v="ASE"/>
    <x v="1"/>
    <x v="9"/>
    <n v="6915"/>
    <s v="JUSTICIA JUVENIL"/>
    <x v="8"/>
    <n v="25"/>
    <x v="32"/>
    <n v="7"/>
    <s v="ASE - EDUCANDO PARA LA PAZ"/>
    <s v="BANCO SCOTIABANK"/>
    <n v="24011348"/>
    <n v="3798286"/>
    <n v="3038629"/>
    <n v="3038629"/>
    <m/>
    <m/>
    <m/>
    <m/>
    <m/>
    <m/>
    <m/>
    <m/>
    <m/>
    <n v="9875544"/>
  </r>
  <r>
    <x v="3"/>
    <s v="DJJ"/>
    <n v="20032"/>
    <s v="PROG"/>
    <s v="ASE"/>
    <x v="6"/>
    <x v="7"/>
    <n v="2330"/>
    <s v="JUSTICIA JUVENIL"/>
    <x v="9"/>
    <n v="25"/>
    <x v="33"/>
    <n v="7"/>
    <s v="ASE - LIMARI CHOAPA"/>
    <s v="BANCO DE CHILE"/>
    <n v="1200831803"/>
    <n v="3988201"/>
    <n v="3798286"/>
    <n v="3798286"/>
    <m/>
    <m/>
    <m/>
    <m/>
    <m/>
    <m/>
    <m/>
    <m/>
    <m/>
    <n v="11584773"/>
  </r>
  <r>
    <x v="3"/>
    <s v="DJJ"/>
    <n v="20032"/>
    <s v="PROG"/>
    <s v="PMM"/>
    <x v="7"/>
    <x v="10"/>
    <n v="1800"/>
    <s v="JUSTICIA JUVENIL"/>
    <x v="8"/>
    <n v="95"/>
    <x v="34"/>
    <n v="36"/>
    <s v="PMM - CIUDAD DEL NIÑO LA SERENA"/>
    <s v="BANCO DE CREDITO E INVERSIONES"/>
    <n v="52292843"/>
    <n v="15471351"/>
    <n v="15053016"/>
    <n v="14425515"/>
    <m/>
    <m/>
    <m/>
    <m/>
    <m/>
    <m/>
    <m/>
    <m/>
    <m/>
    <n v="44949882"/>
  </r>
  <r>
    <x v="3"/>
    <s v="DJJ"/>
    <n v="20032"/>
    <s v="PROG"/>
    <s v="PMM"/>
    <x v="6"/>
    <x v="8"/>
    <n v="2330"/>
    <s v="JUSTICIA JUVENIL"/>
    <x v="10"/>
    <n v="15"/>
    <x v="35"/>
    <n v="36"/>
    <s v="PMM - LRPA CHOAPA"/>
    <s v="BANCO DE CHILE"/>
    <n v="1200831302"/>
    <n v="3522050"/>
    <n v="3522050"/>
    <n v="4175239"/>
    <m/>
    <m/>
    <m/>
    <m/>
    <m/>
    <m/>
    <m/>
    <m/>
    <m/>
    <n v="11219339"/>
  </r>
  <r>
    <x v="3"/>
    <s v="DJJ"/>
    <n v="20032"/>
    <s v="PROG"/>
    <s v="ASR"/>
    <x v="7"/>
    <x v="10"/>
    <n v="1800"/>
    <s v="JUSTICIA JUVENIL"/>
    <x v="8"/>
    <n v="25"/>
    <x v="36"/>
    <n v="11"/>
    <s v="ASR - PIL CIUDAD DEL NIÑO COQUIMBO"/>
    <s v="BANCO DE CREDITO E INVERSIONES"/>
    <n v="21933669"/>
    <m/>
    <n v="3327660"/>
    <n v="1996596"/>
    <m/>
    <m/>
    <m/>
    <m/>
    <m/>
    <m/>
    <m/>
    <m/>
    <m/>
    <n v="5324256"/>
  </r>
  <r>
    <x v="3"/>
    <s v="DJJ"/>
    <n v="20032"/>
    <s v="PROG"/>
    <s v="ALA"/>
    <x v="7"/>
    <x v="10"/>
    <n v="1800"/>
    <s v="JUSTICIA JUVENIL"/>
    <x v="8"/>
    <n v="25"/>
    <x v="37"/>
    <n v="11"/>
    <s v="ALA - PIL CIUDAD DEL NIÑO COQUIMBO"/>
    <s v="BANCO DE CREDITO E INVERSIONES"/>
    <n v="21933669"/>
    <m/>
    <n v="4224940"/>
    <n v="2365966"/>
    <m/>
    <m/>
    <m/>
    <m/>
    <m/>
    <m/>
    <m/>
    <m/>
    <m/>
    <n v="6590906"/>
  </r>
  <r>
    <x v="3"/>
    <s v="DJJ"/>
    <n v="20032"/>
    <s v="PROG"/>
    <s v="PMM"/>
    <x v="6"/>
    <x v="8"/>
    <n v="2330"/>
    <s v="JUSTICIA JUVENIL"/>
    <x v="9"/>
    <n v="40"/>
    <x v="38"/>
    <n v="36"/>
    <s v="PMM - LRPA LIMARI"/>
    <s v="BANCO DE CHILE"/>
    <n v="1220308500"/>
    <n v="5766002"/>
    <n v="5766002"/>
    <n v="6039388"/>
    <m/>
    <m/>
    <m/>
    <m/>
    <m/>
    <m/>
    <m/>
    <m/>
    <m/>
    <n v="17571392"/>
  </r>
  <r>
    <x v="4"/>
    <s v="DJJ"/>
    <n v="20032"/>
    <s v="PROG"/>
    <s v="PLE"/>
    <x v="8"/>
    <x v="11"/>
    <n v="6931"/>
    <s v="JUSTICIA JUVENIL"/>
    <x v="11"/>
    <n v="40"/>
    <x v="39"/>
    <n v="12"/>
    <s v="PLE - PROGRAMA DE LIBERTAD ASISTIDA ESPECIAL SAN ANTONIO"/>
    <s v="BANCO ESTADO"/>
    <n v="36500007464"/>
    <n v="7080660"/>
    <n v="7788726"/>
    <n v="7080660"/>
    <m/>
    <m/>
    <m/>
    <m/>
    <m/>
    <m/>
    <m/>
    <m/>
    <m/>
    <n v="21950046"/>
  </r>
  <r>
    <x v="4"/>
    <s v="DJJ"/>
    <n v="20032"/>
    <s v="PROG"/>
    <s v="ASR"/>
    <x v="2"/>
    <x v="3"/>
    <n v="6979"/>
    <s v="JUSTICIA JUVENIL"/>
    <x v="12"/>
    <n v="50"/>
    <x v="40"/>
    <n v="11"/>
    <s v="ASR - PIL REGIONAL VALPARAISO"/>
    <s v="BANCO SANTANDER-CHILE"/>
    <n v="73547202"/>
    <n v="2568720"/>
    <m/>
    <n v="2218440"/>
    <m/>
    <m/>
    <m/>
    <m/>
    <m/>
    <m/>
    <m/>
    <m/>
    <m/>
    <n v="4787160"/>
  </r>
  <r>
    <x v="4"/>
    <s v="DJJ"/>
    <n v="20032"/>
    <s v="PROG"/>
    <s v="ALA"/>
    <x v="2"/>
    <x v="3"/>
    <n v="6979"/>
    <s v="JUSTICIA JUVENIL"/>
    <x v="12"/>
    <n v="50"/>
    <x v="41"/>
    <n v="11"/>
    <s v="ALA - PIL REGIONAL VALPARAISO"/>
    <s v="BANCO SANTANDER-CHILE"/>
    <n v="73547202"/>
    <n v="3113114"/>
    <m/>
    <n v="2816627"/>
    <m/>
    <m/>
    <m/>
    <m/>
    <m/>
    <m/>
    <m/>
    <m/>
    <m/>
    <n v="5929741"/>
  </r>
  <r>
    <x v="4"/>
    <s v="DJJ"/>
    <n v="20032"/>
    <s v="PROG"/>
    <s v="PSA"/>
    <x v="8"/>
    <x v="11"/>
    <n v="6931"/>
    <s v="JUSTICIA JUVENIL"/>
    <x v="11"/>
    <n v="20"/>
    <x v="42"/>
    <n v="14"/>
    <s v="PSA - SAN ANTONIO"/>
    <s v="BANCO ESTADO"/>
    <s v="10262568-4"/>
    <n v="1605450"/>
    <n v="1123815"/>
    <n v="642180"/>
    <m/>
    <m/>
    <m/>
    <m/>
    <m/>
    <m/>
    <m/>
    <m/>
    <m/>
    <n v="3371445"/>
  </r>
  <r>
    <x v="4"/>
    <s v="DJJ"/>
    <n v="20032"/>
    <s v="PROG"/>
    <s v="PSA"/>
    <x v="9"/>
    <x v="12"/>
    <n v="250"/>
    <s v="JUSTICIA JUVENIL"/>
    <x v="13"/>
    <n v="77"/>
    <x v="43"/>
    <n v="14"/>
    <s v="PSA - VALPARAISO"/>
    <s v="BANCO DE CREDITO E INVERSIONES"/>
    <n v="15150313"/>
    <n v="9472155"/>
    <n v="8669430"/>
    <n v="9151065"/>
    <m/>
    <m/>
    <m/>
    <m/>
    <m/>
    <m/>
    <m/>
    <m/>
    <m/>
    <n v="27292650"/>
  </r>
  <r>
    <x v="4"/>
    <s v="DJJ"/>
    <n v="20032"/>
    <s v="PROG"/>
    <s v="PLA"/>
    <x v="9"/>
    <x v="12"/>
    <n v="250"/>
    <s v="JUSTICIA JUVENIL"/>
    <x v="13"/>
    <n v="40"/>
    <x v="44"/>
    <n v="12"/>
    <s v="PLA - VALPARAISO"/>
    <s v="BANCO DE CREDITO E INVERSIONES"/>
    <n v="15150321"/>
    <n v="3813674"/>
    <n v="3995277"/>
    <n v="4176881"/>
    <m/>
    <m/>
    <m/>
    <m/>
    <m/>
    <m/>
    <m/>
    <m/>
    <m/>
    <n v="11985832"/>
  </r>
  <r>
    <x v="4"/>
    <s v="DJJ"/>
    <n v="20032"/>
    <s v="PROG"/>
    <s v="PSA"/>
    <x v="9"/>
    <x v="12"/>
    <n v="250"/>
    <s v="JUSTICIA JUVENIL"/>
    <x v="14"/>
    <n v="55"/>
    <x v="45"/>
    <n v="14"/>
    <s v="PSA - QUILLOTA"/>
    <s v="BANCO DE CREDITO E INVERSIONES"/>
    <n v="15150305"/>
    <n v="7224525"/>
    <n v="217513"/>
    <n v="6525377"/>
    <m/>
    <m/>
    <m/>
    <m/>
    <m/>
    <m/>
    <m/>
    <m/>
    <m/>
    <n v="13967415"/>
  </r>
  <r>
    <x v="4"/>
    <s v="DJJ"/>
    <n v="20032"/>
    <s v="PROG"/>
    <s v="PLE"/>
    <x v="9"/>
    <x v="12"/>
    <n v="250"/>
    <s v="JUSTICIA JUVENIL"/>
    <x v="14"/>
    <n v="70"/>
    <x v="46"/>
    <n v="12"/>
    <s v="PLE - QUILLOTA"/>
    <s v="BANCO DE CREDITO E INVERSIONES"/>
    <n v="15150259"/>
    <n v="8732814"/>
    <n v="9912924"/>
    <n v="10620990"/>
    <m/>
    <m/>
    <m/>
    <m/>
    <m/>
    <m/>
    <m/>
    <m/>
    <m/>
    <n v="29266728"/>
  </r>
  <r>
    <x v="4"/>
    <s v="DJJ"/>
    <n v="20032"/>
    <s v="PROG"/>
    <s v="PLE"/>
    <x v="9"/>
    <x v="12"/>
    <n v="250"/>
    <s v="JUSTICIA JUVENIL"/>
    <x v="13"/>
    <n v="100"/>
    <x v="47"/>
    <n v="12"/>
    <s v="PLE - VALPARAISO"/>
    <s v="BANCO DE CREDITO E INVERSIONES"/>
    <n v="15150283"/>
    <n v="26670486"/>
    <n v="4720440"/>
    <n v="52160862"/>
    <m/>
    <m/>
    <m/>
    <m/>
    <m/>
    <m/>
    <m/>
    <m/>
    <m/>
    <n v="83551788"/>
  </r>
  <r>
    <x v="4"/>
    <s v="DJJ"/>
    <n v="20032"/>
    <s v="PROG"/>
    <s v="ASE"/>
    <x v="2"/>
    <x v="3"/>
    <n v="6979"/>
    <s v="JUSTICIA JUVENIL"/>
    <x v="12"/>
    <n v="50"/>
    <x v="48"/>
    <n v="7"/>
    <s v="ASE - VALPARAISO"/>
    <s v="BANCO SANTANDER-CHILE"/>
    <n v="84881449"/>
    <n v="7163435"/>
    <n v="6330477"/>
    <n v="5769154"/>
    <m/>
    <m/>
    <m/>
    <m/>
    <m/>
    <m/>
    <m/>
    <m/>
    <m/>
    <n v="19263066"/>
  </r>
  <r>
    <x v="4"/>
    <s v="DJJ"/>
    <n v="20032"/>
    <s v="PROG"/>
    <s v="SBC"/>
    <x v="9"/>
    <x v="12"/>
    <n v="250"/>
    <s v="JUSTICIA JUVENIL"/>
    <x v="13"/>
    <n v="70"/>
    <x v="49"/>
    <n v="15"/>
    <s v="SBC - VALPARAISO"/>
    <s v="BANCO DE CREDITO E INVERSIONES"/>
    <n v="15150330"/>
    <n v="6261255"/>
    <n v="6100710"/>
    <n v="4013625"/>
    <m/>
    <m/>
    <m/>
    <m/>
    <m/>
    <m/>
    <m/>
    <m/>
    <m/>
    <n v="16375590"/>
  </r>
  <r>
    <x v="4"/>
    <s v="DJJ"/>
    <n v="20032"/>
    <s v="PROG"/>
    <s v="PLA"/>
    <x v="9"/>
    <x v="12"/>
    <n v="250"/>
    <s v="JUSTICIA JUVENIL"/>
    <x v="14"/>
    <n v="50"/>
    <x v="50"/>
    <n v="12"/>
    <s v="PLA - QUILLOTA"/>
    <s v="BANCO DE CREDITO E INVERSIONES"/>
    <n v="15150291"/>
    <n v="6719330"/>
    <n v="6900933"/>
    <n v="6719330"/>
    <m/>
    <m/>
    <m/>
    <m/>
    <m/>
    <m/>
    <m/>
    <m/>
    <m/>
    <n v="20339593"/>
  </r>
  <r>
    <x v="4"/>
    <s v="DJJ"/>
    <n v="20032"/>
    <s v="PROG"/>
    <s v="MCA"/>
    <x v="9"/>
    <x v="12"/>
    <n v="250"/>
    <s v="JUSTICIA JUVENIL"/>
    <x v="14"/>
    <n v="40"/>
    <x v="51"/>
    <n v="13"/>
    <s v="MCA - QUILLOTA"/>
    <s v="BANCO DE CREDITO E INVERSIONES"/>
    <n v="15150453"/>
    <n v="2829345"/>
    <n v="2952360"/>
    <n v="2952360"/>
    <m/>
    <m/>
    <m/>
    <m/>
    <m/>
    <m/>
    <m/>
    <m/>
    <m/>
    <n v="8734065"/>
  </r>
  <r>
    <x v="4"/>
    <s v="DJJ"/>
    <n v="20032"/>
    <s v="PROG"/>
    <s v="MCA"/>
    <x v="9"/>
    <x v="12"/>
    <n v="250"/>
    <s v="JUSTICIA JUVENIL"/>
    <x v="13"/>
    <n v="60"/>
    <x v="52"/>
    <n v="13"/>
    <s v="MCA - VALPARAISO"/>
    <s v="BANCO DE CREDITO E INVERSIONES"/>
    <n v="15154564"/>
    <n v="6519795"/>
    <n v="6519795"/>
    <n v="6150750"/>
    <m/>
    <m/>
    <m/>
    <m/>
    <m/>
    <m/>
    <m/>
    <m/>
    <m/>
    <n v="19190340"/>
  </r>
  <r>
    <x v="4"/>
    <s v="DJJ"/>
    <n v="20032"/>
    <s v="PROG"/>
    <s v="PLA"/>
    <x v="8"/>
    <x v="13"/>
    <n v="6931"/>
    <s v="JUSTICIA JUVENIL"/>
    <x v="11"/>
    <n v="16"/>
    <x v="53"/>
    <n v="12"/>
    <s v="PLA - SAN ANTONIO"/>
    <s v="BANCO ESTADO"/>
    <n v="36500007456"/>
    <n v="1634432"/>
    <n v="1816035"/>
    <n v="1816035"/>
    <m/>
    <m/>
    <m/>
    <m/>
    <m/>
    <m/>
    <m/>
    <m/>
    <m/>
    <n v="5266502"/>
  </r>
  <r>
    <x v="4"/>
    <s v="DJJ"/>
    <n v="20032"/>
    <s v="PROG"/>
    <s v="MCA"/>
    <x v="8"/>
    <x v="13"/>
    <n v="6931"/>
    <s v="JUSTICIA JUVENIL"/>
    <x v="11"/>
    <n v="25"/>
    <x v="54"/>
    <n v="13"/>
    <s v="MCA - SAN ANTONIO"/>
    <s v="BANCO ESTADO"/>
    <n v="36500007472"/>
    <n v="2498060"/>
    <n v="2952360"/>
    <n v="3813465"/>
    <m/>
    <m/>
    <m/>
    <m/>
    <m/>
    <m/>
    <m/>
    <m/>
    <m/>
    <n v="9263885"/>
  </r>
  <r>
    <x v="4"/>
    <s v="DJJ"/>
    <n v="20032"/>
    <s v="PROG"/>
    <s v="PMM"/>
    <x v="9"/>
    <x v="14"/>
    <n v="250"/>
    <s v="JUSTICIA JUVENIL"/>
    <x v="14"/>
    <n v="20"/>
    <x v="55"/>
    <n v="36"/>
    <s v="PMM - QUILLOTA"/>
    <s v="BANCO DE CREDITO E INVERSIONES"/>
    <n v="15150216"/>
    <n v="2764740"/>
    <n v="3039960"/>
    <n v="4416060"/>
    <m/>
    <m/>
    <m/>
    <m/>
    <m/>
    <m/>
    <m/>
    <m/>
    <m/>
    <n v="10220760"/>
  </r>
  <r>
    <x v="4"/>
    <s v="DJJ"/>
    <n v="20032"/>
    <s v="PROG"/>
    <s v="ASR"/>
    <x v="2"/>
    <x v="3"/>
    <n v="6979"/>
    <s v="JUSTICIA JUVENIL"/>
    <x v="12"/>
    <n v="35"/>
    <x v="56"/>
    <n v="11"/>
    <s v="ASR - VALPARAISO"/>
    <s v="BANCO SANTANDER-CHILE"/>
    <n v="84882143"/>
    <m/>
    <n v="4086600"/>
    <n v="0"/>
    <m/>
    <m/>
    <m/>
    <m/>
    <m/>
    <m/>
    <m/>
    <m/>
    <m/>
    <n v="4086600"/>
  </r>
  <r>
    <x v="4"/>
    <s v="DJJ"/>
    <n v="20032"/>
    <s v="PROG"/>
    <s v="ALA"/>
    <x v="2"/>
    <x v="3"/>
    <n v="6979"/>
    <s v="JUSTICIA JUVENIL"/>
    <x v="12"/>
    <n v="35"/>
    <x v="57"/>
    <n v="11"/>
    <s v="ALA - VALPARAISO"/>
    <s v="BANCO SANTANDER-CHILE"/>
    <n v="84882143"/>
    <m/>
    <n v="5188523"/>
    <n v="0"/>
    <m/>
    <m/>
    <m/>
    <m/>
    <m/>
    <m/>
    <m/>
    <m/>
    <m/>
    <n v="5188523"/>
  </r>
  <r>
    <x v="4"/>
    <s v="DJJ"/>
    <n v="20032"/>
    <s v="PROG"/>
    <s v="PMM"/>
    <x v="9"/>
    <x v="12"/>
    <n v="250"/>
    <s v="JUSTICIA JUVENIL"/>
    <x v="15"/>
    <n v="30"/>
    <x v="58"/>
    <n v="36"/>
    <s v="PMM - QUILPUE"/>
    <s v="BANCO DE CREDITO E INVERSIONES"/>
    <n v="15150267"/>
    <m/>
    <n v="7430940"/>
    <n v="7430940"/>
    <m/>
    <m/>
    <m/>
    <m/>
    <m/>
    <m/>
    <m/>
    <m/>
    <m/>
    <n v="14861880"/>
  </r>
  <r>
    <x v="4"/>
    <s v="DJJ"/>
    <n v="20032"/>
    <s v="PROG"/>
    <s v="PMM"/>
    <x v="9"/>
    <x v="14"/>
    <n v="250"/>
    <s v="JUSTICIA JUVENIL"/>
    <x v="16"/>
    <n v="20"/>
    <x v="59"/>
    <n v="36"/>
    <s v="PMM - SAN FELIPE"/>
    <s v="BANCO DE CREDITO E INVERSIONES"/>
    <n v="15150208"/>
    <n v="1388640"/>
    <n v="2764740"/>
    <n v="4966500"/>
    <m/>
    <m/>
    <m/>
    <m/>
    <m/>
    <m/>
    <m/>
    <m/>
    <m/>
    <n v="9119880"/>
  </r>
  <r>
    <x v="5"/>
    <s v="DJJ"/>
    <n v="20032"/>
    <s v="PROG"/>
    <s v="ASR"/>
    <x v="0"/>
    <x v="0"/>
    <n v="6570"/>
    <s v="JUSTICIA JUVENIL"/>
    <x v="17"/>
    <n v="35"/>
    <x v="60"/>
    <n v="11"/>
    <s v="ASR - PIL OHIGGINS"/>
    <s v="BANCO DE CREDITO E INVERSIONES"/>
    <n v="10669396"/>
    <n v="1634640"/>
    <n v="1751400"/>
    <n v="1634640"/>
    <m/>
    <m/>
    <m/>
    <m/>
    <m/>
    <m/>
    <m/>
    <m/>
    <m/>
    <n v="5020680"/>
  </r>
  <r>
    <x v="5"/>
    <s v="DJJ"/>
    <n v="20032"/>
    <s v="PROG"/>
    <s v="ALA"/>
    <x v="0"/>
    <x v="0"/>
    <n v="6570"/>
    <s v="JUSTICIA JUVENIL"/>
    <x v="17"/>
    <n v="35"/>
    <x v="61"/>
    <n v="11"/>
    <s v="ALA - PIL OHIGGINS"/>
    <s v="BANCO DE CREDITO E INVERSIONES"/>
    <n v="10669396"/>
    <n v="1927166"/>
    <n v="1927166"/>
    <n v="2075409"/>
    <m/>
    <m/>
    <m/>
    <m/>
    <m/>
    <m/>
    <m/>
    <m/>
    <m/>
    <n v="5929741"/>
  </r>
  <r>
    <x v="5"/>
    <s v="DJJ"/>
    <n v="20032"/>
    <s v="PROG"/>
    <s v="ASE"/>
    <x v="0"/>
    <x v="0"/>
    <n v="6570"/>
    <s v="JUSTICIA JUVENIL"/>
    <x v="17"/>
    <n v="40"/>
    <x v="62"/>
    <n v="7"/>
    <s v="ASE - CACHAPOAL"/>
    <s v="BANCO DE CREDITO E INVERSIONES"/>
    <n v="10705163"/>
    <n v="5830703"/>
    <n v="5664111"/>
    <n v="5330928"/>
    <m/>
    <m/>
    <m/>
    <m/>
    <m/>
    <m/>
    <m/>
    <m/>
    <m/>
    <n v="16825742"/>
  </r>
  <r>
    <x v="5"/>
    <s v="DJJ"/>
    <n v="20032"/>
    <s v="PROG"/>
    <s v="ASE"/>
    <x v="4"/>
    <x v="5"/>
    <n v="7473"/>
    <s v="JUSTICIA JUVENIL"/>
    <x v="18"/>
    <n v="25"/>
    <x v="63"/>
    <n v="7"/>
    <s v="ASE - CIP CRC CRESERES GRANEROS"/>
    <s v="BANCO SANTANDER-CHILE"/>
    <n v="85660861"/>
    <n v="2832056"/>
    <n v="2998647"/>
    <n v="3331830"/>
    <m/>
    <m/>
    <m/>
    <m/>
    <m/>
    <m/>
    <m/>
    <m/>
    <m/>
    <n v="9162533"/>
  </r>
  <r>
    <x v="5"/>
    <s v="DJJ"/>
    <n v="20032"/>
    <s v="PROG"/>
    <s v="ASE"/>
    <x v="4"/>
    <x v="5"/>
    <n v="7473"/>
    <s v="JUSTICIA JUVENIL"/>
    <x v="19"/>
    <n v="25"/>
    <x v="64"/>
    <n v="7"/>
    <s v="ASE - CRESERES SAN FERNANDO"/>
    <s v="BANCO SANTANDER-CHILE"/>
    <n v="85650530"/>
    <n v="2998647"/>
    <n v="3331830"/>
    <n v="2998647"/>
    <m/>
    <m/>
    <m/>
    <m/>
    <m/>
    <m/>
    <m/>
    <m/>
    <m/>
    <n v="9329124"/>
  </r>
  <r>
    <x v="5"/>
    <s v="DJJ"/>
    <n v="20032"/>
    <s v="PROG"/>
    <s v="PLA"/>
    <x v="0"/>
    <x v="2"/>
    <n v="6570"/>
    <s v="JUSTICIA JUVENIL"/>
    <x v="17"/>
    <n v="43"/>
    <x v="65"/>
    <n v="12"/>
    <s v="PLA - CACHAPOAL"/>
    <s v="BANCO DE CREDITO E INVERSIONES"/>
    <n v="10705228"/>
    <n v="4176881"/>
    <n v="4176881"/>
    <n v="4358484"/>
    <m/>
    <m/>
    <m/>
    <m/>
    <m/>
    <m/>
    <m/>
    <m/>
    <m/>
    <n v="12712246"/>
  </r>
  <r>
    <x v="5"/>
    <s v="DJJ"/>
    <n v="20032"/>
    <s v="PROG"/>
    <s v="MCA"/>
    <x v="0"/>
    <x v="2"/>
    <n v="6570"/>
    <s v="JUSTICIA JUVENIL"/>
    <x v="17"/>
    <n v="47"/>
    <x v="66"/>
    <n v="13"/>
    <s v="MCA - CACHAPOAL"/>
    <s v="BANCO DE CREDITO E INVERSIONES"/>
    <n v="10705236"/>
    <n v="5289645"/>
    <n v="5166630"/>
    <n v="4551555"/>
    <m/>
    <m/>
    <m/>
    <m/>
    <m/>
    <m/>
    <m/>
    <m/>
    <m/>
    <n v="15007830"/>
  </r>
  <r>
    <x v="5"/>
    <s v="DJJ"/>
    <n v="20032"/>
    <s v="PROG"/>
    <s v="PMM"/>
    <x v="10"/>
    <x v="15"/>
    <n v="3842"/>
    <s v="JUSTICIA JUVENIL"/>
    <x v="19"/>
    <n v="80"/>
    <x v="67"/>
    <n v="36"/>
    <s v="PMM - HERNAN EMERES YEVENES"/>
    <s v="BANCO SCOTIABANK"/>
    <n v="970291792"/>
    <n v="11409200"/>
    <n v="11592680"/>
    <n v="12510080"/>
    <m/>
    <m/>
    <m/>
    <m/>
    <m/>
    <m/>
    <m/>
    <m/>
    <m/>
    <n v="35511960"/>
  </r>
  <r>
    <x v="5"/>
    <s v="DJJ"/>
    <n v="20032"/>
    <s v="PROG"/>
    <s v="PLE"/>
    <x v="0"/>
    <x v="2"/>
    <n v="6570"/>
    <s v="JUSTICIA JUVENIL"/>
    <x v="17"/>
    <n v="80"/>
    <x v="68"/>
    <n v="12"/>
    <s v="PLE - O´HIGGINS"/>
    <s v="BANCO DE CREDITO E INVERSIONES"/>
    <n v="10705309"/>
    <n v="15620468"/>
    <n v="16092512"/>
    <n v="16092512"/>
    <m/>
    <m/>
    <m/>
    <m/>
    <m/>
    <m/>
    <m/>
    <m/>
    <m/>
    <n v="47805492"/>
  </r>
  <r>
    <x v="5"/>
    <s v="DJJ"/>
    <n v="20032"/>
    <s v="PROG"/>
    <s v="PMM"/>
    <x v="0"/>
    <x v="2"/>
    <n v="6570"/>
    <s v="JUSTICIA JUVENIL"/>
    <x v="17"/>
    <n v="40"/>
    <x v="69"/>
    <n v="36"/>
    <s v="PMM - RANCAGUA"/>
    <s v="BANCO DE CREDITO E INVERSIONES"/>
    <n v="10705295"/>
    <n v="4728834"/>
    <n v="5224230"/>
    <n v="5471928"/>
    <m/>
    <m/>
    <m/>
    <m/>
    <m/>
    <m/>
    <m/>
    <m/>
    <m/>
    <n v="15424992"/>
  </r>
  <r>
    <x v="6"/>
    <s v="DJJ"/>
    <n v="20032"/>
    <s v="PROG"/>
    <s v="ASR"/>
    <x v="11"/>
    <x v="16"/>
    <n v="6926"/>
    <s v="JUSTICIA JUVENIL"/>
    <x v="20"/>
    <n v="25"/>
    <x v="70"/>
    <n v="11"/>
    <s v="ASR - PROGRAMA DE INTERMEDIACION LABORAL"/>
    <s v="BANCO SANTANDER-CHILE"/>
    <n v="69745253"/>
    <n v="1634640"/>
    <n v="1984920"/>
    <n v="1984920"/>
    <m/>
    <m/>
    <m/>
    <m/>
    <m/>
    <m/>
    <m/>
    <m/>
    <m/>
    <n v="5604480"/>
  </r>
  <r>
    <x v="6"/>
    <s v="DJJ"/>
    <n v="20032"/>
    <s v="PROG"/>
    <s v="ALA"/>
    <x v="11"/>
    <x v="16"/>
    <n v="6926"/>
    <s v="JUSTICIA JUVENIL"/>
    <x v="20"/>
    <n v="25"/>
    <x v="71"/>
    <n v="11"/>
    <s v="ALA - PROGRAMA DE INTERMEDIACION LABORAL"/>
    <s v="BANCO SANTANDER-CHILE"/>
    <n v="69745253"/>
    <n v="1037705"/>
    <n v="1037705"/>
    <n v="1334192"/>
    <m/>
    <m/>
    <m/>
    <m/>
    <m/>
    <m/>
    <m/>
    <m/>
    <m/>
    <n v="3409602"/>
  </r>
  <r>
    <x v="6"/>
    <s v="DJJ"/>
    <n v="20032"/>
    <s v="PROG"/>
    <s v="PLE"/>
    <x v="11"/>
    <x v="17"/>
    <n v="6926"/>
    <s v="JUSTICIA JUVENIL"/>
    <x v="20"/>
    <n v="80"/>
    <x v="72"/>
    <n v="12"/>
    <s v="PLE - PROGRAMA LIBERTAD ASISTIDA ESPECIAL TALCA"/>
    <s v="BANCO SANTANDER-CHILE"/>
    <n v="71994490"/>
    <n v="15341430"/>
    <n v="15341430"/>
    <n v="14633364"/>
    <m/>
    <m/>
    <m/>
    <m/>
    <m/>
    <m/>
    <m/>
    <m/>
    <m/>
    <n v="45316224"/>
  </r>
  <r>
    <x v="6"/>
    <s v="DJJ"/>
    <n v="20032"/>
    <s v="PROG"/>
    <s v="ASE"/>
    <x v="1"/>
    <x v="1"/>
    <n v="6915"/>
    <s v="JUSTICIA JUVENIL"/>
    <x v="20"/>
    <n v="40"/>
    <x v="73"/>
    <n v="7"/>
    <s v="ASE - CIP CRC TALCA"/>
    <s v="BANCO ESTADO"/>
    <n v="8500100"/>
    <n v="4664562"/>
    <n v="4164788"/>
    <n v="3998196"/>
    <m/>
    <m/>
    <m/>
    <m/>
    <m/>
    <m/>
    <m/>
    <m/>
    <m/>
    <n v="12827546"/>
  </r>
  <r>
    <x v="6"/>
    <s v="DJJ"/>
    <n v="20032"/>
    <s v="PROG"/>
    <s v="ASE"/>
    <x v="1"/>
    <x v="1"/>
    <n v="6915"/>
    <s v="JUSTICIA JUVENIL"/>
    <x v="20"/>
    <n v="30"/>
    <x v="74"/>
    <n v="7"/>
    <s v="ASE - MEDIO LIBRE TALCA"/>
    <s v="BANCO SCOTIABANK"/>
    <n v="20030380"/>
    <n v="4164788"/>
    <n v="3665013"/>
    <n v="3831605"/>
    <m/>
    <m/>
    <m/>
    <m/>
    <m/>
    <m/>
    <m/>
    <m/>
    <m/>
    <n v="11661406"/>
  </r>
  <r>
    <x v="6"/>
    <s v="DJJ"/>
    <n v="20032"/>
    <s v="PROG"/>
    <s v="ASE"/>
    <x v="4"/>
    <x v="5"/>
    <n v="7473"/>
    <s v="JUSTICIA JUVENIL"/>
    <x v="21"/>
    <n v="20"/>
    <x v="75"/>
    <n v="7"/>
    <s v="ASE - CRESERES CURICO"/>
    <s v="BANCO SANTANDER-CHILE"/>
    <n v="85732528"/>
    <n v="2332281"/>
    <n v="1832507"/>
    <n v="1999098"/>
    <m/>
    <m/>
    <m/>
    <m/>
    <m/>
    <m/>
    <m/>
    <m/>
    <m/>
    <n v="6163886"/>
  </r>
  <r>
    <x v="6"/>
    <s v="DJJ"/>
    <n v="20032"/>
    <s v="PROG"/>
    <s v="ASE"/>
    <x v="0"/>
    <x v="2"/>
    <n v="6570"/>
    <s v="JUSTICIA JUVENIL"/>
    <x v="22"/>
    <n v="25"/>
    <x v="76"/>
    <n v="7"/>
    <s v="ASE - LINARES"/>
    <s v="BANCO DE CREDITO E INVERSIONES"/>
    <n v="10705180"/>
    <n v="3165239"/>
    <n v="2998647"/>
    <n v="3331830"/>
    <m/>
    <m/>
    <m/>
    <m/>
    <m/>
    <m/>
    <m/>
    <m/>
    <m/>
    <n v="9495716"/>
  </r>
  <r>
    <x v="6"/>
    <s v="DJJ"/>
    <n v="20032"/>
    <s v="PROG"/>
    <s v="PMM"/>
    <x v="0"/>
    <x v="2"/>
    <n v="6570"/>
    <s v="JUSTICIA JUVENIL"/>
    <x v="23"/>
    <n v="20"/>
    <x v="77"/>
    <n v="36"/>
    <s v="PMM - CAUQUENES"/>
    <s v="BANCO DE CREDITO E INVERSIONES"/>
    <n v="10705279"/>
    <n v="8206410"/>
    <n v="4828226"/>
    <n v="4828226"/>
    <m/>
    <m/>
    <m/>
    <m/>
    <m/>
    <m/>
    <m/>
    <m/>
    <m/>
    <n v="17862862"/>
  </r>
  <r>
    <x v="6"/>
    <s v="DJJ"/>
    <n v="20032"/>
    <s v="PROG"/>
    <s v="PMM"/>
    <x v="0"/>
    <x v="2"/>
    <n v="6570"/>
    <s v="JUSTICIA JUVENIL"/>
    <x v="22"/>
    <n v="90"/>
    <x v="78"/>
    <n v="36"/>
    <s v="PMM - LINARES"/>
    <s v="BANCO DE CREDITO E INVERSIONES"/>
    <n v="10705287"/>
    <n v="9923620"/>
    <n v="11505120"/>
    <n v="11872080"/>
    <m/>
    <m/>
    <m/>
    <m/>
    <m/>
    <m/>
    <m/>
    <m/>
    <m/>
    <n v="33300820"/>
  </r>
  <r>
    <x v="6"/>
    <s v="DJJ"/>
    <n v="20032"/>
    <s v="PROG"/>
    <s v="PMM"/>
    <x v="12"/>
    <x v="18"/>
    <n v="6866"/>
    <s v="JUSTICIA JUVENIL"/>
    <x v="20"/>
    <n v="50"/>
    <x v="79"/>
    <n v="36"/>
    <s v="PMM - LLEQUEN TALCA"/>
    <s v="BANCO DE CREDITO E INVERSIONES"/>
    <n v="67088864"/>
    <n v="8369240"/>
    <n v="7818800"/>
    <n v="8552720"/>
    <m/>
    <m/>
    <m/>
    <m/>
    <m/>
    <m/>
    <m/>
    <m/>
    <m/>
    <n v="24740760"/>
  </r>
  <r>
    <x v="6"/>
    <s v="DJJ"/>
    <n v="20032"/>
    <s v="PROG"/>
    <s v="PMM"/>
    <x v="1"/>
    <x v="1"/>
    <n v="6915"/>
    <s v="JUSTICIA JUVENIL"/>
    <x v="21"/>
    <n v="65"/>
    <x v="80"/>
    <n v="36"/>
    <s v="PMM - BALDOMERO LILLO"/>
    <s v="BANCO ESTADO"/>
    <n v="5913284"/>
    <n v="7779200"/>
    <n v="6494840"/>
    <n v="8329640"/>
    <m/>
    <m/>
    <m/>
    <m/>
    <m/>
    <m/>
    <m/>
    <m/>
    <m/>
    <n v="22603680"/>
  </r>
  <r>
    <x v="7"/>
    <s v="DJJ"/>
    <n v="20032"/>
    <s v="PROG"/>
    <s v="ASR"/>
    <x v="13"/>
    <x v="19"/>
    <n v="6911"/>
    <s v="JUSTICIA JUVENIL"/>
    <x v="24"/>
    <n v="20"/>
    <x v="81"/>
    <n v="11"/>
    <s v="ASR - PIL LA ESPERANZA"/>
    <s v="BANCO ESTADO"/>
    <n v="53900005560"/>
    <n v="1863490"/>
    <n v="2529022"/>
    <n v="2262809"/>
    <m/>
    <m/>
    <m/>
    <m/>
    <m/>
    <m/>
    <m/>
    <m/>
    <m/>
    <n v="6655321"/>
  </r>
  <r>
    <x v="7"/>
    <s v="DJJ"/>
    <n v="20032"/>
    <s v="PROG"/>
    <s v="ALA"/>
    <x v="13"/>
    <x v="19"/>
    <n v="6911"/>
    <s v="JUSTICIA JUVENIL"/>
    <x v="24"/>
    <n v="20"/>
    <x v="82"/>
    <n v="11"/>
    <s v="ALA - PIL LA ESPERANZA"/>
    <s v="BANCO ESTADO"/>
    <n v="53900005560"/>
    <n v="2027971"/>
    <n v="2196969"/>
    <n v="1520978"/>
    <m/>
    <m/>
    <m/>
    <m/>
    <m/>
    <m/>
    <m/>
    <m/>
    <m/>
    <n v="5745918"/>
  </r>
  <r>
    <x v="7"/>
    <s v="DJJ"/>
    <n v="20032"/>
    <s v="PROG"/>
    <s v="PMM"/>
    <x v="2"/>
    <x v="3"/>
    <n v="6979"/>
    <s v="JUSTICIA JUVENIL"/>
    <x v="25"/>
    <n v="90"/>
    <x v="83"/>
    <n v="36"/>
    <s v="PMM - CONCEPCION COSTA"/>
    <s v="BANCO SANTANDER-CHILE"/>
    <n v="84881309"/>
    <n v="20498386"/>
    <n v="18825048"/>
    <n v="21962556"/>
    <m/>
    <m/>
    <m/>
    <m/>
    <m/>
    <m/>
    <m/>
    <m/>
    <m/>
    <n v="61285990"/>
  </r>
  <r>
    <x v="7"/>
    <s v="DJJ"/>
    <n v="20032"/>
    <s v="PROG"/>
    <s v="PMM"/>
    <x v="13"/>
    <x v="19"/>
    <n v="6911"/>
    <s v="JUSTICIA JUVENIL"/>
    <x v="24"/>
    <n v="80"/>
    <x v="84"/>
    <n v="36"/>
    <s v="PMM - SAN PEDRO DE LA PAZ"/>
    <s v="BANCO ESTADO"/>
    <n v="53900005551"/>
    <n v="15478373"/>
    <n v="15269206"/>
    <n v="15687540"/>
    <m/>
    <m/>
    <m/>
    <m/>
    <m/>
    <m/>
    <m/>
    <m/>
    <m/>
    <n v="46435119"/>
  </r>
  <r>
    <x v="7"/>
    <s v="DJJ"/>
    <n v="20032"/>
    <s v="PROG"/>
    <s v="ASE"/>
    <x v="2"/>
    <x v="3"/>
    <n v="6979"/>
    <s v="JUSTICIA JUVENIL"/>
    <x v="25"/>
    <n v="55"/>
    <x v="85"/>
    <n v="7"/>
    <s v="ASE - CONCEPCION ARAUCO"/>
    <s v="BANCO SANTANDER-CHILE"/>
    <n v="84881279"/>
    <n v="10445287"/>
    <n v="9495715"/>
    <n v="9495715"/>
    <m/>
    <m/>
    <m/>
    <m/>
    <m/>
    <m/>
    <m/>
    <m/>
    <m/>
    <n v="29436717"/>
  </r>
  <r>
    <x v="7"/>
    <s v="DJJ"/>
    <n v="20032"/>
    <s v="PROG"/>
    <s v="ASE"/>
    <x v="2"/>
    <x v="3"/>
    <n v="6979"/>
    <s v="JUSTICIA JUVENIL"/>
    <x v="26"/>
    <n v="35"/>
    <x v="86"/>
    <n v="7"/>
    <s v="ASE - CIP - CRC CORONEL"/>
    <s v="BANCO SANTANDER-CHILE"/>
    <n v="84881244"/>
    <n v="6647001"/>
    <n v="6647001"/>
    <n v="6647001"/>
    <m/>
    <m/>
    <m/>
    <m/>
    <m/>
    <m/>
    <m/>
    <m/>
    <m/>
    <n v="19941003"/>
  </r>
  <r>
    <x v="7"/>
    <s v="DJJ"/>
    <n v="20032"/>
    <s v="PROG"/>
    <s v="ASE"/>
    <x v="13"/>
    <x v="19"/>
    <n v="6911"/>
    <s v="JUSTICIA JUVENIL"/>
    <x v="27"/>
    <n v="35"/>
    <x v="87"/>
    <n v="7"/>
    <s v="ASE - SAN PABLO BIO BIO"/>
    <s v="BANCO ESTADO"/>
    <n v="545000030294"/>
    <n v="3988201"/>
    <n v="3608372"/>
    <n v="3988201"/>
    <m/>
    <m/>
    <m/>
    <m/>
    <m/>
    <m/>
    <m/>
    <m/>
    <m/>
    <n v="11584774"/>
  </r>
  <r>
    <x v="7"/>
    <s v="DJJ"/>
    <n v="20032"/>
    <s v="PROG"/>
    <s v="PMM"/>
    <x v="13"/>
    <x v="19"/>
    <n v="6911"/>
    <s v="JUSTICIA JUVENIL"/>
    <x v="27"/>
    <n v="50"/>
    <x v="88"/>
    <n v="36"/>
    <s v="PMM - PROVINCIA BIOBIO"/>
    <s v="BANCO ESTADO"/>
    <n v="53900005594"/>
    <n v="6403426"/>
    <n v="6403426"/>
    <n v="6821760"/>
    <m/>
    <m/>
    <m/>
    <m/>
    <m/>
    <m/>
    <m/>
    <m/>
    <m/>
    <n v="19628612"/>
  </r>
  <r>
    <x v="7"/>
    <s v="DJJ"/>
    <n v="20032"/>
    <s v="PROG"/>
    <s v="PMM"/>
    <x v="13"/>
    <x v="19"/>
    <n v="6911"/>
    <s v="JUSTICIA JUVENIL"/>
    <x v="26"/>
    <n v="90"/>
    <x v="89"/>
    <n v="36"/>
    <s v="PMM - PROVINCIA DE ARAUCO LOTA Y CORONEL"/>
    <s v="BANCO ESTADO"/>
    <n v="53900098461"/>
    <n v="15416676"/>
    <n v="16044178"/>
    <n v="15207509"/>
    <m/>
    <m/>
    <m/>
    <m/>
    <m/>
    <m/>
    <m/>
    <m/>
    <m/>
    <n v="46668363"/>
  </r>
  <r>
    <x v="8"/>
    <s v="DJJ"/>
    <n v="20032"/>
    <s v="PROG"/>
    <s v="ASR"/>
    <x v="14"/>
    <x v="20"/>
    <n v="6971"/>
    <s v="JUSTICIA JUVENIL"/>
    <x v="28"/>
    <n v="25"/>
    <x v="90"/>
    <n v="11"/>
    <s v="ASR - ARAUCANIA"/>
    <s v="BANCO DE CREDITO E INVERSIONES"/>
    <n v="70028621"/>
    <n v="2129702"/>
    <n v="1863490"/>
    <n v="1863490"/>
    <m/>
    <m/>
    <m/>
    <m/>
    <m/>
    <m/>
    <m/>
    <m/>
    <m/>
    <n v="5856682"/>
  </r>
  <r>
    <x v="8"/>
    <s v="DJJ"/>
    <n v="20032"/>
    <s v="PROG"/>
    <s v="ALA"/>
    <x v="14"/>
    <x v="20"/>
    <n v="6971"/>
    <s v="JUSTICIA JUVENIL"/>
    <x v="28"/>
    <n v="25"/>
    <x v="91"/>
    <n v="11"/>
    <s v="ALA - ARAUCANIA"/>
    <s v="BANCO DE CREDITO E INVERSIONES"/>
    <n v="70028621"/>
    <n v="2534964"/>
    <n v="2027971"/>
    <n v="2365966"/>
    <m/>
    <m/>
    <m/>
    <m/>
    <m/>
    <m/>
    <m/>
    <m/>
    <m/>
    <n v="6928901"/>
  </r>
  <r>
    <x v="8"/>
    <s v="DJJ"/>
    <n v="20032"/>
    <s v="PROG"/>
    <s v="PLE"/>
    <x v="2"/>
    <x v="3"/>
    <n v="6979"/>
    <s v="JUSTICIA JUVENIL"/>
    <x v="28"/>
    <n v="75"/>
    <x v="92"/>
    <n v="12"/>
    <s v="PLE - ARAUCANIA CENTRO"/>
    <s v="BANCO SANTANDER-CHILE"/>
    <n v="32045537"/>
    <n v="20448946"/>
    <n v="20179881"/>
    <n v="22870532"/>
    <m/>
    <m/>
    <m/>
    <m/>
    <m/>
    <m/>
    <m/>
    <m/>
    <m/>
    <n v="63499359"/>
  </r>
  <r>
    <x v="8"/>
    <s v="DJJ"/>
    <n v="20032"/>
    <s v="PROG"/>
    <s v="PLE"/>
    <x v="14"/>
    <x v="20"/>
    <n v="6971"/>
    <s v="JUSTICIA JUVENIL"/>
    <x v="29"/>
    <n v="32"/>
    <x v="93"/>
    <n v="12"/>
    <s v="PLE - ANTULAFQUEN"/>
    <s v="BANCO DE CREDITO E INVERSIONES"/>
    <n v="70043051"/>
    <n v="5112237"/>
    <n v="6457562"/>
    <n v="5919432"/>
    <m/>
    <m/>
    <m/>
    <m/>
    <m/>
    <m/>
    <m/>
    <m/>
    <m/>
    <n v="17489231"/>
  </r>
  <r>
    <x v="8"/>
    <s v="DJJ"/>
    <n v="20032"/>
    <s v="PROG"/>
    <s v="SBC"/>
    <x v="14"/>
    <x v="20"/>
    <n v="6971"/>
    <s v="JUSTICIA JUVENIL"/>
    <x v="28"/>
    <n v="75"/>
    <x v="94"/>
    <n v="15"/>
    <s v="SBC - ADELUWN"/>
    <s v="BANCO DE CREDITO E INVERSIONES"/>
    <n v="81765011"/>
    <n v="12628470"/>
    <n v="12445449"/>
    <n v="10066172"/>
    <m/>
    <m/>
    <m/>
    <m/>
    <m/>
    <m/>
    <m/>
    <m/>
    <m/>
    <n v="35140091"/>
  </r>
  <r>
    <x v="8"/>
    <s v="DJJ"/>
    <n v="20032"/>
    <s v="PROG"/>
    <s v="PSA"/>
    <x v="7"/>
    <x v="21"/>
    <n v="1800"/>
    <s v="JUSTICIA JUVENIL"/>
    <x v="28"/>
    <n v="45"/>
    <x v="95"/>
    <n v="14"/>
    <s v="PSA - CIUDAD DEL NIÑO CAUTIN"/>
    <s v="BANCO DE CREDITO E INVERSIONES"/>
    <n v="70467102"/>
    <n v="6588767"/>
    <n v="7320852"/>
    <n v="7320852"/>
    <m/>
    <m/>
    <m/>
    <m/>
    <m/>
    <m/>
    <m/>
    <m/>
    <m/>
    <n v="21230471"/>
  </r>
  <r>
    <x v="8"/>
    <s v="DJJ"/>
    <n v="20032"/>
    <s v="PROG"/>
    <s v="PLA"/>
    <x v="7"/>
    <x v="21"/>
    <n v="1800"/>
    <s v="JUSTICIA JUVENIL"/>
    <x v="28"/>
    <n v="46"/>
    <x v="96"/>
    <n v="12"/>
    <s v="PLA - CIUDAD DEL NIÑO TEMUCO"/>
    <s v="BANCO DE CREDITO E INVERSIONES"/>
    <n v="52292819"/>
    <n v="5175700"/>
    <n v="6210840"/>
    <n v="4761644"/>
    <m/>
    <m/>
    <m/>
    <m/>
    <m/>
    <m/>
    <m/>
    <m/>
    <m/>
    <n v="16148184"/>
  </r>
  <r>
    <x v="8"/>
    <s v="DJJ"/>
    <n v="20032"/>
    <s v="PROG"/>
    <s v="ASE"/>
    <x v="2"/>
    <x v="3"/>
    <n v="6979"/>
    <s v="JUSTICIA JUVENIL"/>
    <x v="28"/>
    <n v="55"/>
    <x v="97"/>
    <n v="7"/>
    <s v="ASE - CAUTIN"/>
    <s v="BANCO SANTANDER-CHILE"/>
    <n v="75030576"/>
    <n v="7976401"/>
    <n v="5507515"/>
    <n v="5317601"/>
    <m/>
    <m/>
    <m/>
    <m/>
    <m/>
    <m/>
    <m/>
    <m/>
    <m/>
    <n v="18801517"/>
  </r>
  <r>
    <x v="8"/>
    <s v="DJJ"/>
    <n v="20032"/>
    <s v="PROG"/>
    <s v="ASE"/>
    <x v="4"/>
    <x v="5"/>
    <n v="7473"/>
    <s v="JUSTICIA JUVENIL"/>
    <x v="30"/>
    <n v="25"/>
    <x v="98"/>
    <n v="7"/>
    <s v="ASE - MALLECO"/>
    <s v="BANCO SANTANDER-CHILE"/>
    <n v="73391610"/>
    <n v="1899143"/>
    <n v="1519315"/>
    <n v="1519315"/>
    <m/>
    <m/>
    <m/>
    <m/>
    <m/>
    <m/>
    <m/>
    <m/>
    <m/>
    <n v="4937773"/>
  </r>
  <r>
    <x v="8"/>
    <s v="DJJ"/>
    <n v="20032"/>
    <s v="PROG"/>
    <s v="ASE"/>
    <x v="4"/>
    <x v="5"/>
    <n v="7473"/>
    <s v="JUSTICIA JUVENIL"/>
    <x v="31"/>
    <n v="25"/>
    <x v="99"/>
    <n v="7"/>
    <s v="ASE - CIP CRC CHOL CHOL"/>
    <s v="BANCO SANTANDER-CHILE"/>
    <n v="73391598"/>
    <n v="4747858"/>
    <n v="4747858"/>
    <n v="3110707"/>
    <m/>
    <m/>
    <m/>
    <m/>
    <m/>
    <m/>
    <m/>
    <m/>
    <m/>
    <n v="12606423"/>
  </r>
  <r>
    <x v="8"/>
    <s v="DJJ"/>
    <n v="20032"/>
    <s v="PROG"/>
    <s v="MCA"/>
    <x v="2"/>
    <x v="3"/>
    <n v="6979"/>
    <s v="JUSTICIA JUVENIL"/>
    <x v="28"/>
    <n v="35"/>
    <x v="100"/>
    <n v="13"/>
    <s v="MCA - CAUTIN"/>
    <s v="BANCO SANTANDER-CHILE"/>
    <n v="84881643"/>
    <n v="4207113"/>
    <n v="3786402"/>
    <n v="3926639"/>
    <m/>
    <m/>
    <m/>
    <m/>
    <m/>
    <m/>
    <m/>
    <m/>
    <m/>
    <n v="11920154"/>
  </r>
  <r>
    <x v="8"/>
    <s v="DJJ"/>
    <n v="20032"/>
    <s v="PROG"/>
    <s v="PLA"/>
    <x v="14"/>
    <x v="20"/>
    <n v="6971"/>
    <s v="JUSTICIA JUVENIL"/>
    <x v="29"/>
    <n v="10"/>
    <x v="101"/>
    <n v="12"/>
    <s v="PLA - KIMELTU"/>
    <s v="BANCO DE CREDITO E INVERSIONES"/>
    <n v="70043582"/>
    <n v="1035140"/>
    <n v="828112"/>
    <n v="828112"/>
    <m/>
    <m/>
    <m/>
    <m/>
    <m/>
    <m/>
    <m/>
    <m/>
    <m/>
    <n v="2691364"/>
  </r>
  <r>
    <x v="8"/>
    <s v="DJJ"/>
    <n v="20032"/>
    <s v="PROG"/>
    <s v="MCA"/>
    <x v="14"/>
    <x v="20"/>
    <n v="6971"/>
    <s v="JUSTICIA JUVENIL"/>
    <x v="29"/>
    <n v="17"/>
    <x v="102"/>
    <n v="13"/>
    <s v="MCA - AMULEN"/>
    <s v="BANCO DE CREDITO E INVERSIONES"/>
    <n v="70041903"/>
    <n v="1823083"/>
    <n v="1682845"/>
    <n v="1823083"/>
    <m/>
    <m/>
    <m/>
    <m/>
    <m/>
    <m/>
    <m/>
    <m/>
    <m/>
    <n v="5329011"/>
  </r>
  <r>
    <x v="8"/>
    <s v="DJJ"/>
    <n v="20032"/>
    <s v="PROG"/>
    <s v="PMM"/>
    <x v="7"/>
    <x v="10"/>
    <n v="1800"/>
    <s v="JUSTICIA JUVENIL"/>
    <x v="30"/>
    <n v="60"/>
    <x v="103"/>
    <n v="36"/>
    <s v="PMM - CIUDAD DEL NIÑO ANGOL"/>
    <s v="BANCO DE CREDITO E INVERSIONES"/>
    <n v="10549013"/>
    <n v="6438998"/>
    <n v="6721941"/>
    <n v="6721941"/>
    <m/>
    <m/>
    <m/>
    <m/>
    <m/>
    <m/>
    <m/>
    <m/>
    <m/>
    <n v="19882880"/>
  </r>
  <r>
    <x v="9"/>
    <s v="DJJ"/>
    <n v="20032"/>
    <s v="PROG"/>
    <s v="ASR"/>
    <x v="7"/>
    <x v="21"/>
    <n v="1800"/>
    <s v="JUSTICIA JUVENIL"/>
    <x v="32"/>
    <n v="30"/>
    <x v="104"/>
    <n v="11"/>
    <s v="ASR - PIL CUIDAD DEL NINO LOS LAGOS"/>
    <s v="BANCO DE CREDITO E INVERSIONES"/>
    <n v="61511846"/>
    <n v="2529022"/>
    <n v="2662128"/>
    <n v="2529022"/>
    <m/>
    <m/>
    <m/>
    <m/>
    <m/>
    <m/>
    <m/>
    <m/>
    <m/>
    <n v="7720172"/>
  </r>
  <r>
    <x v="9"/>
    <s v="DJJ"/>
    <n v="20032"/>
    <s v="PROG"/>
    <s v="ALA"/>
    <x v="7"/>
    <x v="21"/>
    <n v="1800"/>
    <s v="JUSTICIA JUVENIL"/>
    <x v="32"/>
    <n v="30"/>
    <x v="105"/>
    <n v="11"/>
    <s v="ALA - PIL CUIDAD DEL NINO LOS LAGOS"/>
    <s v="BANCO DE CREDITO E INVERSIONES"/>
    <n v="61511846"/>
    <n v="2534964"/>
    <n v="3041957"/>
    <n v="2365966"/>
    <m/>
    <m/>
    <m/>
    <m/>
    <m/>
    <m/>
    <m/>
    <m/>
    <m/>
    <n v="7942887"/>
  </r>
  <r>
    <x v="9"/>
    <s v="DJJ"/>
    <n v="20032"/>
    <s v="PROG"/>
    <s v="ASE"/>
    <x v="2"/>
    <x v="3"/>
    <n v="6979"/>
    <s v="JUSTICIA JUVENIL"/>
    <x v="32"/>
    <n v="45"/>
    <x v="106"/>
    <n v="7"/>
    <s v="ASE - LOS RIOS"/>
    <s v="BANCO SANTANDER-CHILE"/>
    <n v="84880092"/>
    <n v="5317601"/>
    <n v="3798286"/>
    <n v="4178115"/>
    <m/>
    <m/>
    <m/>
    <m/>
    <m/>
    <m/>
    <m/>
    <m/>
    <m/>
    <n v="13294002"/>
  </r>
  <r>
    <x v="9"/>
    <s v="DJJ"/>
    <n v="20032"/>
    <s v="PROG"/>
    <s v="ASE"/>
    <x v="4"/>
    <x v="5"/>
    <n v="7473"/>
    <s v="JUSTICIA JUVENIL"/>
    <x v="32"/>
    <n v="20"/>
    <x v="107"/>
    <n v="7"/>
    <s v="ASE - CIP - CRC PUERTO MONTT"/>
    <s v="BANCO SANTANDER-CHILE"/>
    <n v="71684547"/>
    <n v="1139486"/>
    <n v="949572"/>
    <n v="759657"/>
    <m/>
    <m/>
    <m/>
    <m/>
    <m/>
    <m/>
    <m/>
    <m/>
    <m/>
    <n v="2848715"/>
  </r>
  <r>
    <x v="9"/>
    <s v="DJJ"/>
    <n v="20032"/>
    <s v="PROG"/>
    <s v="PMM"/>
    <x v="7"/>
    <x v="21"/>
    <n v="1800"/>
    <s v="JUSTICIA JUVENIL"/>
    <x v="32"/>
    <n v="120"/>
    <x v="108"/>
    <n v="36"/>
    <s v="PMM - CIUDAD DEL NIÑO LLANQUIHUE PALENA"/>
    <s v="BANCO DE CREDITO E INVERSIONES"/>
    <n v="10577173"/>
    <n v="13595868"/>
    <n v="14014202"/>
    <n v="13177534"/>
    <m/>
    <m/>
    <m/>
    <m/>
    <m/>
    <m/>
    <m/>
    <m/>
    <m/>
    <n v="40787604"/>
  </r>
  <r>
    <x v="9"/>
    <s v="DJJ"/>
    <n v="20032"/>
    <s v="PROG"/>
    <s v="PMM"/>
    <x v="15"/>
    <x v="22"/>
    <n v="6999"/>
    <s v="JUSTICIA JUVENIL"/>
    <x v="33"/>
    <n v="45"/>
    <x v="109"/>
    <n v="36"/>
    <s v="PMM - PROYECTA CHILOE"/>
    <s v="BANCO ESTADO"/>
    <n v="152884923"/>
    <n v="8454758"/>
    <n v="8689613"/>
    <n v="7045632"/>
    <m/>
    <m/>
    <m/>
    <m/>
    <m/>
    <m/>
    <m/>
    <m/>
    <m/>
    <n v="24190003"/>
  </r>
  <r>
    <x v="9"/>
    <s v="DJJ"/>
    <n v="20032"/>
    <s v="PROG"/>
    <s v="PMM"/>
    <x v="7"/>
    <x v="10"/>
    <n v="1800"/>
    <s v="JUSTICIA JUVENIL"/>
    <x v="34"/>
    <n v="95"/>
    <x v="110"/>
    <n v="36"/>
    <s v="PMM - CUIDAD DEL NIÑO OSORNO"/>
    <s v="BANCO DE CREDITO E INVERSIONES"/>
    <n v="35401222"/>
    <n v="10451338"/>
    <n v="10451338"/>
    <n v="10660503"/>
    <m/>
    <m/>
    <m/>
    <m/>
    <m/>
    <m/>
    <m/>
    <m/>
    <m/>
    <n v="31563179"/>
  </r>
  <r>
    <x v="10"/>
    <s v="DJJ"/>
    <n v="20032"/>
    <s v="PROG"/>
    <s v="ASR"/>
    <x v="0"/>
    <x v="0"/>
    <n v="6570"/>
    <s v="JUSTICIA JUVENIL"/>
    <x v="35"/>
    <n v="10"/>
    <x v="111"/>
    <n v="11"/>
    <s v="ASR - PIL AYSEN"/>
    <s v="BANCO DE CREDITO E INVERSIONES"/>
    <n v="10669418"/>
    <n v="2148384"/>
    <n v="2148384"/>
    <n v="2148384"/>
    <m/>
    <m/>
    <m/>
    <m/>
    <m/>
    <m/>
    <m/>
    <m/>
    <m/>
    <n v="6445152"/>
  </r>
  <r>
    <x v="10"/>
    <s v="DJJ"/>
    <n v="20032"/>
    <s v="PROG"/>
    <s v="ALA"/>
    <x v="0"/>
    <x v="0"/>
    <n v="6570"/>
    <s v="JUSTICIA JUVENIL"/>
    <x v="35"/>
    <n v="10"/>
    <x v="112"/>
    <n v="11"/>
    <s v="ALA - PIL AYSEN"/>
    <s v="BANCO DE CREDITO E INVERSIONES"/>
    <n v="10669418"/>
    <n v="2727680"/>
    <n v="2454912"/>
    <n v="2454912"/>
    <m/>
    <m/>
    <m/>
    <m/>
    <m/>
    <m/>
    <m/>
    <m/>
    <m/>
    <n v="7637504"/>
  </r>
  <r>
    <x v="10"/>
    <s v="DJJ"/>
    <n v="20032"/>
    <s v="PROG"/>
    <s v="ASE"/>
    <x v="1"/>
    <x v="1"/>
    <n v="6915"/>
    <s v="JUSTICIA JUVENIL"/>
    <x v="35"/>
    <n v="30"/>
    <x v="113"/>
    <n v="7"/>
    <s v="ASE - PROFESOR MANUEL GUERRERO"/>
    <s v="BANCO ESTADO"/>
    <n v="91900169430"/>
    <n v="3984869"/>
    <n v="3984869"/>
    <n v="3371812"/>
    <m/>
    <m/>
    <m/>
    <m/>
    <m/>
    <m/>
    <m/>
    <m/>
    <m/>
    <n v="11341550"/>
  </r>
  <r>
    <x v="10"/>
    <s v="DJJ"/>
    <n v="20032"/>
    <s v="PROG"/>
    <s v="PMM"/>
    <x v="0"/>
    <x v="2"/>
    <n v="6570"/>
    <s v="JUSTICIA JUVENIL"/>
    <x v="35"/>
    <n v="50"/>
    <x v="114"/>
    <n v="36"/>
    <s v="PMM - PROGRAMA MULTIMODAL AYSEN"/>
    <s v="BANCO DE CREDITO E INVERSIONES"/>
    <n v="10705261"/>
    <n v="18100227"/>
    <n v="14386592"/>
    <n v="25189895"/>
    <m/>
    <m/>
    <m/>
    <m/>
    <m/>
    <m/>
    <m/>
    <m/>
    <m/>
    <n v="57676714"/>
  </r>
  <r>
    <x v="11"/>
    <s v="DJJ"/>
    <n v="20032"/>
    <s v="PROG"/>
    <s v="ASR"/>
    <x v="0"/>
    <x v="0"/>
    <n v="6570"/>
    <s v="JUSTICIA JUVENIL"/>
    <x v="36"/>
    <n v="12"/>
    <x v="115"/>
    <n v="11"/>
    <s v="ASR - PIL MAGALLANES"/>
    <s v="BANCO DE CREDITO E INVERSIONES"/>
    <n v="10669400"/>
    <n v="2185747"/>
    <n v="2185747"/>
    <n v="2185747"/>
    <m/>
    <m/>
    <m/>
    <m/>
    <m/>
    <m/>
    <m/>
    <m/>
    <m/>
    <n v="6557241"/>
  </r>
  <r>
    <x v="11"/>
    <s v="DJJ"/>
    <n v="20032"/>
    <s v="PROG"/>
    <s v="ALA"/>
    <x v="0"/>
    <x v="0"/>
    <n v="6570"/>
    <s v="JUSTICIA JUVENIL"/>
    <x v="36"/>
    <n v="12"/>
    <x v="116"/>
    <n v="11"/>
    <s v="ALA - PIL MAGALLANES"/>
    <s v="BANCO DE CREDITO E INVERSIONES"/>
    <n v="10669400"/>
    <n v="2775118"/>
    <n v="2543858"/>
    <n v="2543858"/>
    <m/>
    <m/>
    <m/>
    <m/>
    <m/>
    <m/>
    <m/>
    <m/>
    <m/>
    <n v="7862834"/>
  </r>
  <r>
    <x v="11"/>
    <s v="DJJ"/>
    <n v="20032"/>
    <s v="PROG"/>
    <s v="PMM"/>
    <x v="0"/>
    <x v="2"/>
    <n v="6570"/>
    <s v="JUSTICIA JUVENIL"/>
    <x v="36"/>
    <n v="40"/>
    <x v="117"/>
    <n v="36"/>
    <s v="PMM - MAGALLANES"/>
    <s v="BANCO DE CREDITO E INVERSIONES"/>
    <n v="10705252"/>
    <n v="11246232"/>
    <n v="11596679"/>
    <n v="11596681"/>
    <m/>
    <m/>
    <m/>
    <m/>
    <m/>
    <m/>
    <m/>
    <m/>
    <m/>
    <n v="34439592"/>
  </r>
  <r>
    <x v="12"/>
    <s v="DJJ"/>
    <n v="20032"/>
    <s v="PROG"/>
    <s v="ASR"/>
    <x v="16"/>
    <x v="23"/>
    <n v="7478"/>
    <s v="JUSTICIA JUVENIL"/>
    <x v="37"/>
    <n v="58"/>
    <x v="118"/>
    <n v="11"/>
    <s v="ASR - PROYECTO B"/>
    <s v="BANCO SECURITY"/>
    <n v="140652333"/>
    <n v="2685480"/>
    <n v="2568720"/>
    <n v="2335200"/>
    <m/>
    <m/>
    <m/>
    <m/>
    <m/>
    <m/>
    <m/>
    <m/>
    <m/>
    <n v="7589400"/>
  </r>
  <r>
    <x v="12"/>
    <s v="DJJ"/>
    <n v="20032"/>
    <s v="PROG"/>
    <s v="ALA"/>
    <x v="16"/>
    <x v="23"/>
    <n v="7478"/>
    <s v="JUSTICIA JUVENIL"/>
    <x v="37"/>
    <n v="58"/>
    <x v="119"/>
    <n v="11"/>
    <s v="ALA - PROYECTO B"/>
    <s v="BANCO SECURITY"/>
    <n v="140652333"/>
    <n v="3409601"/>
    <n v="3113114"/>
    <n v="2816627"/>
    <m/>
    <m/>
    <m/>
    <m/>
    <m/>
    <m/>
    <m/>
    <m/>
    <m/>
    <n v="9339342"/>
  </r>
  <r>
    <x v="12"/>
    <s v="DJJ"/>
    <n v="20032"/>
    <s v="PROG"/>
    <s v="ASR"/>
    <x v="17"/>
    <x v="24"/>
    <n v="7497"/>
    <s v="JUSTICIA JUVENIL"/>
    <x v="38"/>
    <n v="20"/>
    <x v="120"/>
    <n v="11"/>
    <s v="ASR - PIL REINVENTARSE"/>
    <s v="BANCO DE CHILE"/>
    <n v="4720170309"/>
    <n v="2335200"/>
    <n v="2335200"/>
    <n v="2218440"/>
    <m/>
    <m/>
    <m/>
    <m/>
    <m/>
    <m/>
    <m/>
    <m/>
    <m/>
    <n v="6888840"/>
  </r>
  <r>
    <x v="12"/>
    <s v="DJJ"/>
    <n v="20032"/>
    <s v="PROG"/>
    <s v="ALA"/>
    <x v="17"/>
    <x v="24"/>
    <n v="7497"/>
    <s v="JUSTICIA JUVENIL"/>
    <x v="38"/>
    <n v="20"/>
    <x v="121"/>
    <n v="11"/>
    <s v="ALA - PIL REINVENTARSE"/>
    <s v="BANCO DE CHILE"/>
    <n v="4720170309"/>
    <n v="2816627"/>
    <n v="2816627"/>
    <n v="2668383"/>
    <m/>
    <m/>
    <m/>
    <m/>
    <m/>
    <m/>
    <m/>
    <m/>
    <m/>
    <n v="8301637"/>
  </r>
  <r>
    <x v="12"/>
    <s v="DJJ"/>
    <n v="20032"/>
    <s v="PROG"/>
    <s v="PLE"/>
    <x v="2"/>
    <x v="3"/>
    <n v="6979"/>
    <s v="JUSTICIA JUVENIL"/>
    <x v="39"/>
    <n v="88"/>
    <x v="122"/>
    <n v="12"/>
    <s v="PLE - ÑUÑOA"/>
    <s v="BANCO SANTANDER-CHILE"/>
    <n v="32045553"/>
    <n v="22658112"/>
    <n v="20769936"/>
    <n v="20769936"/>
    <m/>
    <m/>
    <m/>
    <m/>
    <m/>
    <m/>
    <m/>
    <m/>
    <m/>
    <n v="64197984"/>
  </r>
  <r>
    <x v="12"/>
    <s v="DJJ"/>
    <n v="20032"/>
    <s v="PROG"/>
    <s v="PSA"/>
    <x v="10"/>
    <x v="15"/>
    <n v="3842"/>
    <s v="JUSTICIA JUVENIL"/>
    <x v="40"/>
    <n v="80"/>
    <x v="123"/>
    <n v="14"/>
    <s v="PSA - ACJ ESTACION CENTRAL"/>
    <s v="BANCO SCOTIABANK"/>
    <n v="970143556"/>
    <n v="4013625"/>
    <n v="3531990"/>
    <n v="3853080"/>
    <m/>
    <m/>
    <m/>
    <m/>
    <m/>
    <m/>
    <m/>
    <m/>
    <m/>
    <n v="11398695"/>
  </r>
  <r>
    <x v="12"/>
    <s v="DJJ"/>
    <n v="20032"/>
    <s v="PROG"/>
    <s v="MCA"/>
    <x v="18"/>
    <x v="25"/>
    <n v="6470"/>
    <s v="JUSTICIA JUVENIL"/>
    <x v="41"/>
    <n v="150"/>
    <x v="124"/>
    <n v="13"/>
    <s v="MCA - MEDIDAS CAUTELARES METROPOLITANO NORTE"/>
    <s v="BANCO DE CREDITO E INVERSIONES"/>
    <n v="10703861"/>
    <n v="13900695"/>
    <n v="11809440"/>
    <n v="12055470"/>
    <m/>
    <m/>
    <m/>
    <m/>
    <m/>
    <m/>
    <m/>
    <m/>
    <m/>
    <n v="37765605"/>
  </r>
  <r>
    <x v="12"/>
    <s v="DJJ"/>
    <n v="20032"/>
    <s v="PROG"/>
    <s v="PLA"/>
    <x v="18"/>
    <x v="25"/>
    <n v="6470"/>
    <s v="JUSTICIA JUVENIL"/>
    <x v="41"/>
    <n v="91"/>
    <x v="125"/>
    <n v="12"/>
    <s v="PLA - LIBERTAD ASISTIDA METROPOLITANO NORTE"/>
    <s v="BANCO DE CREDITO E INVERSIONES"/>
    <n v="10703870"/>
    <n v="8535365"/>
    <n v="8898572"/>
    <n v="9443382"/>
    <m/>
    <m/>
    <m/>
    <m/>
    <m/>
    <m/>
    <m/>
    <m/>
    <m/>
    <n v="26877319"/>
  </r>
  <r>
    <x v="12"/>
    <s v="DJJ"/>
    <n v="20032"/>
    <s v="PROG"/>
    <s v="PLE"/>
    <x v="18"/>
    <x v="25"/>
    <n v="6470"/>
    <s v="JUSTICIA JUVENIL"/>
    <x v="41"/>
    <n v="189"/>
    <x v="126"/>
    <n v="12"/>
    <s v="PLE - LIBERTAD ASISTIDA ESPECIAL METROPOLITANO NORTE"/>
    <s v="BANCO DE CREDITO E INVERSIONES"/>
    <n v="10703853"/>
    <n v="34223190"/>
    <n v="33043080"/>
    <n v="32098992"/>
    <m/>
    <m/>
    <m/>
    <m/>
    <m/>
    <m/>
    <m/>
    <m/>
    <m/>
    <n v="99365262"/>
  </r>
  <r>
    <x v="12"/>
    <s v="DJJ"/>
    <n v="20032"/>
    <s v="PROG"/>
    <s v="PSA"/>
    <x v="0"/>
    <x v="0"/>
    <n v="6570"/>
    <s v="JUSTICIA JUVENIL"/>
    <x v="42"/>
    <n v="70"/>
    <x v="127"/>
    <n v="14"/>
    <s v="PSA - LA FLORIDA"/>
    <s v="BANCO DE CREDITO E INVERSIONES"/>
    <n v="10704108"/>
    <n v="4174170"/>
    <n v="3853080"/>
    <n v="3531990"/>
    <m/>
    <m/>
    <m/>
    <m/>
    <m/>
    <m/>
    <m/>
    <m/>
    <m/>
    <n v="11559240"/>
  </r>
  <r>
    <x v="12"/>
    <s v="DJJ"/>
    <n v="20032"/>
    <s v="PROG"/>
    <s v="PLA"/>
    <x v="0"/>
    <x v="0"/>
    <n v="6570"/>
    <s v="JUSTICIA JUVENIL"/>
    <x v="43"/>
    <n v="47"/>
    <x v="128"/>
    <n v="12"/>
    <s v="PLA - CERRO NAVIA"/>
    <s v="BANCO DE CREDITO E INVERSIONES"/>
    <n v="10704159"/>
    <n v="10533004"/>
    <n v="8535365"/>
    <n v="10896211"/>
    <m/>
    <m/>
    <m/>
    <m/>
    <m/>
    <m/>
    <m/>
    <m/>
    <m/>
    <n v="29964580"/>
  </r>
  <r>
    <x v="12"/>
    <s v="DJJ"/>
    <n v="20032"/>
    <s v="PROG"/>
    <s v="PLA"/>
    <x v="0"/>
    <x v="0"/>
    <n v="6570"/>
    <s v="JUSTICIA JUVENIL"/>
    <x v="44"/>
    <n v="114"/>
    <x v="129"/>
    <n v="12"/>
    <s v="PLA - LA PINTANA"/>
    <s v="BANCO DE CREDITO E INVERSIONES"/>
    <n v="10704167"/>
    <n v="7808951"/>
    <n v="8353761"/>
    <n v="7990554"/>
    <m/>
    <m/>
    <m/>
    <m/>
    <m/>
    <m/>
    <m/>
    <m/>
    <m/>
    <n v="24153266"/>
  </r>
  <r>
    <x v="12"/>
    <s v="DJJ"/>
    <n v="20032"/>
    <s v="PROG"/>
    <s v="PLE"/>
    <x v="0"/>
    <x v="0"/>
    <n v="6570"/>
    <s v="JUSTICIA JUVENIL"/>
    <x v="45"/>
    <n v="90"/>
    <x v="130"/>
    <n v="12"/>
    <s v="PLE - PUENTE ALTO"/>
    <s v="BANCO DE CREDITO E INVERSIONES"/>
    <n v="10704205"/>
    <n v="21241980"/>
    <n v="21241980"/>
    <n v="24782310"/>
    <m/>
    <m/>
    <m/>
    <m/>
    <m/>
    <m/>
    <m/>
    <m/>
    <m/>
    <n v="67266270"/>
  </r>
  <r>
    <x v="12"/>
    <s v="DJJ"/>
    <n v="20032"/>
    <s v="PROG"/>
    <s v="SBC"/>
    <x v="0"/>
    <x v="0"/>
    <n v="6570"/>
    <s v="JUSTICIA JUVENIL"/>
    <x v="46"/>
    <n v="90"/>
    <x v="131"/>
    <n v="15"/>
    <s v="SBC - LA CISTERNA"/>
    <s v="BANCO DE CREDITO E INVERSIONES"/>
    <n v="10704175"/>
    <n v="9632700"/>
    <n v="8829975"/>
    <n v="6903435"/>
    <m/>
    <m/>
    <m/>
    <m/>
    <m/>
    <m/>
    <m/>
    <m/>
    <m/>
    <n v="25366110"/>
  </r>
  <r>
    <x v="12"/>
    <s v="DJJ"/>
    <n v="20032"/>
    <s v="PROG"/>
    <s v="SBC"/>
    <x v="0"/>
    <x v="0"/>
    <n v="6570"/>
    <s v="JUSTICIA JUVENIL"/>
    <x v="42"/>
    <n v="95"/>
    <x v="132"/>
    <n v="15"/>
    <s v="SBC - LA FLORIDA"/>
    <s v="BANCO DE CREDITO E INVERSIONES"/>
    <n v="10704221"/>
    <n v="10114335"/>
    <n v="9632700"/>
    <n v="9151065"/>
    <m/>
    <m/>
    <m/>
    <m/>
    <m/>
    <m/>
    <m/>
    <m/>
    <m/>
    <n v="28898100"/>
  </r>
  <r>
    <x v="12"/>
    <s v="DJJ"/>
    <n v="20032"/>
    <s v="PROG"/>
    <s v="PLE"/>
    <x v="0"/>
    <x v="0"/>
    <n v="6570"/>
    <s v="JUSTICIA JUVENIL"/>
    <x v="40"/>
    <n v="146"/>
    <x v="133"/>
    <n v="12"/>
    <s v="PLE - ESTACION CENTRAL"/>
    <s v="BANCO DE CREDITO E INVERSIONES"/>
    <n v="10704213"/>
    <n v="28558662"/>
    <n v="28322640"/>
    <n v="28322640"/>
    <m/>
    <m/>
    <m/>
    <m/>
    <m/>
    <m/>
    <m/>
    <m/>
    <m/>
    <n v="85203942"/>
  </r>
  <r>
    <x v="12"/>
    <s v="DJJ"/>
    <n v="20032"/>
    <s v="PROG"/>
    <s v="PLE"/>
    <x v="0"/>
    <x v="0"/>
    <n v="6570"/>
    <s v="JUSTICIA JUVENIL"/>
    <x v="44"/>
    <n v="164"/>
    <x v="134"/>
    <n v="12"/>
    <s v="PLE - LA PINTANA"/>
    <s v="BANCO DE CREDITO E INVERSIONES"/>
    <n v="10704183"/>
    <n v="30682860"/>
    <n v="30918882"/>
    <n v="14193601"/>
    <m/>
    <m/>
    <m/>
    <m/>
    <m/>
    <m/>
    <m/>
    <m/>
    <m/>
    <n v="75795343"/>
  </r>
  <r>
    <x v="12"/>
    <s v="DJJ"/>
    <n v="20032"/>
    <s v="PROG"/>
    <s v="PLE"/>
    <x v="0"/>
    <x v="0"/>
    <n v="6570"/>
    <s v="JUSTICIA JUVENIL"/>
    <x v="43"/>
    <n v="77"/>
    <x v="135"/>
    <n v="12"/>
    <s v="PLE - CERRO NAVIA"/>
    <s v="BANCO DE CREDITO E INVERSIONES"/>
    <n v="10704191"/>
    <n v="20297892"/>
    <n v="18173694"/>
    <n v="19353804"/>
    <m/>
    <m/>
    <m/>
    <m/>
    <m/>
    <m/>
    <m/>
    <m/>
    <m/>
    <n v="57825390"/>
  </r>
  <r>
    <x v="12"/>
    <s v="DJJ"/>
    <n v="20032"/>
    <s v="PROG"/>
    <s v="SBC"/>
    <x v="7"/>
    <x v="21"/>
    <n v="1800"/>
    <s v="JUSTICIA JUVENIL"/>
    <x v="47"/>
    <n v="70"/>
    <x v="136"/>
    <n v="15"/>
    <s v="SBC - CIUDAD DEL NIÑO SANTIAGO"/>
    <s v="BANCO DE CREDITO E INVERSIONES"/>
    <n v="21942251"/>
    <n v="10114335"/>
    <n v="9632700"/>
    <n v="8669430"/>
    <m/>
    <m/>
    <m/>
    <m/>
    <m/>
    <m/>
    <m/>
    <m/>
    <m/>
    <n v="28416465"/>
  </r>
  <r>
    <x v="12"/>
    <s v="DJJ"/>
    <n v="20032"/>
    <s v="PROG"/>
    <s v="PLA"/>
    <x v="7"/>
    <x v="21"/>
    <n v="1800"/>
    <s v="JUSTICIA JUVENIL"/>
    <x v="47"/>
    <n v="72"/>
    <x v="137"/>
    <n v="12"/>
    <s v="PLA - CIUDAD DEL NIÑO SANTIAGO"/>
    <s v="BANCO DE CREDITO E INVERSIONES"/>
    <n v="21942269"/>
    <n v="8898572"/>
    <n v="10896210"/>
    <n v="11441021"/>
    <m/>
    <m/>
    <m/>
    <m/>
    <m/>
    <m/>
    <m/>
    <m/>
    <m/>
    <n v="31235803"/>
  </r>
  <r>
    <x v="12"/>
    <s v="DJJ"/>
    <n v="20032"/>
    <s v="PROG"/>
    <s v="PLA"/>
    <x v="10"/>
    <x v="15"/>
    <n v="3842"/>
    <s v="JUSTICIA JUVENIL"/>
    <x v="47"/>
    <n v="98"/>
    <x v="138"/>
    <n v="12"/>
    <s v="PLA - ACJ ORIENTE"/>
    <s v="BANCO SCOTIABANK"/>
    <n v="970263225"/>
    <n v="6900933"/>
    <n v="7082537"/>
    <n v="8535365"/>
    <m/>
    <m/>
    <m/>
    <m/>
    <m/>
    <m/>
    <m/>
    <m/>
    <m/>
    <n v="22518835"/>
  </r>
  <r>
    <x v="12"/>
    <s v="DJJ"/>
    <n v="20032"/>
    <s v="PROG"/>
    <s v="MCA"/>
    <x v="10"/>
    <x v="15"/>
    <n v="3842"/>
    <s v="JUSTICIA JUVENIL"/>
    <x v="48"/>
    <n v="70"/>
    <x v="139"/>
    <n v="13"/>
    <s v="MCA - ACJ ORIENTE"/>
    <s v="BANCO SCOTIABANK"/>
    <n v="971134968"/>
    <n v="12793560"/>
    <n v="8611050"/>
    <n v="13285620"/>
    <m/>
    <m/>
    <m/>
    <m/>
    <m/>
    <m/>
    <m/>
    <m/>
    <m/>
    <n v="34690230"/>
  </r>
  <r>
    <x v="12"/>
    <s v="DJJ"/>
    <n v="20032"/>
    <s v="PROG"/>
    <s v="PLE"/>
    <x v="10"/>
    <x v="15"/>
    <n v="3842"/>
    <s v="JUSTICIA JUVENIL"/>
    <x v="49"/>
    <n v="98"/>
    <x v="140"/>
    <n v="12"/>
    <s v="PLE - ACJ SAN BERNARDO"/>
    <s v="BANCO SCOTIABANK"/>
    <n v="970291733"/>
    <n v="19353804"/>
    <n v="19825848"/>
    <n v="20297892"/>
    <m/>
    <m/>
    <m/>
    <m/>
    <m/>
    <m/>
    <m/>
    <m/>
    <m/>
    <n v="59477544"/>
  </r>
  <r>
    <x v="12"/>
    <s v="DJJ"/>
    <n v="20032"/>
    <s v="PROG"/>
    <s v="SBC"/>
    <x v="10"/>
    <x v="15"/>
    <n v="3842"/>
    <s v="JUSTICIA JUVENIL"/>
    <x v="48"/>
    <n v="60"/>
    <x v="141"/>
    <n v="15"/>
    <s v="SBC - MEDIDAS ALTERNATIVAS SBC NORTE ACJ"/>
    <s v="BANCO SCOTIABANK"/>
    <n v="970826742"/>
    <n v="6582345"/>
    <n v="6100710"/>
    <n v="6742890"/>
    <m/>
    <m/>
    <m/>
    <m/>
    <m/>
    <m/>
    <m/>
    <m/>
    <m/>
    <n v="19425945"/>
  </r>
  <r>
    <x v="12"/>
    <s v="DJJ"/>
    <n v="20032"/>
    <s v="PROG"/>
    <s v="PLE"/>
    <x v="10"/>
    <x v="15"/>
    <n v="3842"/>
    <s v="JUSTICIA JUVENIL"/>
    <x v="48"/>
    <n v="83"/>
    <x v="142"/>
    <n v="12"/>
    <s v="PLE - ACJ SAN JOAQUIN"/>
    <s v="BANCO SCOTIABANK"/>
    <n v="970826718"/>
    <n v="14633364"/>
    <n v="14869386"/>
    <n v="14869386"/>
    <m/>
    <m/>
    <m/>
    <m/>
    <m/>
    <m/>
    <m/>
    <m/>
    <m/>
    <n v="44372136"/>
  </r>
  <r>
    <x v="12"/>
    <s v="DJJ"/>
    <n v="20032"/>
    <s v="PROG"/>
    <s v="ASE"/>
    <x v="2"/>
    <x v="3"/>
    <n v="6979"/>
    <s v="JUSTICIA JUVENIL"/>
    <x v="46"/>
    <n v="100"/>
    <x v="143"/>
    <n v="7"/>
    <s v="ASE - SANTIAGO SUR PONIENTE"/>
    <s v="BANCO SANTANDER-CHILE"/>
    <n v="84881392"/>
    <n v="16659150"/>
    <n v="16659150"/>
    <n v="14993235"/>
    <m/>
    <m/>
    <m/>
    <m/>
    <m/>
    <m/>
    <m/>
    <m/>
    <m/>
    <n v="48311535"/>
  </r>
  <r>
    <x v="12"/>
    <s v="DJJ"/>
    <n v="20032"/>
    <s v="PROG"/>
    <s v="ASE"/>
    <x v="0"/>
    <x v="0"/>
    <n v="6570"/>
    <s v="JUSTICIA JUVENIL"/>
    <x v="43"/>
    <n v="50"/>
    <x v="144"/>
    <n v="7"/>
    <s v="ASE - SANTIAGO"/>
    <s v="BANCO DE CREDITO E INVERSIONES"/>
    <n v="10705171"/>
    <n v="6663660"/>
    <n v="5997294"/>
    <n v="6497069"/>
    <m/>
    <m/>
    <m/>
    <m/>
    <m/>
    <m/>
    <m/>
    <m/>
    <m/>
    <n v="19158023"/>
  </r>
  <r>
    <x v="12"/>
    <s v="DJJ"/>
    <n v="20032"/>
    <s v="PROG"/>
    <s v="ASE"/>
    <x v="18"/>
    <x v="25"/>
    <n v="6470"/>
    <s v="JUSTICIA JUVENIL"/>
    <x v="50"/>
    <n v="80"/>
    <x v="145"/>
    <n v="7"/>
    <s v="ASE - DEM METROPOLITANO NORTE"/>
    <s v="BANCO DE CREDITO E INVERSIONES"/>
    <n v="10706658"/>
    <n v="10495265"/>
    <n v="10495265"/>
    <n v="10162082"/>
    <m/>
    <m/>
    <m/>
    <m/>
    <m/>
    <m/>
    <m/>
    <m/>
    <m/>
    <n v="31152612"/>
  </r>
  <r>
    <x v="12"/>
    <s v="DJJ"/>
    <n v="20032"/>
    <s v="PROG"/>
    <s v="ASE"/>
    <x v="19"/>
    <x v="26"/>
    <n v="7003"/>
    <s v="JUSTICIA JUVENIL"/>
    <x v="49"/>
    <n v="75"/>
    <x v="146"/>
    <n v="7"/>
    <s v="ASE - SAN BERNARDO"/>
    <s v="BANCO DE CREDITO E INVERSIONES"/>
    <n v="11282380"/>
    <n v="12494363"/>
    <n v="12494363"/>
    <n v="12494363"/>
    <m/>
    <m/>
    <m/>
    <m/>
    <m/>
    <m/>
    <m/>
    <m/>
    <m/>
    <n v="37483089"/>
  </r>
  <r>
    <x v="12"/>
    <s v="DJJ"/>
    <n v="20032"/>
    <s v="PROG"/>
    <s v="ASE"/>
    <x v="2"/>
    <x v="3"/>
    <n v="6979"/>
    <s v="JUSTICIA JUVENIL"/>
    <x v="48"/>
    <n v="140"/>
    <x v="147"/>
    <n v="7"/>
    <s v="ASE - CIP CRC SAN JOAQUIN"/>
    <s v="BANCO SANTANDER-CHILE"/>
    <n v="84881376"/>
    <n v="20324163"/>
    <n v="19824389"/>
    <n v="18824840"/>
    <m/>
    <m/>
    <m/>
    <m/>
    <m/>
    <m/>
    <m/>
    <m/>
    <m/>
    <n v="58973392"/>
  </r>
  <r>
    <x v="12"/>
    <s v="DJJ"/>
    <n v="20032"/>
    <s v="PROG"/>
    <s v="ASE"/>
    <x v="0"/>
    <x v="2"/>
    <n v="6570"/>
    <s v="JUSTICIA JUVENIL"/>
    <x v="45"/>
    <n v="75"/>
    <x v="148"/>
    <n v="7"/>
    <s v="ASE - PUENTE ALTO"/>
    <s v="BANCO DE CREDITO E INVERSIONES"/>
    <n v="10705198"/>
    <n v="10828448"/>
    <n v="12327771"/>
    <n v="12494363"/>
    <m/>
    <m/>
    <m/>
    <m/>
    <m/>
    <m/>
    <m/>
    <m/>
    <m/>
    <n v="35650582"/>
  </r>
  <r>
    <x v="12"/>
    <s v="DJJ"/>
    <n v="20032"/>
    <s v="PROG"/>
    <s v="MCA"/>
    <x v="10"/>
    <x v="15"/>
    <n v="3842"/>
    <s v="JUSTICIA JUVENIL"/>
    <x v="40"/>
    <n v="65"/>
    <x v="149"/>
    <n v="13"/>
    <s v="MCA - ESTACION CENTRAL"/>
    <s v="BANCO SCOTIABANK"/>
    <n v="970721169"/>
    <n v="7626930"/>
    <n v="7257885"/>
    <n v="7380900"/>
    <m/>
    <m/>
    <m/>
    <m/>
    <m/>
    <m/>
    <m/>
    <m/>
    <m/>
    <n v="22265715"/>
  </r>
  <r>
    <x v="12"/>
    <s v="DJJ"/>
    <n v="20032"/>
    <s v="PROG"/>
    <s v="MCA"/>
    <x v="0"/>
    <x v="2"/>
    <n v="6570"/>
    <s v="JUSTICIA JUVENIL"/>
    <x v="51"/>
    <n v="90"/>
    <x v="150"/>
    <n v="13"/>
    <s v="MCA - MAIPU"/>
    <s v="BANCO DE CREDITO E INVERSIONES"/>
    <n v="10705210"/>
    <n v="9349140"/>
    <m/>
    <n v="18575265"/>
    <m/>
    <m/>
    <m/>
    <m/>
    <m/>
    <m/>
    <m/>
    <m/>
    <m/>
    <n v="27924405"/>
  </r>
  <r>
    <x v="12"/>
    <s v="DJJ"/>
    <n v="20032"/>
    <s v="PROG"/>
    <s v="PLA"/>
    <x v="10"/>
    <x v="15"/>
    <n v="3842"/>
    <s v="JUSTICIA JUVENIL"/>
    <x v="49"/>
    <n v="64"/>
    <x v="151"/>
    <n v="12"/>
    <s v="PLA - PROVINCIA DE MAIPO"/>
    <s v="BANCO SCOTIABANK"/>
    <n v="971134984"/>
    <m/>
    <n v="11441021"/>
    <n v="5992916"/>
    <m/>
    <m/>
    <m/>
    <m/>
    <m/>
    <m/>
    <m/>
    <m/>
    <m/>
    <n v="17433937"/>
  </r>
  <r>
    <x v="12"/>
    <s v="DJJ"/>
    <n v="20032"/>
    <s v="PROG"/>
    <s v="MCA"/>
    <x v="10"/>
    <x v="15"/>
    <n v="3842"/>
    <s v="JUSTICIA JUVENIL"/>
    <x v="49"/>
    <n v="75"/>
    <x v="152"/>
    <n v="13"/>
    <s v="MCA - SAN BERNARDO"/>
    <s v="BANCO SCOTIABANK"/>
    <n v="970291752"/>
    <m/>
    <n v="14884815"/>
    <n v="6888840"/>
    <m/>
    <m/>
    <m/>
    <m/>
    <m/>
    <m/>
    <m/>
    <m/>
    <m/>
    <n v="21773655"/>
  </r>
  <r>
    <x v="12"/>
    <s v="DJJ"/>
    <n v="20032"/>
    <s v="PROG"/>
    <s v="MCA"/>
    <x v="0"/>
    <x v="2"/>
    <n v="6570"/>
    <s v="JUSTICIA JUVENIL"/>
    <x v="52"/>
    <n v="110"/>
    <x v="153"/>
    <n v="13"/>
    <s v="MCA - SAN MIGUEL"/>
    <s v="BANCO DE CREDITO E INVERSIONES"/>
    <n v="10705201"/>
    <n v="13162605"/>
    <n v="13531650"/>
    <n v="13777680"/>
    <m/>
    <m/>
    <m/>
    <m/>
    <m/>
    <m/>
    <m/>
    <m/>
    <m/>
    <n v="40471935"/>
  </r>
  <r>
    <x v="13"/>
    <s v="DJJ"/>
    <n v="20032"/>
    <s v="PROG"/>
    <s v="ASR"/>
    <x v="7"/>
    <x v="21"/>
    <n v="1800"/>
    <s v="JUSTICIA JUVENIL"/>
    <x v="53"/>
    <n v="15"/>
    <x v="154"/>
    <n v="11"/>
    <s v="ASR - PIL CUIDAD DEL NINO VALDIVIA"/>
    <s v="BANCO DE CREDITO E INVERSIONES"/>
    <n v="10577165"/>
    <n v="1197958"/>
    <n v="1180626"/>
    <n v="931745"/>
    <m/>
    <m/>
    <m/>
    <m/>
    <m/>
    <m/>
    <m/>
    <m/>
    <m/>
    <n v="3310329"/>
  </r>
  <r>
    <x v="13"/>
    <s v="DJJ"/>
    <n v="20032"/>
    <s v="PROG"/>
    <s v="ALA"/>
    <x v="7"/>
    <x v="21"/>
    <n v="1800"/>
    <s v="JUSTICIA JUVENIL"/>
    <x v="53"/>
    <n v="15"/>
    <x v="155"/>
    <n v="11"/>
    <s v="ALA - PIL CUIDAD DEL NINO VALDIVIA"/>
    <s v="BANCO DE CREDITO E INVERSIONES"/>
    <n v="10577165"/>
    <n v="1351981"/>
    <n v="1351981"/>
    <n v="1182983"/>
    <m/>
    <m/>
    <m/>
    <m/>
    <m/>
    <m/>
    <m/>
    <m/>
    <m/>
    <n v="3886945"/>
  </r>
  <r>
    <x v="13"/>
    <s v="DJJ"/>
    <n v="20032"/>
    <s v="PROG"/>
    <s v="ASE"/>
    <x v="2"/>
    <x v="3"/>
    <n v="6979"/>
    <s v="JUSTICIA JUVENIL"/>
    <x v="53"/>
    <n v="50"/>
    <x v="156"/>
    <n v="7"/>
    <s v="ASE - LOS RIOS"/>
    <s v="BANCO SANTANDER-CHILE"/>
    <n v="84881198"/>
    <n v="4937772"/>
    <n v="7216744"/>
    <n v="5887344"/>
    <m/>
    <m/>
    <m/>
    <m/>
    <m/>
    <m/>
    <m/>
    <m/>
    <m/>
    <n v="18041860"/>
  </r>
  <r>
    <x v="13"/>
    <s v="DJJ"/>
    <n v="20032"/>
    <s v="PROG"/>
    <s v="PMM"/>
    <x v="7"/>
    <x v="10"/>
    <n v="1800"/>
    <s v="JUSTICIA JUVENIL"/>
    <x v="53"/>
    <n v="100"/>
    <x v="157"/>
    <n v="36"/>
    <s v="PMM - CIUDAD DE NIÑO VALDIVIA"/>
    <s v="BANCO DE CREDITO E INVERSIONES"/>
    <n v="35401176"/>
    <n v="11761015"/>
    <n v="12223294"/>
    <n v="11551848"/>
    <m/>
    <m/>
    <m/>
    <m/>
    <m/>
    <m/>
    <m/>
    <m/>
    <m/>
    <n v="35536157"/>
  </r>
  <r>
    <x v="14"/>
    <s v="DJJ"/>
    <n v="20032"/>
    <s v="PROG"/>
    <s v="ASR"/>
    <x v="20"/>
    <x v="27"/>
    <n v="6830"/>
    <s v="JUSTICIA JUVENIL"/>
    <x v="54"/>
    <n v="10"/>
    <x v="158"/>
    <n v="11"/>
    <s v="ASR - PIL WAYNA IRNAQIRI"/>
    <s v="BANCO SCOTIABANK"/>
    <n v="971844663"/>
    <n v="896717"/>
    <n v="896717"/>
    <n v="1046170"/>
    <m/>
    <m/>
    <m/>
    <m/>
    <m/>
    <m/>
    <m/>
    <m/>
    <m/>
    <n v="2839604"/>
  </r>
  <r>
    <x v="14"/>
    <s v="DJJ"/>
    <n v="20032"/>
    <s v="PROG"/>
    <s v="ALA"/>
    <x v="20"/>
    <x v="27"/>
    <n v="6830"/>
    <s v="JUSTICIA JUVENIL"/>
    <x v="54"/>
    <n v="10"/>
    <x v="159"/>
    <n v="11"/>
    <s v="ALA - PIL WAYNA IRNAQIRI"/>
    <s v="BANCO SCOTIABANK"/>
    <n v="971844663"/>
    <n v="948759"/>
    <n v="948759"/>
    <n v="1138510"/>
    <m/>
    <m/>
    <m/>
    <m/>
    <m/>
    <m/>
    <m/>
    <m/>
    <m/>
    <n v="3036028"/>
  </r>
  <r>
    <x v="14"/>
    <s v="DJJ"/>
    <n v="20032"/>
    <s v="PROG"/>
    <s v="ASE"/>
    <x v="20"/>
    <x v="27"/>
    <n v="6830"/>
    <s v="JUSTICIA JUVENIL"/>
    <x v="54"/>
    <n v="35"/>
    <x v="160"/>
    <n v="7"/>
    <s v="ASE - BALDOMERO LILLO"/>
    <s v="BANCO SCOTIABANK"/>
    <n v="972293679"/>
    <n v="7463299"/>
    <n v="7463299"/>
    <n v="7463299"/>
    <m/>
    <m/>
    <m/>
    <m/>
    <m/>
    <m/>
    <m/>
    <m/>
    <m/>
    <n v="22389897"/>
  </r>
  <r>
    <x v="14"/>
    <s v="DJJ"/>
    <n v="20032"/>
    <s v="PROG"/>
    <s v="PMM"/>
    <x v="20"/>
    <x v="27"/>
    <n v="6830"/>
    <s v="JUSTICIA JUVENIL"/>
    <x v="54"/>
    <n v="85"/>
    <x v="161"/>
    <n v="36"/>
    <s v="PMM - MULTIMODAL CORFAL ARICA Y PARINACOTA"/>
    <s v="BANCO SCOTIABANK"/>
    <n v="972352780"/>
    <n v="15369728"/>
    <n v="14665165"/>
    <n v="13960600"/>
    <m/>
    <m/>
    <m/>
    <m/>
    <m/>
    <m/>
    <m/>
    <m/>
    <m/>
    <n v="43995493"/>
  </r>
  <r>
    <x v="14"/>
    <s v="DJJ"/>
    <n v="20032"/>
    <s v="PROG"/>
    <s v="PLE"/>
    <x v="20"/>
    <x v="27"/>
    <n v="6830"/>
    <s v="JUSTICIA JUVENIL"/>
    <x v="54"/>
    <n v="30"/>
    <x v="162"/>
    <n v="12"/>
    <s v="PLE - CORFAL ARICA Y PARINACOTA"/>
    <s v="BANCO SCOTIABANK"/>
    <n v="970283032"/>
    <n v="6213865"/>
    <n v="6213865"/>
    <n v="5911757"/>
    <m/>
    <m/>
    <m/>
    <m/>
    <m/>
    <m/>
    <m/>
    <m/>
    <m/>
    <n v="18339487"/>
  </r>
  <r>
    <x v="15"/>
    <s v="DJJ"/>
    <n v="20032"/>
    <s v="PROG"/>
    <s v="ASR"/>
    <x v="12"/>
    <x v="18"/>
    <n v="6866"/>
    <s v="JUSTICIA JUVENIL"/>
    <x v="55"/>
    <n v="15"/>
    <x v="163"/>
    <n v="11"/>
    <s v="ASR - PIL LLEQUEN ÑUBLE"/>
    <s v="BANCO DE CREDITO E INVERSIONES"/>
    <n v="67087809"/>
    <n v="1996596"/>
    <m/>
    <n v="3993192"/>
    <m/>
    <m/>
    <m/>
    <m/>
    <m/>
    <m/>
    <m/>
    <m/>
    <m/>
    <n v="5989788"/>
  </r>
  <r>
    <x v="15"/>
    <s v="DJJ"/>
    <n v="20032"/>
    <s v="PROG"/>
    <s v="ALA"/>
    <x v="12"/>
    <x v="18"/>
    <n v="6866"/>
    <s v="JUSTICIA JUVENIL"/>
    <x v="55"/>
    <n v="15"/>
    <x v="164"/>
    <n v="11"/>
    <s v="ALA - PIL LLEQUEN ÑUBLE"/>
    <s v="BANCO DE CREDITO E INVERSIONES"/>
    <n v="67087809"/>
    <n v="2534964"/>
    <m/>
    <n v="4562935"/>
    <m/>
    <m/>
    <m/>
    <m/>
    <m/>
    <m/>
    <m/>
    <m/>
    <m/>
    <n v="7097899"/>
  </r>
  <r>
    <x v="15"/>
    <s v="DJJ"/>
    <n v="20032"/>
    <s v="PROG"/>
    <s v="ASE"/>
    <x v="12"/>
    <x v="18"/>
    <n v="6866"/>
    <s v="JUSTICIA JUVENIL"/>
    <x v="55"/>
    <n v="35"/>
    <x v="165"/>
    <n v="7"/>
    <s v="ASE - LLEQUEN ÑUBLE"/>
    <s v="BANCO DE CREDITO E INVERSIONES"/>
    <n v="67088481"/>
    <n v="6457087"/>
    <n v="4937772"/>
    <n v="5697429"/>
    <m/>
    <m/>
    <m/>
    <m/>
    <m/>
    <m/>
    <m/>
    <m/>
    <m/>
    <n v="17092288"/>
  </r>
  <r>
    <x v="15"/>
    <s v="DJJ"/>
    <n v="20032"/>
    <s v="PROG"/>
    <s v="PMM"/>
    <x v="12"/>
    <x v="18"/>
    <n v="6866"/>
    <s v="JUSTICIA JUVENIL"/>
    <x v="55"/>
    <n v="130"/>
    <x v="166"/>
    <n v="36"/>
    <s v="PMM - LLEQUEN ÑUBLE"/>
    <s v="BANCO DE CREDITO E INVERSIONES"/>
    <n v="67088481"/>
    <n v="24220759"/>
    <n v="23174923"/>
    <n v="23174923"/>
    <m/>
    <m/>
    <m/>
    <m/>
    <m/>
    <m/>
    <m/>
    <m/>
    <m/>
    <n v="705706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172"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1">
        <item x="16"/>
        <item x="4"/>
        <item x="5"/>
        <item x="7"/>
        <item x="3"/>
        <item x="13"/>
        <item x="6"/>
        <item x="18"/>
        <item x="0"/>
        <item x="20"/>
        <item x="10"/>
        <item x="12"/>
        <item x="1"/>
        <item x="11"/>
        <item x="8"/>
        <item x="19"/>
        <item x="14"/>
        <item x="2"/>
        <item x="15"/>
        <item x="9"/>
        <item x="17"/>
      </items>
      <extLst>
        <ext xmlns:x14="http://schemas.microsoft.com/office/spreadsheetml/2009/9/main" uri="{2946ED86-A175-432a-8AC1-64E0C546D7DE}">
          <x14:pivotField fillDownLabels="1"/>
        </ext>
      </extLst>
    </pivotField>
    <pivotField axis="axisRow" compact="0" outline="0" showAll="0" defaultSubtotal="0">
      <items count="28">
        <item x="4"/>
        <item x="12"/>
        <item x="14"/>
        <item x="20"/>
        <item x="15"/>
        <item x="26"/>
        <item x="18"/>
        <item x="27"/>
        <item x="0"/>
        <item x="2"/>
        <item x="16"/>
        <item x="17"/>
        <item x="7"/>
        <item x="8"/>
        <item x="9"/>
        <item x="1"/>
        <item x="6"/>
        <item x="21"/>
        <item x="10"/>
        <item x="5"/>
        <item x="25"/>
        <item x="23"/>
        <item x="24"/>
        <item x="3"/>
        <item x="19"/>
        <item x="11"/>
        <item x="13"/>
        <item x="22"/>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57">
        <item x="30"/>
        <item x="1"/>
        <item x="54"/>
        <item x="4"/>
        <item x="33"/>
        <item x="23"/>
        <item x="55"/>
        <item x="31"/>
        <item x="25"/>
        <item x="5"/>
        <item x="7"/>
        <item x="26"/>
        <item x="35"/>
        <item x="21"/>
        <item x="40"/>
        <item x="18"/>
        <item x="10"/>
        <item x="41"/>
        <item x="0"/>
        <item x="46"/>
        <item x="42"/>
        <item x="44"/>
        <item x="39"/>
        <item x="8"/>
        <item x="22"/>
        <item x="27"/>
        <item x="51"/>
        <item x="34"/>
        <item x="9"/>
        <item x="37"/>
        <item x="43"/>
        <item x="45"/>
        <item x="32"/>
        <item x="36"/>
        <item x="38"/>
        <item x="14"/>
        <item x="15"/>
        <item x="17"/>
        <item x="50"/>
        <item x="11"/>
        <item x="49"/>
        <item x="16"/>
        <item x="19"/>
        <item x="48"/>
        <item x="52"/>
        <item x="24"/>
        <item x="47"/>
        <item x="2"/>
        <item x="20"/>
        <item x="28"/>
        <item x="3"/>
        <item x="53"/>
        <item x="6"/>
        <item x="13"/>
        <item x="29"/>
        <item x="12"/>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167">
        <item x="0"/>
        <item x="1"/>
        <item x="2"/>
        <item x="3"/>
        <item x="4"/>
        <item x="5"/>
        <item x="6"/>
        <item x="7"/>
        <item x="8"/>
        <item x="9"/>
        <item x="10"/>
        <item x="12"/>
        <item x="13"/>
        <item x="14"/>
        <item x="15"/>
        <item x="16"/>
        <item x="17"/>
        <item x="18"/>
        <item x="26"/>
        <item x="19"/>
        <item x="20"/>
        <item x="21"/>
        <item x="22"/>
        <item x="23"/>
        <item x="24"/>
        <item x="25"/>
        <item x="27"/>
        <item x="28"/>
        <item x="29"/>
        <item x="30"/>
        <item x="31"/>
        <item x="32"/>
        <item x="33"/>
        <item x="34"/>
        <item x="35"/>
        <item x="38"/>
        <item x="36"/>
        <item x="37"/>
        <item x="39"/>
        <item x="40"/>
        <item x="41"/>
        <item x="42"/>
        <item x="43"/>
        <item x="44"/>
        <item x="45"/>
        <item x="46"/>
        <item x="47"/>
        <item x="48"/>
        <item x="49"/>
        <item x="50"/>
        <item x="51"/>
        <item x="52"/>
        <item x="53"/>
        <item x="54"/>
        <item x="55"/>
        <item x="59"/>
        <item x="56"/>
        <item x="57"/>
        <item x="58"/>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51"/>
        <item x="144"/>
        <item x="145"/>
        <item x="146"/>
        <item x="147"/>
        <item x="148"/>
        <item x="152"/>
        <item x="149"/>
        <item x="150"/>
        <item x="153"/>
        <item x="154"/>
        <item x="155"/>
        <item x="156"/>
        <item x="157"/>
        <item x="158"/>
        <item x="159"/>
        <item x="160"/>
        <item x="161"/>
        <item x="162"/>
        <item x="163"/>
        <item x="164"/>
        <item x="165"/>
        <item x="166"/>
        <item x="11"/>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168">
    <i>
      <x/>
      <x v="4"/>
      <x v="16"/>
      <x v="1"/>
      <x v="3"/>
    </i>
    <i r="2">
      <x v="166"/>
      <x v="1"/>
      <x v="1"/>
    </i>
    <i>
      <x v="1"/>
      <x v="19"/>
      <x v="42"/>
      <x v="4"/>
      <x v="53"/>
    </i>
    <i r="2">
      <x v="43"/>
      <x v="4"/>
      <x v="53"/>
    </i>
    <i r="2">
      <x v="44"/>
      <x v="4"/>
      <x v="35"/>
    </i>
    <i r="2">
      <x v="45"/>
      <x v="4"/>
      <x v="35"/>
    </i>
    <i r="2">
      <x v="46"/>
      <x v="4"/>
      <x v="53"/>
    </i>
    <i r="2">
      <x v="48"/>
      <x v="4"/>
      <x v="53"/>
    </i>
    <i r="2">
      <x v="49"/>
      <x v="4"/>
      <x v="35"/>
    </i>
    <i r="2">
      <x v="50"/>
      <x v="4"/>
      <x v="35"/>
    </i>
    <i r="2">
      <x v="51"/>
      <x v="4"/>
      <x v="53"/>
    </i>
    <i r="2">
      <x v="58"/>
      <x v="4"/>
      <x v="36"/>
    </i>
    <i>
      <x v="2"/>
      <x v="19"/>
      <x v="54"/>
      <x v="4"/>
      <x v="35"/>
    </i>
    <i r="2">
      <x v="55"/>
      <x v="4"/>
      <x v="41"/>
    </i>
    <i>
      <x v="3"/>
      <x v="16"/>
      <x v="89"/>
      <x v="8"/>
      <x v="49"/>
    </i>
    <i r="2">
      <x v="90"/>
      <x v="8"/>
      <x v="49"/>
    </i>
    <i r="2">
      <x v="92"/>
      <x v="8"/>
      <x v="54"/>
    </i>
    <i r="2">
      <x v="93"/>
      <x v="8"/>
      <x v="49"/>
    </i>
    <i r="2">
      <x v="100"/>
      <x v="8"/>
      <x v="54"/>
    </i>
    <i r="2">
      <x v="101"/>
      <x v="8"/>
      <x v="54"/>
    </i>
    <i>
      <x v="4"/>
      <x v="10"/>
      <x v="66"/>
      <x v="5"/>
      <x v="42"/>
    </i>
    <i r="2">
      <x v="122"/>
      <x v="12"/>
      <x v="14"/>
    </i>
    <i r="2">
      <x v="137"/>
      <x v="12"/>
      <x v="46"/>
    </i>
    <i r="2">
      <x v="138"/>
      <x v="12"/>
      <x v="43"/>
    </i>
    <i r="2">
      <x v="139"/>
      <x v="12"/>
      <x v="40"/>
    </i>
    <i r="2">
      <x v="140"/>
      <x v="12"/>
      <x v="43"/>
    </i>
    <i r="2">
      <x v="141"/>
      <x v="12"/>
      <x v="43"/>
    </i>
    <i r="2">
      <x v="143"/>
      <x v="12"/>
      <x v="40"/>
    </i>
    <i r="2">
      <x v="149"/>
      <x v="12"/>
      <x v="40"/>
    </i>
    <i r="2">
      <x v="150"/>
      <x v="12"/>
      <x v="14"/>
    </i>
    <i>
      <x v="5"/>
      <x v="15"/>
      <x v="146"/>
      <x v="12"/>
      <x v="40"/>
    </i>
    <i>
      <x v="6"/>
      <x v="11"/>
      <x v="78"/>
      <x v="6"/>
      <x v="48"/>
    </i>
    <i r="2">
      <x v="162"/>
      <x v="15"/>
      <x v="6"/>
    </i>
    <i r="2">
      <x v="163"/>
      <x v="15"/>
      <x v="6"/>
    </i>
    <i r="2">
      <x v="164"/>
      <x v="15"/>
      <x v="6"/>
    </i>
    <i r="2">
      <x v="165"/>
      <x v="15"/>
      <x v="6"/>
    </i>
    <i>
      <x v="7"/>
      <x v="9"/>
      <x v="157"/>
      <x v="14"/>
      <x v="2"/>
    </i>
    <i r="2">
      <x v="158"/>
      <x v="14"/>
      <x v="2"/>
    </i>
    <i r="2">
      <x v="159"/>
      <x v="14"/>
      <x v="2"/>
    </i>
    <i r="2">
      <x v="160"/>
      <x v="14"/>
      <x v="2"/>
    </i>
    <i r="2">
      <x v="161"/>
      <x v="14"/>
      <x v="2"/>
    </i>
    <i>
      <x v="8"/>
      <x v="8"/>
      <x/>
      <x/>
      <x v="18"/>
    </i>
    <i r="2">
      <x v="1"/>
      <x/>
      <x v="18"/>
    </i>
    <i r="2">
      <x v="3"/>
      <x/>
      <x v="18"/>
    </i>
    <i r="2">
      <x v="27"/>
      <x v="3"/>
      <x v="10"/>
    </i>
    <i r="2">
      <x v="28"/>
      <x v="3"/>
      <x v="10"/>
    </i>
    <i r="2">
      <x v="59"/>
      <x v="5"/>
      <x v="37"/>
    </i>
    <i r="2">
      <x v="60"/>
      <x v="5"/>
      <x v="37"/>
    </i>
    <i r="2">
      <x v="61"/>
      <x v="5"/>
      <x v="37"/>
    </i>
    <i r="2">
      <x v="110"/>
      <x v="10"/>
      <x v="12"/>
    </i>
    <i r="2">
      <x v="111"/>
      <x v="10"/>
      <x v="12"/>
    </i>
    <i r="2">
      <x v="114"/>
      <x v="11"/>
      <x v="33"/>
    </i>
    <i r="2">
      <x v="115"/>
      <x v="11"/>
      <x v="33"/>
    </i>
    <i r="2">
      <x v="126"/>
      <x v="12"/>
      <x v="20"/>
    </i>
    <i r="2">
      <x v="127"/>
      <x v="12"/>
      <x v="30"/>
    </i>
    <i r="2">
      <x v="128"/>
      <x v="12"/>
      <x v="21"/>
    </i>
    <i r="2">
      <x v="129"/>
      <x v="12"/>
      <x v="31"/>
    </i>
    <i r="2">
      <x v="130"/>
      <x v="12"/>
      <x v="19"/>
    </i>
    <i r="2">
      <x v="131"/>
      <x v="12"/>
      <x v="20"/>
    </i>
    <i r="2">
      <x v="132"/>
      <x v="12"/>
      <x v="14"/>
    </i>
    <i r="2">
      <x v="133"/>
      <x v="12"/>
      <x v="21"/>
    </i>
    <i r="2">
      <x v="134"/>
      <x v="12"/>
      <x v="30"/>
    </i>
    <i r="2">
      <x v="144"/>
      <x v="12"/>
      <x v="30"/>
    </i>
    <i>
      <x v="9"/>
      <x v="8"/>
      <x v="8"/>
      <x/>
      <x v="18"/>
    </i>
    <i r="2">
      <x v="64"/>
      <x v="5"/>
      <x v="37"/>
    </i>
    <i r="2">
      <x v="65"/>
      <x v="5"/>
      <x v="37"/>
    </i>
    <i r="2">
      <x v="67"/>
      <x v="5"/>
      <x v="37"/>
    </i>
    <i r="2">
      <x v="68"/>
      <x v="5"/>
      <x v="37"/>
    </i>
    <i r="2">
      <x v="75"/>
      <x v="6"/>
      <x v="24"/>
    </i>
    <i r="2">
      <x v="76"/>
      <x v="6"/>
      <x v="5"/>
    </i>
    <i r="2">
      <x v="77"/>
      <x v="6"/>
      <x v="24"/>
    </i>
    <i r="2">
      <x v="113"/>
      <x v="10"/>
      <x v="12"/>
    </i>
    <i r="2">
      <x v="116"/>
      <x v="11"/>
      <x v="33"/>
    </i>
    <i r="2">
      <x v="148"/>
      <x v="12"/>
      <x v="31"/>
    </i>
    <i r="2">
      <x v="151"/>
      <x v="12"/>
      <x v="26"/>
    </i>
    <i r="2">
      <x v="152"/>
      <x v="12"/>
      <x v="44"/>
    </i>
    <i>
      <x v="10"/>
      <x v="13"/>
      <x v="69"/>
      <x v="6"/>
      <x v="48"/>
    </i>
    <i r="2">
      <x v="70"/>
      <x v="6"/>
      <x v="48"/>
    </i>
    <i>
      <x v="11"/>
      <x v="13"/>
      <x v="71"/>
      <x v="6"/>
      <x v="48"/>
    </i>
    <i>
      <x v="12"/>
      <x v="6"/>
      <x v="21"/>
      <x v="2"/>
      <x v="9"/>
    </i>
    <i r="2">
      <x v="22"/>
      <x v="2"/>
      <x v="9"/>
    </i>
    <i r="2">
      <x v="32"/>
      <x v="3"/>
      <x v="28"/>
    </i>
    <i>
      <x v="13"/>
      <x v="6"/>
      <x v="18"/>
      <x v="2"/>
      <x v="9"/>
    </i>
    <i r="2">
      <x v="23"/>
      <x v="2"/>
      <x v="9"/>
    </i>
    <i r="2">
      <x v="24"/>
      <x v="2"/>
      <x v="9"/>
    </i>
    <i r="2">
      <x v="25"/>
      <x v="2"/>
      <x v="9"/>
    </i>
    <i r="2">
      <x v="26"/>
      <x v="2"/>
      <x v="52"/>
    </i>
    <i r="2">
      <x v="34"/>
      <x v="3"/>
      <x v="16"/>
    </i>
    <i r="2">
      <x v="35"/>
      <x v="3"/>
      <x v="28"/>
    </i>
    <i>
      <x v="14"/>
      <x v="12"/>
      <x v="30"/>
      <x v="3"/>
      <x v="23"/>
    </i>
    <i r="2">
      <x v="31"/>
      <x v="3"/>
      <x v="23"/>
    </i>
    <i>
      <x v="15"/>
      <x v="12"/>
      <x v="2"/>
      <x/>
      <x v="18"/>
    </i>
    <i r="2">
      <x v="4"/>
      <x/>
      <x v="18"/>
    </i>
    <i r="2">
      <x v="5"/>
      <x/>
      <x v="18"/>
    </i>
    <i r="2">
      <x v="6"/>
      <x/>
      <x v="18"/>
    </i>
    <i r="2">
      <x v="7"/>
      <x/>
      <x v="18"/>
    </i>
    <i r="2">
      <x v="11"/>
      <x v="1"/>
      <x v="1"/>
    </i>
    <i r="2">
      <x v="12"/>
      <x v="1"/>
      <x v="47"/>
    </i>
    <i r="2">
      <x v="15"/>
      <x v="1"/>
      <x v="50"/>
    </i>
    <i r="2">
      <x v="29"/>
      <x v="3"/>
      <x v="23"/>
    </i>
    <i r="2">
      <x v="72"/>
      <x v="6"/>
      <x v="48"/>
    </i>
    <i r="2">
      <x v="73"/>
      <x v="6"/>
      <x v="48"/>
    </i>
    <i r="2">
      <x v="79"/>
      <x v="6"/>
      <x v="13"/>
    </i>
    <i r="2">
      <x v="112"/>
      <x v="10"/>
      <x v="12"/>
    </i>
    <i>
      <x v="16"/>
      <x v="2"/>
      <x v="19"/>
      <x v="2"/>
      <x v="9"/>
    </i>
    <i r="2">
      <x v="20"/>
      <x v="2"/>
      <x v="9"/>
    </i>
    <i>
      <x v="17"/>
      <x v="3"/>
      <x v="94"/>
      <x v="8"/>
      <x v="49"/>
    </i>
    <i r="2">
      <x v="95"/>
      <x v="8"/>
      <x v="49"/>
    </i>
    <i r="2">
      <x v="103"/>
      <x v="9"/>
      <x v="32"/>
    </i>
    <i r="2">
      <x v="104"/>
      <x v="9"/>
      <x v="32"/>
    </i>
    <i r="2">
      <x v="107"/>
      <x v="9"/>
      <x v="32"/>
    </i>
    <i r="2">
      <x v="135"/>
      <x v="12"/>
      <x v="46"/>
    </i>
    <i r="2">
      <x v="136"/>
      <x v="12"/>
      <x v="46"/>
    </i>
    <i r="2">
      <x v="153"/>
      <x v="13"/>
      <x v="51"/>
    </i>
    <i r="2">
      <x v="154"/>
      <x v="13"/>
      <x v="51"/>
    </i>
    <i>
      <x v="18"/>
      <x v="3"/>
      <x v="33"/>
      <x v="3"/>
      <x v="23"/>
    </i>
    <i r="2">
      <x v="36"/>
      <x v="3"/>
      <x v="23"/>
    </i>
    <i r="2">
      <x v="37"/>
      <x v="3"/>
      <x v="23"/>
    </i>
    <i r="2">
      <x v="102"/>
      <x v="8"/>
      <x/>
    </i>
    <i r="2">
      <x v="109"/>
      <x v="9"/>
      <x v="27"/>
    </i>
    <i r="2">
      <x v="156"/>
      <x v="13"/>
      <x v="51"/>
    </i>
    <i>
      <x v="19"/>
      <x v="1"/>
      <x v="13"/>
      <x v="1"/>
      <x v="1"/>
    </i>
    <i r="2">
      <x v="62"/>
      <x v="5"/>
      <x v="15"/>
    </i>
    <i r="2">
      <x v="63"/>
      <x v="5"/>
      <x v="42"/>
    </i>
    <i r="2">
      <x v="74"/>
      <x v="6"/>
      <x v="13"/>
    </i>
    <i r="2">
      <x v="97"/>
      <x v="8"/>
      <x/>
    </i>
    <i r="2">
      <x v="98"/>
      <x v="8"/>
      <x v="7"/>
    </i>
    <i r="2">
      <x v="106"/>
      <x v="9"/>
      <x v="32"/>
    </i>
    <i>
      <x v="20"/>
      <x v="7"/>
      <x v="123"/>
      <x v="12"/>
      <x v="17"/>
    </i>
    <i r="2">
      <x v="124"/>
      <x v="12"/>
      <x v="17"/>
    </i>
    <i r="2">
      <x v="125"/>
      <x v="12"/>
      <x v="17"/>
    </i>
    <i r="2">
      <x v="145"/>
      <x v="12"/>
      <x v="38"/>
    </i>
    <i>
      <x v="21"/>
      <x/>
      <x v="117"/>
      <x v="12"/>
      <x v="29"/>
    </i>
    <i r="2">
      <x v="118"/>
      <x v="12"/>
      <x v="29"/>
    </i>
    <i>
      <x v="22"/>
      <x v="20"/>
      <x v="119"/>
      <x v="12"/>
      <x v="34"/>
    </i>
    <i r="2">
      <x v="120"/>
      <x v="12"/>
      <x v="34"/>
    </i>
    <i>
      <x v="23"/>
      <x v="17"/>
      <x v="9"/>
      <x v="1"/>
      <x v="1"/>
    </i>
    <i r="2">
      <x v="10"/>
      <x v="1"/>
      <x v="1"/>
    </i>
    <i r="2">
      <x v="14"/>
      <x v="1"/>
      <x v="1"/>
    </i>
    <i r="2">
      <x v="17"/>
      <x v="1"/>
      <x v="1"/>
    </i>
    <i r="2">
      <x v="39"/>
      <x v="4"/>
      <x v="55"/>
    </i>
    <i r="2">
      <x v="40"/>
      <x v="4"/>
      <x v="55"/>
    </i>
    <i r="2">
      <x v="47"/>
      <x v="4"/>
      <x v="55"/>
    </i>
    <i r="2">
      <x v="56"/>
      <x v="4"/>
      <x v="55"/>
    </i>
    <i r="2">
      <x v="57"/>
      <x v="4"/>
      <x v="55"/>
    </i>
    <i r="2">
      <x v="82"/>
      <x v="7"/>
      <x v="8"/>
    </i>
    <i r="2">
      <x v="84"/>
      <x v="7"/>
      <x v="8"/>
    </i>
    <i r="2">
      <x v="85"/>
      <x v="7"/>
      <x v="11"/>
    </i>
    <i r="2">
      <x v="91"/>
      <x v="8"/>
      <x v="49"/>
    </i>
    <i r="2">
      <x v="96"/>
      <x v="8"/>
      <x v="49"/>
    </i>
    <i r="2">
      <x v="99"/>
      <x v="8"/>
      <x v="49"/>
    </i>
    <i r="2">
      <x v="105"/>
      <x v="9"/>
      <x v="32"/>
    </i>
    <i r="2">
      <x v="121"/>
      <x v="12"/>
      <x v="22"/>
    </i>
    <i r="2">
      <x v="142"/>
      <x v="12"/>
      <x v="19"/>
    </i>
    <i r="2">
      <x v="147"/>
      <x v="12"/>
      <x v="43"/>
    </i>
    <i r="2">
      <x v="155"/>
      <x v="13"/>
      <x v="51"/>
    </i>
    <i>
      <x v="24"/>
      <x v="5"/>
      <x v="80"/>
      <x v="7"/>
      <x v="45"/>
    </i>
    <i r="2">
      <x v="81"/>
      <x v="7"/>
      <x v="45"/>
    </i>
    <i r="2">
      <x v="83"/>
      <x v="7"/>
      <x v="45"/>
    </i>
    <i r="2">
      <x v="86"/>
      <x v="7"/>
      <x v="25"/>
    </i>
    <i r="2">
      <x v="87"/>
      <x v="7"/>
      <x v="25"/>
    </i>
    <i r="2">
      <x v="88"/>
      <x v="7"/>
      <x v="11"/>
    </i>
    <i>
      <x v="25"/>
      <x v="14"/>
      <x v="38"/>
      <x v="4"/>
      <x v="39"/>
    </i>
    <i r="2">
      <x v="41"/>
      <x v="4"/>
      <x v="39"/>
    </i>
    <i>
      <x v="26"/>
      <x v="14"/>
      <x v="52"/>
      <x v="4"/>
      <x v="39"/>
    </i>
    <i r="2">
      <x v="53"/>
      <x v="4"/>
      <x v="39"/>
    </i>
    <i>
      <x v="27"/>
      <x v="18"/>
      <x v="108"/>
      <x v="9"/>
      <x v="4"/>
    </i>
    <i t="grand">
      <x/>
    </i>
  </rowItems>
  <colFields count="1">
    <field x="-2"/>
  </colFields>
  <colItems count="2">
    <i>
      <x/>
    </i>
    <i i="1">
      <x v="1"/>
    </i>
  </colItems>
  <dataFields count="2">
    <dataField name="Suma de MARZO" fld="18" baseField="0" baseItem="0"/>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3" name="Tabla3" displayName="Tabla3" ref="A1:AC168" totalsRowShown="0" headerRowDxfId="57" dataDxfId="56" headerRowBorderDxfId="54" tableBorderDxfId="55" headerRowCellStyle="Millares [0]" dataCellStyle="Millares [0]">
  <autoFilter ref="A1:AC168"/>
  <tableColumns count="29">
    <tableColumn id="1" name="REG" dataDxfId="52" totalsRowDxfId="53"/>
    <tableColumn id="2" name="DEPTO." dataDxfId="50" totalsRowDxfId="51"/>
    <tableColumn id="3" name="LEY" dataDxfId="48" totalsRowDxfId="49"/>
    <tableColumn id="4" name="LINEA DE ACCION" dataDxfId="46" totalsRowDxfId="47"/>
    <tableColumn id="5" name="MOD" dataDxfId="44" totalsRowDxfId="45"/>
    <tableColumn id="6" name="RUT" dataDxfId="42" totalsRowDxfId="43"/>
    <tableColumn id="7" name="NOMBRE INSTITUCION" dataDxfId="40" totalsRowDxfId="41"/>
    <tableColumn id="8" name="COD INST" dataDxfId="38" totalsRowDxfId="39"/>
    <tableColumn id="9" name="PPTO" dataDxfId="36" totalsRowDxfId="37" dataCellStyle="Normal_Hoja7 2"/>
    <tableColumn id="10" name="COMUNA" dataDxfId="34" totalsRowDxfId="35"/>
    <tableColumn id="11" name="PLAZAS" dataDxfId="32" totalsRowDxfId="33"/>
    <tableColumn id="12" name="CODIGO" dataDxfId="31"/>
    <tableColumn id="13" name="CODIGO SIGFE" dataDxfId="29" totalsRowDxfId="30"/>
    <tableColumn id="15" name="ESTABLECIMIENTO" dataDxfId="27" totalsRowDxfId="28"/>
    <tableColumn id="16" name="BANCO" dataDxfId="25" totalsRowDxfId="26"/>
    <tableColumn id="17" name="CTA CTE" dataDxfId="23" totalsRowDxfId="24" dataCellStyle="Millares"/>
    <tableColumn id="18" name="ENERO" dataDxfId="22" dataCellStyle="Millares [0]"/>
    <tableColumn id="19" name="FEBRERO" dataDxfId="21" dataCellStyle="Millares [0]"/>
    <tableColumn id="20" name="MARZO" dataDxfId="20" dataCellStyle="Millares [0]"/>
    <tableColumn id="21" name="ABRIL" dataDxfId="18" totalsRowDxfId="19" dataCellStyle="Millares [0]"/>
    <tableColumn id="22" name="MAYO" dataDxfId="16" totalsRowDxfId="17" dataCellStyle="Millares [0]"/>
    <tableColumn id="23" name="JUNIO" dataDxfId="14" totalsRowDxfId="15" dataCellStyle="Millares [0]"/>
    <tableColumn id="24" name="JULIO" dataDxfId="12" totalsRowDxfId="13" dataCellStyle="Millares [0]"/>
    <tableColumn id="25" name="AGOSTO" dataDxfId="10" totalsRowDxfId="11" dataCellStyle="Millares [0]"/>
    <tableColumn id="26" name="SEPTIEMBRE" dataDxfId="8" totalsRowDxfId="9" dataCellStyle="Millares [0]"/>
    <tableColumn id="27" name="OCTUBRE" dataDxfId="6" totalsRowDxfId="7" dataCellStyle="Millares [0]"/>
    <tableColumn id="30" name="NOVIEMBRE" dataDxfId="4" totalsRowDxfId="5" dataCellStyle="Millares [0]"/>
    <tableColumn id="28" name="DICIEMBRE" dataDxfId="2" totalsRowDxfId="3" dataCellStyle="Millares [0]"/>
    <tableColumn id="29" name="ACUMULADO" dataDxfId="0" totalsRowDxfId="1" dataCellStyle="Millares [0]">
      <calculatedColumnFormula>SUM(Tabla3[[#This Row],[ENERO]:[DICIEMBRE]])</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14" Type="http://schemas.openxmlformats.org/officeDocument/2006/relationships/hyperlink" Target="mailto:rectoria@usach.cl"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56" Type="http://schemas.openxmlformats.org/officeDocument/2006/relationships/hyperlink" Target="mailto:directorio@vides.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26" Type="http://schemas.openxmlformats.org/officeDocument/2006/relationships/hyperlink" Target="mailto:corpluzdecristo@gmail.com" TargetMode="External"/><Relationship Id="rId134" Type="http://schemas.openxmlformats.org/officeDocument/2006/relationships/hyperlink" Target="mailto:oficinapartes@munitucapel.cl" TargetMode="External"/><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printerSettings" Target="../printerSettings/printerSettings2.bin"/><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74"/>
  <sheetViews>
    <sheetView tabSelected="1" workbookViewId="0">
      <selection activeCell="H34" sqref="H34"/>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23" width="11.42578125" style="1"/>
    <col min="24" max="25" width="11.42578125" style="2"/>
    <col min="26" max="28" width="11.42578125" style="1"/>
    <col min="29" max="29" width="13.7109375" style="1" customWidth="1"/>
    <col min="30" max="16384" width="11.42578125" style="1"/>
  </cols>
  <sheetData>
    <row r="1" spans="2:29" s="17" customFormat="1" ht="32.25" customHeight="1" x14ac:dyDescent="0.2">
      <c r="B1" s="201" t="s">
        <v>1</v>
      </c>
      <c r="C1" s="202"/>
      <c r="D1" s="202"/>
      <c r="E1" s="201"/>
      <c r="F1" s="201"/>
      <c r="G1" s="201"/>
      <c r="H1" s="201"/>
      <c r="I1" s="201"/>
      <c r="J1" s="201"/>
      <c r="K1" s="201"/>
      <c r="L1" s="201"/>
      <c r="M1" s="201"/>
      <c r="N1" s="201"/>
      <c r="O1" s="201"/>
      <c r="P1" s="18"/>
      <c r="S1" s="19"/>
      <c r="U1" s="20"/>
      <c r="V1" s="21"/>
      <c r="W1" s="22"/>
      <c r="X1" s="23"/>
      <c r="Y1" s="23"/>
      <c r="Z1" s="18"/>
    </row>
    <row r="2" spans="2:29" s="17" customFormat="1" ht="32.25" customHeight="1" x14ac:dyDescent="0.2">
      <c r="B2" s="203" t="s">
        <v>8379</v>
      </c>
      <c r="C2" s="204"/>
      <c r="D2" s="204"/>
      <c r="E2" s="203"/>
      <c r="F2" s="203"/>
      <c r="G2" s="203"/>
      <c r="H2" s="203"/>
      <c r="I2" s="203"/>
      <c r="J2" s="203"/>
      <c r="K2" s="203"/>
      <c r="L2" s="203"/>
      <c r="M2" s="203"/>
      <c r="N2" s="203"/>
      <c r="O2" s="203"/>
      <c r="P2" s="18"/>
      <c r="S2" s="19"/>
      <c r="U2" s="20"/>
      <c r="V2" s="21"/>
      <c r="W2" s="22"/>
      <c r="X2" s="23"/>
      <c r="Y2" s="23"/>
      <c r="Z2" s="18"/>
    </row>
    <row r="3" spans="2:29" s="17" customFormat="1" ht="32.25" customHeight="1" x14ac:dyDescent="0.2">
      <c r="B3" s="203" t="s">
        <v>8389</v>
      </c>
      <c r="C3" s="204"/>
      <c r="D3" s="204"/>
      <c r="E3" s="203"/>
      <c r="F3" s="203"/>
      <c r="G3" s="203"/>
      <c r="H3" s="203"/>
      <c r="I3" s="203"/>
      <c r="J3" s="203"/>
      <c r="K3" s="203"/>
      <c r="L3" s="203"/>
      <c r="M3" s="203"/>
      <c r="N3" s="203"/>
      <c r="O3" s="203"/>
      <c r="P3" s="18"/>
      <c r="S3" s="19"/>
      <c r="U3" s="20"/>
      <c r="V3" s="21"/>
      <c r="W3" s="22"/>
      <c r="X3" s="23"/>
      <c r="Y3" s="23"/>
      <c r="Z3" s="18"/>
    </row>
    <row r="4" spans="2:29" s="17" customFormat="1" ht="32.25" customHeight="1" x14ac:dyDescent="0.2">
      <c r="B4" s="205" t="s">
        <v>6017</v>
      </c>
      <c r="C4" s="206"/>
      <c r="D4" s="206"/>
      <c r="E4" s="205"/>
      <c r="F4" s="205"/>
      <c r="G4" s="205"/>
      <c r="H4" s="205"/>
      <c r="I4" s="205"/>
      <c r="J4" s="205"/>
      <c r="K4" s="205"/>
      <c r="L4" s="205"/>
      <c r="M4" s="205"/>
      <c r="N4" s="205"/>
      <c r="O4" s="205"/>
      <c r="P4" s="18"/>
      <c r="S4" s="19"/>
      <c r="U4" s="20"/>
      <c r="V4" s="21"/>
      <c r="W4" s="22"/>
      <c r="X4" s="23"/>
      <c r="Y4" s="23"/>
      <c r="Z4" s="18"/>
    </row>
    <row r="5" spans="2:29" s="17" customFormat="1" ht="15.75" customHeight="1" x14ac:dyDescent="0.2">
      <c r="B5" s="24"/>
      <c r="C5" s="25"/>
      <c r="D5" s="24"/>
      <c r="E5" s="25"/>
      <c r="F5" s="25"/>
      <c r="G5" s="24"/>
      <c r="H5" s="25"/>
      <c r="I5" s="25"/>
      <c r="J5" s="25"/>
      <c r="K5" s="24"/>
      <c r="L5" s="25"/>
      <c r="M5" s="24"/>
      <c r="N5" s="25"/>
      <c r="O5" s="24"/>
      <c r="P5" s="22"/>
      <c r="Q5" s="24"/>
      <c r="R5" s="25"/>
      <c r="S5" s="25"/>
      <c r="U5" s="20"/>
      <c r="V5" s="21"/>
      <c r="W5" s="22"/>
      <c r="X5" s="23"/>
      <c r="Y5" s="23"/>
      <c r="Z5" s="18"/>
    </row>
    <row r="6" spans="2:29" x14ac:dyDescent="0.2">
      <c r="V6" s="3"/>
      <c r="W6" s="4"/>
    </row>
    <row r="7" spans="2:29" ht="15.75" customHeight="1" x14ac:dyDescent="0.2">
      <c r="B7" s="9" t="s">
        <v>2</v>
      </c>
      <c r="C7" s="10" t="s">
        <v>3</v>
      </c>
      <c r="D7" s="5" t="s">
        <v>7730</v>
      </c>
      <c r="E7" s="5" t="s">
        <v>7586</v>
      </c>
      <c r="F7" s="11" t="s">
        <v>4</v>
      </c>
      <c r="G7" s="9" t="s">
        <v>5</v>
      </c>
      <c r="H7" s="9" t="s">
        <v>6</v>
      </c>
      <c r="I7" s="9" t="s">
        <v>7</v>
      </c>
      <c r="J7" s="9" t="s">
        <v>8</v>
      </c>
      <c r="K7" s="9" t="s">
        <v>10</v>
      </c>
      <c r="L7" s="12" t="s">
        <v>22</v>
      </c>
      <c r="M7" s="9" t="s">
        <v>9</v>
      </c>
      <c r="N7" s="9" t="s">
        <v>11</v>
      </c>
      <c r="O7" s="9" t="s">
        <v>12</v>
      </c>
      <c r="P7" s="9" t="s">
        <v>13</v>
      </c>
      <c r="Q7" s="9" t="s">
        <v>23</v>
      </c>
      <c r="R7" s="9" t="s">
        <v>14</v>
      </c>
      <c r="S7" s="9" t="s">
        <v>0</v>
      </c>
      <c r="T7" s="9" t="s">
        <v>15</v>
      </c>
      <c r="U7" s="9" t="s">
        <v>16</v>
      </c>
      <c r="V7" s="12" t="s">
        <v>17</v>
      </c>
      <c r="W7" s="13" t="s">
        <v>18</v>
      </c>
      <c r="X7" s="14" t="s">
        <v>8405</v>
      </c>
      <c r="Y7" s="14" t="s">
        <v>6018</v>
      </c>
      <c r="Z7" s="15" t="s">
        <v>19</v>
      </c>
      <c r="AA7" s="16" t="s">
        <v>20</v>
      </c>
      <c r="AB7" s="16" t="s">
        <v>21</v>
      </c>
      <c r="AC7" s="16" t="s">
        <v>6019</v>
      </c>
    </row>
    <row r="8" spans="2:29" x14ac:dyDescent="0.2">
      <c r="B8" s="26" t="s">
        <v>6149</v>
      </c>
      <c r="C8" s="26">
        <v>704164009</v>
      </c>
      <c r="D8" s="5">
        <v>1020434</v>
      </c>
      <c r="E8" s="26">
        <v>2</v>
      </c>
      <c r="F8" s="5" t="str">
        <f>VLOOKUP(C8,'AUD MAR'!B:T,2,0)</f>
        <v>Corporación de Derecho Privado</v>
      </c>
      <c r="G8" s="5" t="str">
        <f>VLOOKUP(C8,'AUD MAR'!B:T,3,0)</f>
        <v>Corporaciones de Derecho Privado</v>
      </c>
      <c r="H8" s="5" t="str">
        <f>VLOOKUP(C8,'AUD MAR'!B:T,4,0)</f>
        <v>Otorgado por Decreto Supremo Nº 1577, de 21 de agosto 1969, del Ministerio de Justicia.</v>
      </c>
      <c r="I8" s="5" t="str">
        <f>VLOOKUP(C8,'AUD MAR'!B:T,5,0)</f>
        <v xml:space="preserve">Certificado de Vigencia de Persona Jurídica Sin Fines de Lucro Folio N° 500460016698, emitido con fecha 21 de julio de 2022, por el Servicio de Registro Civil e Identificación.
</v>
      </c>
      <c r="J8" s="5">
        <f>VLOOKUP(C8,'AUD MAR'!B:T,6,0)</f>
        <v>0</v>
      </c>
      <c r="K8" s="5" t="str">
        <f>VLOOKUP(C8,'AUD MAR'!B:T,7,0)</f>
        <v>Otorgado por Decreto Supremo Nº 1577, de 21 de agosto 1969, del Ministerio de Justicia.</v>
      </c>
      <c r="L8" s="5" t="str">
        <f>VLOOKUP(C8,'AUD MAR'!B:T,8,0)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M8" s="5" t="str">
        <f>VLOOKUP(C8,'AUD MAR'!B:T,9,0)</f>
        <v>: Durarán 2 años en sus cargos, renovándose por mitades cada año.</v>
      </c>
      <c r="N8" s="5" t="str">
        <f>VLOOKUP(C8,'AUD MAR'!B:T,10,0)</f>
        <v>12 d abril de 2022 al 12 de abril de 2024</v>
      </c>
      <c r="O8" s="5" t="str">
        <f>VLOOKUP(C8,'AUD MAR'!B:T,11,0)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P8" s="5" t="str">
        <f>VLOOKUP(C8,'AUD MAR'!B:T,12,0)</f>
        <v xml:space="preserve">Copiapó Nº549, Antofagasta.
</v>
      </c>
      <c r="Q8" s="5" t="str">
        <f>VLOOKUP(C8,'AUD MAR'!B:T,13,0)</f>
        <v>II</v>
      </c>
      <c r="R8" s="5" t="str">
        <f>VLOOKUP(C8,'AUD MAR'!B:T,14,0)</f>
        <v>Copiapó</v>
      </c>
      <c r="S8" s="5" t="str">
        <f>VLOOKUP(C8,'AUD MAR'!B:T,15,0)</f>
        <v xml:space="preserve">(55) 263040 </v>
      </c>
      <c r="T8" s="5">
        <f>VLOOKUP(C8,'AUD MAR'!B:T,16,0)</f>
        <v>0</v>
      </c>
      <c r="U8" s="5">
        <f>VLOOKUP(C8,'AUD MAR'!B:T,17,0)</f>
        <v>0</v>
      </c>
      <c r="V8" s="6" t="str">
        <f>VLOOKUP(C8,'AUD MAR'!B:T,18,0)</f>
        <v>93509: Otras asociaciones.</v>
      </c>
      <c r="W8" s="7" t="str">
        <f>VLOOKUP(C8,'AUD MAR'!B:T,19,0)</f>
        <v>Antecedentes financieros correspondientes al año 2021, aprobados por el Subdepartamento de Supervisión Financiera.</v>
      </c>
      <c r="X8" s="8">
        <v>5484442</v>
      </c>
      <c r="Y8" s="8">
        <v>18097307</v>
      </c>
      <c r="Z8" s="6">
        <v>45016</v>
      </c>
      <c r="AA8" s="5" t="s">
        <v>6020</v>
      </c>
      <c r="AB8" s="5" t="s">
        <v>6021</v>
      </c>
      <c r="AC8" s="5" t="s">
        <v>6024</v>
      </c>
    </row>
    <row r="9" spans="2:29" x14ac:dyDescent="0.2">
      <c r="B9" s="26" t="s">
        <v>6149</v>
      </c>
      <c r="C9" s="26">
        <v>704164009</v>
      </c>
      <c r="D9" s="5">
        <v>1020313</v>
      </c>
      <c r="E9" s="26">
        <v>2</v>
      </c>
      <c r="F9" s="5" t="str">
        <f>VLOOKUP(C9,'AUD MAR'!B:T,2,0)</f>
        <v>Corporación de Derecho Privado</v>
      </c>
      <c r="G9" s="5" t="str">
        <f>VLOOKUP(C9,'AUD MAR'!B:T,3,0)</f>
        <v>Corporaciones de Derecho Privado</v>
      </c>
      <c r="H9" s="5" t="str">
        <f>VLOOKUP(C9,'AUD MAR'!B:T,4,0)</f>
        <v>Otorgado por Decreto Supremo Nº 1577, de 21 de agosto 1969, del Ministerio de Justicia.</v>
      </c>
      <c r="I9" s="5" t="str">
        <f>VLOOKUP(C9,'AUD MAR'!B:T,5,0)</f>
        <v xml:space="preserve">Certificado de Vigencia de Persona Jurídica Sin Fines de Lucro Folio N° 500460016698, emitido con fecha 21 de julio de 2022, por el Servicio de Registro Civil e Identificación.
</v>
      </c>
      <c r="J9" s="5">
        <f>VLOOKUP(C9,'AUD MAR'!B:T,6,0)</f>
        <v>0</v>
      </c>
      <c r="K9" s="5" t="str">
        <f>VLOOKUP(C9,'AUD MAR'!B:T,7,0)</f>
        <v>Otorgado por Decreto Supremo Nº 1577, de 21 de agosto 1969, del Ministerio de Justicia.</v>
      </c>
      <c r="L9" s="5" t="str">
        <f>VLOOKUP(C9,'AUD MAR'!B:T,8,0)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M9" s="5" t="str">
        <f>VLOOKUP(C9,'AUD MAR'!B:T,9,0)</f>
        <v>: Durarán 2 años en sus cargos, renovándose por mitades cada año.</v>
      </c>
      <c r="N9" s="5" t="str">
        <f>VLOOKUP(C9,'AUD MAR'!B:T,10,0)</f>
        <v>12 d abril de 2022 al 12 de abril de 2024</v>
      </c>
      <c r="O9" s="5" t="str">
        <f>VLOOKUP(C9,'AUD MAR'!B:T,11,0)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P9" s="5" t="str">
        <f>VLOOKUP(C9,'AUD MAR'!B:T,12,0)</f>
        <v xml:space="preserve">Copiapó Nº549, Antofagasta.
</v>
      </c>
      <c r="Q9" s="5" t="str">
        <f>VLOOKUP(C9,'AUD MAR'!B:T,13,0)</f>
        <v>II</v>
      </c>
      <c r="R9" s="5" t="str">
        <f>VLOOKUP(C9,'AUD MAR'!B:T,14,0)</f>
        <v>Copiapó</v>
      </c>
      <c r="S9" s="5" t="str">
        <f>VLOOKUP(C9,'AUD MAR'!B:T,15,0)</f>
        <v xml:space="preserve">(55) 263040 </v>
      </c>
      <c r="T9" s="5">
        <f>VLOOKUP(C9,'AUD MAR'!B:T,16,0)</f>
        <v>0</v>
      </c>
      <c r="U9" s="5">
        <f>VLOOKUP(C9,'AUD MAR'!B:T,17,0)</f>
        <v>0</v>
      </c>
      <c r="V9" s="6" t="str">
        <f>VLOOKUP(C9,'AUD MAR'!B:T,18,0)</f>
        <v>93509: Otras asociaciones.</v>
      </c>
      <c r="W9" s="7" t="str">
        <f>VLOOKUP(C9,'AUD MAR'!B:T,19,0)</f>
        <v>Antecedentes financieros correspondientes al año 2021, aprobados por el Subdepartamento de Supervisión Financiera.</v>
      </c>
      <c r="X9" s="8">
        <v>3621562</v>
      </c>
      <c r="Y9" s="8">
        <v>3621562</v>
      </c>
      <c r="Z9" s="6">
        <v>45016</v>
      </c>
      <c r="AA9" s="5" t="s">
        <v>6020</v>
      </c>
      <c r="AB9" s="5" t="s">
        <v>6021</v>
      </c>
      <c r="AC9" s="5" t="s">
        <v>6023</v>
      </c>
    </row>
    <row r="10" spans="2:29" x14ac:dyDescent="0.2">
      <c r="B10" s="26" t="s">
        <v>6150</v>
      </c>
      <c r="C10" s="26">
        <v>818329008</v>
      </c>
      <c r="D10" s="5">
        <v>1051297</v>
      </c>
      <c r="E10" s="26">
        <v>5</v>
      </c>
      <c r="F10" s="5" t="str">
        <f>VLOOKUP(C10,'AUD MAR'!B:T,2,0)</f>
        <v>Corporación de Derecho Privado.</v>
      </c>
      <c r="G10" s="5" t="str">
        <f>VLOOKUP(C10,'AUD MAR'!B:T,3,0)</f>
        <v>Corporaciones de Derecho Privado</v>
      </c>
      <c r="H10" s="5" t="str">
        <f>VLOOKUP(C10,'AUD MAR'!B:T,4,0)</f>
        <v xml:space="preserve">Otorgado por Decreto Supremo Nº 17755, de fecha 18 de octubre de 1915, por el Ministerio de Justicia.  </v>
      </c>
      <c r="I10" s="5" t="str">
        <f>VLOOKUP(C10,'AUD MAR'!B:T,5,0)</f>
        <v>Certificado de vigencia de persona jurídica sin fines de lucro, folio N° 500459210537, emitido por el Servicio de Registro Civil e Identificación, con fecha 15 de julio de 2022.</v>
      </c>
      <c r="J10" s="5">
        <f>VLOOKUP(C10,'AUD MAR'!B:T,6,0)</f>
        <v>0</v>
      </c>
      <c r="K10" s="5" t="str">
        <f>VLOOKUP(C10,'AUD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0" s="5" t="str">
        <f>VLOOKUP(C10,'AUD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0" s="5" t="str">
        <f>VLOOKUP(C10,'AUD MAR'!B:T,9,0)</f>
        <v xml:space="preserve">Los directores duran tres años en sus cargos, pudiendo ser reelegidos por una sola vez y se renuevan anualmente por terceras partes
</v>
      </c>
      <c r="N10" s="5" t="str">
        <f>VLOOKUP(C10,'AUD MAR'!B:T,10,0)</f>
        <v xml:space="preserve">23 de abril de 2022 al 23 de abril de 2023. 
</v>
      </c>
      <c r="O10" s="5" t="str">
        <f>VLOOKUP(C10,'AUD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0" s="5" t="str">
        <f>VLOOKUP(C10,'AUD MAR'!B:T,12,0)</f>
        <v xml:space="preserve">Blanco Nº1117, Valparaíso.Blanco N° 1117, Valparaíso, Región de Valparaíso. 
</v>
      </c>
      <c r="Q10" s="5" t="str">
        <f>VLOOKUP(C10,'AUD MAR'!B:T,13,0)</f>
        <v>V</v>
      </c>
      <c r="R10" s="5" t="str">
        <f>VLOOKUP(C10,'AUD MAR'!B:T,14,0)</f>
        <v>Valparaíso</v>
      </c>
      <c r="S10" s="5" t="str">
        <f>VLOOKUP(C10,'AUD MAR'!B:T,15,0)</f>
        <v>(32) 2156900</v>
      </c>
      <c r="T10" s="5" t="str">
        <f>VLOOKUP(C10,'AUD MAR'!B:T,16,0)</f>
        <v xml:space="preserve">acjvalpo@gmail.com
</v>
      </c>
      <c r="U10" s="5">
        <f>VLOOKUP(C10,'AUD MAR'!B:T,17,0)</f>
        <v>0</v>
      </c>
      <c r="V10" s="6">
        <f>VLOOKUP(C10,'AUD MAR'!B:T,18,0)</f>
        <v>93401</v>
      </c>
      <c r="W10" s="7" t="str">
        <f>VLOOKUP(C10,'AUD MAR'!B:T,19,0)</f>
        <v xml:space="preserve">Certificado de Antecedentes Financieros, correspondientes al año 2021, aprobados por el Subdepartamento de Supervisión Financiera Nacional.                                                                                                                                                                                                                                                                                                                                                                                                                                                                                                                                                                                                                                                                                                                                                                                                                                                                                                                                                                                                                                                                                      
</v>
      </c>
      <c r="X10" s="8">
        <v>9151065</v>
      </c>
      <c r="Y10" s="8">
        <v>27292650</v>
      </c>
      <c r="Z10" s="6">
        <v>45016</v>
      </c>
      <c r="AA10" s="5" t="s">
        <v>6020</v>
      </c>
      <c r="AB10" s="5" t="s">
        <v>6021</v>
      </c>
      <c r="AC10" s="5" t="s">
        <v>6027</v>
      </c>
    </row>
    <row r="11" spans="2:29" x14ac:dyDescent="0.2">
      <c r="B11" s="26" t="s">
        <v>6150</v>
      </c>
      <c r="C11" s="26">
        <v>818329008</v>
      </c>
      <c r="D11" s="5">
        <v>1051298</v>
      </c>
      <c r="E11" s="26">
        <v>5</v>
      </c>
      <c r="F11" s="5" t="str">
        <f>VLOOKUP(C11,'AUD MAR'!B:T,2,0)</f>
        <v>Corporación de Derecho Privado.</v>
      </c>
      <c r="G11" s="5" t="str">
        <f>VLOOKUP(C11,'AUD MAR'!B:T,3,0)</f>
        <v>Corporaciones de Derecho Privado</v>
      </c>
      <c r="H11" s="5" t="str">
        <f>VLOOKUP(C11,'AUD MAR'!B:T,4,0)</f>
        <v xml:space="preserve">Otorgado por Decreto Supremo Nº 17755, de fecha 18 de octubre de 1915, por el Ministerio de Justicia.  </v>
      </c>
      <c r="I11" s="5" t="str">
        <f>VLOOKUP(C11,'AUD MAR'!B:T,5,0)</f>
        <v>Certificado de vigencia de persona jurídica sin fines de lucro, folio N° 500459210537, emitido por el Servicio de Registro Civil e Identificación, con fecha 15 de julio de 2022.</v>
      </c>
      <c r="J11" s="5">
        <f>VLOOKUP(C11,'AUD MAR'!B:T,6,0)</f>
        <v>0</v>
      </c>
      <c r="K11" s="5" t="str">
        <f>VLOOKUP(C11,'AUD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1" s="5" t="str">
        <f>VLOOKUP(C11,'AUD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1" s="5" t="str">
        <f>VLOOKUP(C11,'AUD MAR'!B:T,9,0)</f>
        <v xml:space="preserve">Los directores duran tres años en sus cargos, pudiendo ser reelegidos por una sola vez y se renuevan anualmente por terceras partes
</v>
      </c>
      <c r="N11" s="5" t="str">
        <f>VLOOKUP(C11,'AUD MAR'!B:T,10,0)</f>
        <v xml:space="preserve">23 de abril de 2022 al 23 de abril de 2023. 
</v>
      </c>
      <c r="O11" s="5" t="str">
        <f>VLOOKUP(C11,'AUD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1" s="5" t="str">
        <f>VLOOKUP(C11,'AUD MAR'!B:T,12,0)</f>
        <v xml:space="preserve">Blanco Nº1117, Valparaíso.Blanco N° 1117, Valparaíso, Región de Valparaíso. 
</v>
      </c>
      <c r="Q11" s="5" t="str">
        <f>VLOOKUP(C11,'AUD MAR'!B:T,13,0)</f>
        <v>V</v>
      </c>
      <c r="R11" s="5" t="str">
        <f>VLOOKUP(C11,'AUD MAR'!B:T,14,0)</f>
        <v>Valparaíso</v>
      </c>
      <c r="S11" s="5" t="str">
        <f>VLOOKUP(C11,'AUD MAR'!B:T,15,0)</f>
        <v>(32) 2156900</v>
      </c>
      <c r="T11" s="5" t="str">
        <f>VLOOKUP(C11,'AUD MAR'!B:T,16,0)</f>
        <v xml:space="preserve">acjvalpo@gmail.com
</v>
      </c>
      <c r="U11" s="5">
        <f>VLOOKUP(C11,'AUD MAR'!B:T,17,0)</f>
        <v>0</v>
      </c>
      <c r="V11" s="6">
        <f>VLOOKUP(C11,'AUD MAR'!B:T,18,0)</f>
        <v>93401</v>
      </c>
      <c r="W11" s="7" t="str">
        <f>VLOOKUP(C11,'AUD MAR'!B:T,19,0)</f>
        <v xml:space="preserve">Certificado de Antecedentes Financieros, correspondientes al año 2021, aprobados por el Subdepartamento de Supervisión Financiera Nacional.                                                                                                                                                                                                                                                                                                                                                                                                                                                                                                                                                                                                                                                                                                                                                                                                                                                                                                                                                                                                                                                                                      
</v>
      </c>
      <c r="X11" s="8">
        <v>4176881</v>
      </c>
      <c r="Y11" s="8">
        <v>11985832</v>
      </c>
      <c r="Z11" s="6">
        <v>45016</v>
      </c>
      <c r="AA11" s="5" t="s">
        <v>6020</v>
      </c>
      <c r="AB11" s="5" t="s">
        <v>6021</v>
      </c>
      <c r="AC11" s="5" t="s">
        <v>6027</v>
      </c>
    </row>
    <row r="12" spans="2:29" x14ac:dyDescent="0.2">
      <c r="B12" s="26" t="s">
        <v>6150</v>
      </c>
      <c r="C12" s="26">
        <v>818329008</v>
      </c>
      <c r="D12" s="5">
        <v>1051352</v>
      </c>
      <c r="E12" s="26">
        <v>5</v>
      </c>
      <c r="F12" s="5" t="str">
        <f>VLOOKUP(C12,'AUD MAR'!B:T,2,0)</f>
        <v>Corporación de Derecho Privado.</v>
      </c>
      <c r="G12" s="5" t="str">
        <f>VLOOKUP(C12,'AUD MAR'!B:T,3,0)</f>
        <v>Corporaciones de Derecho Privado</v>
      </c>
      <c r="H12" s="5" t="str">
        <f>VLOOKUP(C12,'AUD MAR'!B:T,4,0)</f>
        <v xml:space="preserve">Otorgado por Decreto Supremo Nº 17755, de fecha 18 de octubre de 1915, por el Ministerio de Justicia.  </v>
      </c>
      <c r="I12" s="5" t="str">
        <f>VLOOKUP(C12,'AUD MAR'!B:T,5,0)</f>
        <v>Certificado de vigencia de persona jurídica sin fines de lucro, folio N° 500459210537, emitido por el Servicio de Registro Civil e Identificación, con fecha 15 de julio de 2022.</v>
      </c>
      <c r="J12" s="5">
        <f>VLOOKUP(C12,'AUD MAR'!B:T,6,0)</f>
        <v>0</v>
      </c>
      <c r="K12" s="5" t="str">
        <f>VLOOKUP(C12,'AUD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2" s="5" t="str">
        <f>VLOOKUP(C12,'AUD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2" s="5" t="str">
        <f>VLOOKUP(C12,'AUD MAR'!B:T,9,0)</f>
        <v xml:space="preserve">Los directores duran tres años en sus cargos, pudiendo ser reelegidos por una sola vez y se renuevan anualmente por terceras partes
</v>
      </c>
      <c r="N12" s="5" t="str">
        <f>VLOOKUP(C12,'AUD MAR'!B:T,10,0)</f>
        <v xml:space="preserve">23 de abril de 2022 al 23 de abril de 2023. 
</v>
      </c>
      <c r="O12" s="5" t="str">
        <f>VLOOKUP(C12,'AUD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2" s="5" t="str">
        <f>VLOOKUP(C12,'AUD MAR'!B:T,12,0)</f>
        <v xml:space="preserve">Blanco Nº1117, Valparaíso.Blanco N° 1117, Valparaíso, Región de Valparaíso. 
</v>
      </c>
      <c r="Q12" s="5" t="str">
        <f>VLOOKUP(C12,'AUD MAR'!B:T,13,0)</f>
        <v>V</v>
      </c>
      <c r="R12" s="5" t="str">
        <f>VLOOKUP(C12,'AUD MAR'!B:T,14,0)</f>
        <v>Valparaíso</v>
      </c>
      <c r="S12" s="5" t="str">
        <f>VLOOKUP(C12,'AUD MAR'!B:T,15,0)</f>
        <v>(32) 2156900</v>
      </c>
      <c r="T12" s="5" t="str">
        <f>VLOOKUP(C12,'AUD MAR'!B:T,16,0)</f>
        <v xml:space="preserve">acjvalpo@gmail.com
</v>
      </c>
      <c r="U12" s="5">
        <f>VLOOKUP(C12,'AUD MAR'!B:T,17,0)</f>
        <v>0</v>
      </c>
      <c r="V12" s="6">
        <f>VLOOKUP(C12,'AUD MAR'!B:T,18,0)</f>
        <v>93401</v>
      </c>
      <c r="W12" s="7" t="str">
        <f>VLOOKUP(C12,'AUD MAR'!B:T,19,0)</f>
        <v xml:space="preserve">Certificado de Antecedentes Financieros, correspondientes al año 2021, aprobados por el Subdepartamento de Supervisión Financiera Nacional.                                                                                                                                                                                                                                                                                                                                                                                                                                                                                                                                                                                                                                                                                                                                                                                                                                                                                                                                                                                                                                                                                      
</v>
      </c>
      <c r="X12" s="8">
        <v>6525377</v>
      </c>
      <c r="Y12" s="8">
        <v>13967415</v>
      </c>
      <c r="Z12" s="6">
        <v>45016</v>
      </c>
      <c r="AA12" s="5" t="s">
        <v>6020</v>
      </c>
      <c r="AB12" s="5" t="s">
        <v>6021</v>
      </c>
      <c r="AC12" s="5" t="s">
        <v>6025</v>
      </c>
    </row>
    <row r="13" spans="2:29" x14ac:dyDescent="0.2">
      <c r="B13" s="26" t="s">
        <v>6150</v>
      </c>
      <c r="C13" s="26">
        <v>818329008</v>
      </c>
      <c r="D13" s="5">
        <v>1051353</v>
      </c>
      <c r="E13" s="26">
        <v>5</v>
      </c>
      <c r="F13" s="5" t="str">
        <f>VLOOKUP(C13,'AUD MAR'!B:T,2,0)</f>
        <v>Corporación de Derecho Privado.</v>
      </c>
      <c r="G13" s="5" t="str">
        <f>VLOOKUP(C13,'AUD MAR'!B:T,3,0)</f>
        <v>Corporaciones de Derecho Privado</v>
      </c>
      <c r="H13" s="5" t="str">
        <f>VLOOKUP(C13,'AUD MAR'!B:T,4,0)</f>
        <v xml:space="preserve">Otorgado por Decreto Supremo Nº 17755, de fecha 18 de octubre de 1915, por el Ministerio de Justicia.  </v>
      </c>
      <c r="I13" s="5" t="str">
        <f>VLOOKUP(C13,'AUD MAR'!B:T,5,0)</f>
        <v>Certificado de vigencia de persona jurídica sin fines de lucro, folio N° 500459210537, emitido por el Servicio de Registro Civil e Identificación, con fecha 15 de julio de 2022.</v>
      </c>
      <c r="J13" s="5">
        <f>VLOOKUP(C13,'AUD MAR'!B:T,6,0)</f>
        <v>0</v>
      </c>
      <c r="K13" s="5" t="str">
        <f>VLOOKUP(C13,'AUD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3" s="5" t="str">
        <f>VLOOKUP(C13,'AUD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3" s="5" t="str">
        <f>VLOOKUP(C13,'AUD MAR'!B:T,9,0)</f>
        <v xml:space="preserve">Los directores duran tres años en sus cargos, pudiendo ser reelegidos por una sola vez y se renuevan anualmente por terceras partes
</v>
      </c>
      <c r="N13" s="5" t="str">
        <f>VLOOKUP(C13,'AUD MAR'!B:T,10,0)</f>
        <v xml:space="preserve">23 de abril de 2022 al 23 de abril de 2023. 
</v>
      </c>
      <c r="O13" s="5" t="str">
        <f>VLOOKUP(C13,'AUD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3" s="5" t="str">
        <f>VLOOKUP(C13,'AUD MAR'!B:T,12,0)</f>
        <v xml:space="preserve">Blanco Nº1117, Valparaíso.Blanco N° 1117, Valparaíso, Región de Valparaíso. 
</v>
      </c>
      <c r="Q13" s="5" t="str">
        <f>VLOOKUP(C13,'AUD MAR'!B:T,13,0)</f>
        <v>V</v>
      </c>
      <c r="R13" s="5" t="str">
        <f>VLOOKUP(C13,'AUD MAR'!B:T,14,0)</f>
        <v>Valparaíso</v>
      </c>
      <c r="S13" s="5" t="str">
        <f>VLOOKUP(C13,'AUD MAR'!B:T,15,0)</f>
        <v>(32) 2156900</v>
      </c>
      <c r="T13" s="5" t="str">
        <f>VLOOKUP(C13,'AUD MAR'!B:T,16,0)</f>
        <v xml:space="preserve">acjvalpo@gmail.com
</v>
      </c>
      <c r="U13" s="5">
        <f>VLOOKUP(C13,'AUD MAR'!B:T,17,0)</f>
        <v>0</v>
      </c>
      <c r="V13" s="6">
        <f>VLOOKUP(C13,'AUD MAR'!B:T,18,0)</f>
        <v>93401</v>
      </c>
      <c r="W13" s="7" t="str">
        <f>VLOOKUP(C13,'AUD MAR'!B:T,19,0)</f>
        <v xml:space="preserve">Certificado de Antecedentes Financieros, correspondientes al año 2021, aprobados por el Subdepartamento de Supervisión Financiera Nacional.                                                                                                                                                                                                                                                                                                                                                                                                                                                                                                                                                                                                                                                                                                                                                                                                                                                                                                                                                                                                                                                                                      
</v>
      </c>
      <c r="X13" s="8">
        <v>10620990</v>
      </c>
      <c r="Y13" s="8">
        <v>29266728</v>
      </c>
      <c r="Z13" s="6">
        <v>45016</v>
      </c>
      <c r="AA13" s="5" t="s">
        <v>6020</v>
      </c>
      <c r="AB13" s="5" t="s">
        <v>6021</v>
      </c>
      <c r="AC13" s="5" t="s">
        <v>6025</v>
      </c>
    </row>
    <row r="14" spans="2:29" x14ac:dyDescent="0.2">
      <c r="B14" s="26" t="s">
        <v>6150</v>
      </c>
      <c r="C14" s="26">
        <v>818329008</v>
      </c>
      <c r="D14" s="5">
        <v>1051354</v>
      </c>
      <c r="E14" s="26">
        <v>5</v>
      </c>
      <c r="F14" s="5" t="str">
        <f>VLOOKUP(C14,'AUD MAR'!B:T,2,0)</f>
        <v>Corporación de Derecho Privado.</v>
      </c>
      <c r="G14" s="5" t="str">
        <f>VLOOKUP(C14,'AUD MAR'!B:T,3,0)</f>
        <v>Corporaciones de Derecho Privado</v>
      </c>
      <c r="H14" s="5" t="str">
        <f>VLOOKUP(C14,'AUD MAR'!B:T,4,0)</f>
        <v xml:space="preserve">Otorgado por Decreto Supremo Nº 17755, de fecha 18 de octubre de 1915, por el Ministerio de Justicia.  </v>
      </c>
      <c r="I14" s="5" t="str">
        <f>VLOOKUP(C14,'AUD MAR'!B:T,5,0)</f>
        <v>Certificado de vigencia de persona jurídica sin fines de lucro, folio N° 500459210537, emitido por el Servicio de Registro Civil e Identificación, con fecha 15 de julio de 2022.</v>
      </c>
      <c r="J14" s="5">
        <f>VLOOKUP(C14,'AUD MAR'!B:T,6,0)</f>
        <v>0</v>
      </c>
      <c r="K14" s="5" t="str">
        <f>VLOOKUP(C14,'AUD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4" s="5" t="str">
        <f>VLOOKUP(C14,'AUD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4" s="5" t="str">
        <f>VLOOKUP(C14,'AUD MAR'!B:T,9,0)</f>
        <v xml:space="preserve">Los directores duran tres años en sus cargos, pudiendo ser reelegidos por una sola vez y se renuevan anualmente por terceras partes
</v>
      </c>
      <c r="N14" s="5" t="str">
        <f>VLOOKUP(C14,'AUD MAR'!B:T,10,0)</f>
        <v xml:space="preserve">23 de abril de 2022 al 23 de abril de 2023. 
</v>
      </c>
      <c r="O14" s="5" t="str">
        <f>VLOOKUP(C14,'AUD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4" s="5" t="str">
        <f>VLOOKUP(C14,'AUD MAR'!B:T,12,0)</f>
        <v xml:space="preserve">Blanco Nº1117, Valparaíso.Blanco N° 1117, Valparaíso, Región de Valparaíso. 
</v>
      </c>
      <c r="Q14" s="5" t="str">
        <f>VLOOKUP(C14,'AUD MAR'!B:T,13,0)</f>
        <v>V</v>
      </c>
      <c r="R14" s="5" t="str">
        <f>VLOOKUP(C14,'AUD MAR'!B:T,14,0)</f>
        <v>Valparaíso</v>
      </c>
      <c r="S14" s="5" t="str">
        <f>VLOOKUP(C14,'AUD MAR'!B:T,15,0)</f>
        <v>(32) 2156900</v>
      </c>
      <c r="T14" s="5" t="str">
        <f>VLOOKUP(C14,'AUD MAR'!B:T,16,0)</f>
        <v xml:space="preserve">acjvalpo@gmail.com
</v>
      </c>
      <c r="U14" s="5">
        <f>VLOOKUP(C14,'AUD MAR'!B:T,17,0)</f>
        <v>0</v>
      </c>
      <c r="V14" s="6">
        <f>VLOOKUP(C14,'AUD MAR'!B:T,18,0)</f>
        <v>93401</v>
      </c>
      <c r="W14" s="7" t="str">
        <f>VLOOKUP(C14,'AUD MAR'!B:T,19,0)</f>
        <v xml:space="preserve">Certificado de Antecedentes Financieros, correspondientes al año 2021, aprobados por el Subdepartamento de Supervisión Financiera Nacional.                                                                                                                                                                                                                                                                                                                                                                                                                                                                                                                                                                                                                                                                                                                                                                                                                                                                                                                                                                                                                                                                                      
</v>
      </c>
      <c r="X14" s="8">
        <v>52160862</v>
      </c>
      <c r="Y14" s="8">
        <v>83551788</v>
      </c>
      <c r="Z14" s="6">
        <v>45016</v>
      </c>
      <c r="AA14" s="5" t="s">
        <v>6020</v>
      </c>
      <c r="AB14" s="5" t="s">
        <v>6021</v>
      </c>
      <c r="AC14" s="5" t="s">
        <v>6027</v>
      </c>
    </row>
    <row r="15" spans="2:29" x14ac:dyDescent="0.2">
      <c r="B15" s="26" t="s">
        <v>6150</v>
      </c>
      <c r="C15" s="26">
        <v>818329008</v>
      </c>
      <c r="D15" s="5">
        <v>1051356</v>
      </c>
      <c r="E15" s="26">
        <v>5</v>
      </c>
      <c r="F15" s="5" t="str">
        <f>VLOOKUP(C15,'AUD MAR'!B:T,2,0)</f>
        <v>Corporación de Derecho Privado.</v>
      </c>
      <c r="G15" s="5" t="str">
        <f>VLOOKUP(C15,'AUD MAR'!B:T,3,0)</f>
        <v>Corporaciones de Derecho Privado</v>
      </c>
      <c r="H15" s="5" t="str">
        <f>VLOOKUP(C15,'AUD MAR'!B:T,4,0)</f>
        <v xml:space="preserve">Otorgado por Decreto Supremo Nº 17755, de fecha 18 de octubre de 1915, por el Ministerio de Justicia.  </v>
      </c>
      <c r="I15" s="5" t="str">
        <f>VLOOKUP(C15,'AUD MAR'!B:T,5,0)</f>
        <v>Certificado de vigencia de persona jurídica sin fines de lucro, folio N° 500459210537, emitido por el Servicio de Registro Civil e Identificación, con fecha 15 de julio de 2022.</v>
      </c>
      <c r="J15" s="5">
        <f>VLOOKUP(C15,'AUD MAR'!B:T,6,0)</f>
        <v>0</v>
      </c>
      <c r="K15" s="5" t="str">
        <f>VLOOKUP(C15,'AUD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5" s="5" t="str">
        <f>VLOOKUP(C15,'AUD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5" s="5" t="str">
        <f>VLOOKUP(C15,'AUD MAR'!B:T,9,0)</f>
        <v xml:space="preserve">Los directores duran tres años en sus cargos, pudiendo ser reelegidos por una sola vez y se renuevan anualmente por terceras partes
</v>
      </c>
      <c r="N15" s="5" t="str">
        <f>VLOOKUP(C15,'AUD MAR'!B:T,10,0)</f>
        <v xml:space="preserve">23 de abril de 2022 al 23 de abril de 2023. 
</v>
      </c>
      <c r="O15" s="5" t="str">
        <f>VLOOKUP(C15,'AUD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5" s="5" t="str">
        <f>VLOOKUP(C15,'AUD MAR'!B:T,12,0)</f>
        <v xml:space="preserve">Blanco Nº1117, Valparaíso.Blanco N° 1117, Valparaíso, Región de Valparaíso. 
</v>
      </c>
      <c r="Q15" s="5" t="str">
        <f>VLOOKUP(C15,'AUD MAR'!B:T,13,0)</f>
        <v>V</v>
      </c>
      <c r="R15" s="5" t="str">
        <f>VLOOKUP(C15,'AUD MAR'!B:T,14,0)</f>
        <v>Valparaíso</v>
      </c>
      <c r="S15" s="5" t="str">
        <f>VLOOKUP(C15,'AUD MAR'!B:T,15,0)</f>
        <v>(32) 2156900</v>
      </c>
      <c r="T15" s="5" t="str">
        <f>VLOOKUP(C15,'AUD MAR'!B:T,16,0)</f>
        <v xml:space="preserve">acjvalpo@gmail.com
</v>
      </c>
      <c r="U15" s="5">
        <f>VLOOKUP(C15,'AUD MAR'!B:T,17,0)</f>
        <v>0</v>
      </c>
      <c r="V15" s="6">
        <f>VLOOKUP(C15,'AUD MAR'!B:T,18,0)</f>
        <v>93401</v>
      </c>
      <c r="W15" s="7" t="str">
        <f>VLOOKUP(C15,'AUD MAR'!B:T,19,0)</f>
        <v xml:space="preserve">Certificado de Antecedentes Financieros, correspondientes al año 2021, aprobados por el Subdepartamento de Supervisión Financiera Nacional.                                                                                                                                                                                                                                                                                                                                                                                                                                                                                                                                                                                                                                                                                                                                                                                                                                                                                                                                                                                                                                                                                      
</v>
      </c>
      <c r="X15" s="8">
        <v>4013625</v>
      </c>
      <c r="Y15" s="8">
        <v>16375590</v>
      </c>
      <c r="Z15" s="6">
        <v>45016</v>
      </c>
      <c r="AA15" s="5" t="s">
        <v>6020</v>
      </c>
      <c r="AB15" s="5" t="s">
        <v>6021</v>
      </c>
      <c r="AC15" s="5" t="s">
        <v>6027</v>
      </c>
    </row>
    <row r="16" spans="2:29" x14ac:dyDescent="0.2">
      <c r="B16" s="26" t="s">
        <v>6150</v>
      </c>
      <c r="C16" s="26">
        <v>818329008</v>
      </c>
      <c r="D16" s="5">
        <v>1051357</v>
      </c>
      <c r="E16" s="26">
        <v>5</v>
      </c>
      <c r="F16" s="5" t="str">
        <f>VLOOKUP(C16,'AUD MAR'!B:T,2,0)</f>
        <v>Corporación de Derecho Privado.</v>
      </c>
      <c r="G16" s="5" t="str">
        <f>VLOOKUP(C16,'AUD MAR'!B:T,3,0)</f>
        <v>Corporaciones de Derecho Privado</v>
      </c>
      <c r="H16" s="5" t="str">
        <f>VLOOKUP(C16,'AUD MAR'!B:T,4,0)</f>
        <v xml:space="preserve">Otorgado por Decreto Supremo Nº 17755, de fecha 18 de octubre de 1915, por el Ministerio de Justicia.  </v>
      </c>
      <c r="I16" s="5" t="str">
        <f>VLOOKUP(C16,'AUD MAR'!B:T,5,0)</f>
        <v>Certificado de vigencia de persona jurídica sin fines de lucro, folio N° 500459210537, emitido por el Servicio de Registro Civil e Identificación, con fecha 15 de julio de 2022.</v>
      </c>
      <c r="J16" s="5">
        <f>VLOOKUP(C16,'AUD MAR'!B:T,6,0)</f>
        <v>0</v>
      </c>
      <c r="K16" s="5" t="str">
        <f>VLOOKUP(C16,'AUD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6" s="5" t="str">
        <f>VLOOKUP(C16,'AUD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6" s="5" t="str">
        <f>VLOOKUP(C16,'AUD MAR'!B:T,9,0)</f>
        <v xml:space="preserve">Los directores duran tres años en sus cargos, pudiendo ser reelegidos por una sola vez y se renuevan anualmente por terceras partes
</v>
      </c>
      <c r="N16" s="5" t="str">
        <f>VLOOKUP(C16,'AUD MAR'!B:T,10,0)</f>
        <v xml:space="preserve">23 de abril de 2022 al 23 de abril de 2023. 
</v>
      </c>
      <c r="O16" s="5" t="str">
        <f>VLOOKUP(C16,'AUD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6" s="5" t="str">
        <f>VLOOKUP(C16,'AUD MAR'!B:T,12,0)</f>
        <v xml:space="preserve">Blanco Nº1117, Valparaíso.Blanco N° 1117, Valparaíso, Región de Valparaíso. 
</v>
      </c>
      <c r="Q16" s="5" t="str">
        <f>VLOOKUP(C16,'AUD MAR'!B:T,13,0)</f>
        <v>V</v>
      </c>
      <c r="R16" s="5" t="str">
        <f>VLOOKUP(C16,'AUD MAR'!B:T,14,0)</f>
        <v>Valparaíso</v>
      </c>
      <c r="S16" s="5" t="str">
        <f>VLOOKUP(C16,'AUD MAR'!B:T,15,0)</f>
        <v>(32) 2156900</v>
      </c>
      <c r="T16" s="5" t="str">
        <f>VLOOKUP(C16,'AUD MAR'!B:T,16,0)</f>
        <v xml:space="preserve">acjvalpo@gmail.com
</v>
      </c>
      <c r="U16" s="5">
        <f>VLOOKUP(C16,'AUD MAR'!B:T,17,0)</f>
        <v>0</v>
      </c>
      <c r="V16" s="6">
        <f>VLOOKUP(C16,'AUD MAR'!B:T,18,0)</f>
        <v>93401</v>
      </c>
      <c r="W16" s="7" t="str">
        <f>VLOOKUP(C16,'AUD MAR'!B:T,19,0)</f>
        <v xml:space="preserve">Certificado de Antecedentes Financieros, correspondientes al año 2021, aprobados por el Subdepartamento de Supervisión Financiera Nacional.                                                                                                                                                                                                                                                                                                                                                                                                                                                                                                                                                                                                                                                                                                                                                                                                                                                                                                                                                                                                                                                                                      
</v>
      </c>
      <c r="X16" s="8">
        <v>6719330</v>
      </c>
      <c r="Y16" s="8">
        <v>20339593</v>
      </c>
      <c r="Z16" s="6">
        <v>45016</v>
      </c>
      <c r="AA16" s="5" t="s">
        <v>6020</v>
      </c>
      <c r="AB16" s="5" t="s">
        <v>6021</v>
      </c>
      <c r="AC16" s="5" t="s">
        <v>6025</v>
      </c>
    </row>
    <row r="17" spans="2:29" x14ac:dyDescent="0.2">
      <c r="B17" s="26" t="s">
        <v>6150</v>
      </c>
      <c r="C17" s="26">
        <v>818329008</v>
      </c>
      <c r="D17" s="5">
        <v>1051358</v>
      </c>
      <c r="E17" s="26">
        <v>5</v>
      </c>
      <c r="F17" s="5" t="str">
        <f>VLOOKUP(C17,'AUD MAR'!B:T,2,0)</f>
        <v>Corporación de Derecho Privado.</v>
      </c>
      <c r="G17" s="5" t="str">
        <f>VLOOKUP(C17,'AUD MAR'!B:T,3,0)</f>
        <v>Corporaciones de Derecho Privado</v>
      </c>
      <c r="H17" s="5" t="str">
        <f>VLOOKUP(C17,'AUD MAR'!B:T,4,0)</f>
        <v xml:space="preserve">Otorgado por Decreto Supremo Nº 17755, de fecha 18 de octubre de 1915, por el Ministerio de Justicia.  </v>
      </c>
      <c r="I17" s="5" t="str">
        <f>VLOOKUP(C17,'AUD MAR'!B:T,5,0)</f>
        <v>Certificado de vigencia de persona jurídica sin fines de lucro, folio N° 500459210537, emitido por el Servicio de Registro Civil e Identificación, con fecha 15 de julio de 2022.</v>
      </c>
      <c r="J17" s="5">
        <f>VLOOKUP(C17,'AUD MAR'!B:T,6,0)</f>
        <v>0</v>
      </c>
      <c r="K17" s="5" t="str">
        <f>VLOOKUP(C17,'AUD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7" s="5" t="str">
        <f>VLOOKUP(C17,'AUD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7" s="5" t="str">
        <f>VLOOKUP(C17,'AUD MAR'!B:T,9,0)</f>
        <v xml:space="preserve">Los directores duran tres años en sus cargos, pudiendo ser reelegidos por una sola vez y se renuevan anualmente por terceras partes
</v>
      </c>
      <c r="N17" s="5" t="str">
        <f>VLOOKUP(C17,'AUD MAR'!B:T,10,0)</f>
        <v xml:space="preserve">23 de abril de 2022 al 23 de abril de 2023. 
</v>
      </c>
      <c r="O17" s="5" t="str">
        <f>VLOOKUP(C17,'AUD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7" s="5" t="str">
        <f>VLOOKUP(C17,'AUD MAR'!B:T,12,0)</f>
        <v xml:space="preserve">Blanco Nº1117, Valparaíso.Blanco N° 1117, Valparaíso, Región de Valparaíso. 
</v>
      </c>
      <c r="Q17" s="5" t="str">
        <f>VLOOKUP(C17,'AUD MAR'!B:T,13,0)</f>
        <v>V</v>
      </c>
      <c r="R17" s="5" t="str">
        <f>VLOOKUP(C17,'AUD MAR'!B:T,14,0)</f>
        <v>Valparaíso</v>
      </c>
      <c r="S17" s="5" t="str">
        <f>VLOOKUP(C17,'AUD MAR'!B:T,15,0)</f>
        <v>(32) 2156900</v>
      </c>
      <c r="T17" s="5" t="str">
        <f>VLOOKUP(C17,'AUD MAR'!B:T,16,0)</f>
        <v xml:space="preserve">acjvalpo@gmail.com
</v>
      </c>
      <c r="U17" s="5">
        <f>VLOOKUP(C17,'AUD MAR'!B:T,17,0)</f>
        <v>0</v>
      </c>
      <c r="V17" s="6">
        <f>VLOOKUP(C17,'AUD MAR'!B:T,18,0)</f>
        <v>93401</v>
      </c>
      <c r="W17" s="7" t="str">
        <f>VLOOKUP(C17,'AUD MAR'!B:T,19,0)</f>
        <v xml:space="preserve">Certificado de Antecedentes Financieros, correspondientes al año 2021, aprobados por el Subdepartamento de Supervisión Financiera Nacional.                                                                                                                                                                                                                                                                                                                                                                                                                                                                                                                                                                                                                                                                                                                                                                                                                                                                                                                                                                                                                                                                                      
</v>
      </c>
      <c r="X17" s="8">
        <v>2952360</v>
      </c>
      <c r="Y17" s="8">
        <v>8734065</v>
      </c>
      <c r="Z17" s="6">
        <v>45016</v>
      </c>
      <c r="AA17" s="5" t="s">
        <v>6020</v>
      </c>
      <c r="AB17" s="5" t="s">
        <v>6021</v>
      </c>
      <c r="AC17" s="5" t="s">
        <v>6025</v>
      </c>
    </row>
    <row r="18" spans="2:29" x14ac:dyDescent="0.2">
      <c r="B18" s="26" t="s">
        <v>6150</v>
      </c>
      <c r="C18" s="26">
        <v>818329008</v>
      </c>
      <c r="D18" s="5">
        <v>1051359</v>
      </c>
      <c r="E18" s="26">
        <v>5</v>
      </c>
      <c r="F18" s="5" t="str">
        <f>VLOOKUP(C18,'AUD MAR'!B:T,2,0)</f>
        <v>Corporación de Derecho Privado.</v>
      </c>
      <c r="G18" s="5" t="str">
        <f>VLOOKUP(C18,'AUD MAR'!B:T,3,0)</f>
        <v>Corporaciones de Derecho Privado</v>
      </c>
      <c r="H18" s="5" t="str">
        <f>VLOOKUP(C18,'AUD MAR'!B:T,4,0)</f>
        <v xml:space="preserve">Otorgado por Decreto Supremo Nº 17755, de fecha 18 de octubre de 1915, por el Ministerio de Justicia.  </v>
      </c>
      <c r="I18" s="5" t="str">
        <f>VLOOKUP(C18,'AUD MAR'!B:T,5,0)</f>
        <v>Certificado de vigencia de persona jurídica sin fines de lucro, folio N° 500459210537, emitido por el Servicio de Registro Civil e Identificación, con fecha 15 de julio de 2022.</v>
      </c>
      <c r="J18" s="5">
        <f>VLOOKUP(C18,'AUD MAR'!B:T,6,0)</f>
        <v>0</v>
      </c>
      <c r="K18" s="5" t="str">
        <f>VLOOKUP(C18,'AUD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8" s="5" t="str">
        <f>VLOOKUP(C18,'AUD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8" s="5" t="str">
        <f>VLOOKUP(C18,'AUD MAR'!B:T,9,0)</f>
        <v xml:space="preserve">Los directores duran tres años en sus cargos, pudiendo ser reelegidos por una sola vez y se renuevan anualmente por terceras partes
</v>
      </c>
      <c r="N18" s="5" t="str">
        <f>VLOOKUP(C18,'AUD MAR'!B:T,10,0)</f>
        <v xml:space="preserve">23 de abril de 2022 al 23 de abril de 2023. 
</v>
      </c>
      <c r="O18" s="5" t="str">
        <f>VLOOKUP(C18,'AUD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8" s="5" t="str">
        <f>VLOOKUP(C18,'AUD MAR'!B:T,12,0)</f>
        <v xml:space="preserve">Blanco Nº1117, Valparaíso.Blanco N° 1117, Valparaíso, Región de Valparaíso. 
</v>
      </c>
      <c r="Q18" s="5" t="str">
        <f>VLOOKUP(C18,'AUD MAR'!B:T,13,0)</f>
        <v>V</v>
      </c>
      <c r="R18" s="5" t="str">
        <f>VLOOKUP(C18,'AUD MAR'!B:T,14,0)</f>
        <v>Valparaíso</v>
      </c>
      <c r="S18" s="5" t="str">
        <f>VLOOKUP(C18,'AUD MAR'!B:T,15,0)</f>
        <v>(32) 2156900</v>
      </c>
      <c r="T18" s="5" t="str">
        <f>VLOOKUP(C18,'AUD MAR'!B:T,16,0)</f>
        <v xml:space="preserve">acjvalpo@gmail.com
</v>
      </c>
      <c r="U18" s="5">
        <f>VLOOKUP(C18,'AUD MAR'!B:T,17,0)</f>
        <v>0</v>
      </c>
      <c r="V18" s="6">
        <f>VLOOKUP(C18,'AUD MAR'!B:T,18,0)</f>
        <v>93401</v>
      </c>
      <c r="W18" s="7" t="str">
        <f>VLOOKUP(C18,'AUD MAR'!B:T,19,0)</f>
        <v xml:space="preserve">Certificado de Antecedentes Financieros, correspondientes al año 2021, aprobados por el Subdepartamento de Supervisión Financiera Nacional.                                                                                                                                                                                                                                                                                                                                                                                                                                                                                                                                                                                                                                                                                                                                                                                                                                                                                                                                                                                                                                                                                      
</v>
      </c>
      <c r="X18" s="8">
        <v>6150750</v>
      </c>
      <c r="Y18" s="8">
        <v>19190340</v>
      </c>
      <c r="Z18" s="6">
        <v>45016</v>
      </c>
      <c r="AA18" s="5" t="s">
        <v>6020</v>
      </c>
      <c r="AB18" s="5" t="s">
        <v>6021</v>
      </c>
      <c r="AC18" s="5" t="s">
        <v>6027</v>
      </c>
    </row>
    <row r="19" spans="2:29" x14ac:dyDescent="0.2">
      <c r="B19" s="26" t="s">
        <v>6150</v>
      </c>
      <c r="C19" s="26">
        <v>818329008</v>
      </c>
      <c r="D19" s="5">
        <v>1051376</v>
      </c>
      <c r="E19" s="26">
        <v>5</v>
      </c>
      <c r="F19" s="5" t="str">
        <f>VLOOKUP(C19,'AUD MAR'!B:T,2,0)</f>
        <v>Corporación de Derecho Privado.</v>
      </c>
      <c r="G19" s="5" t="str">
        <f>VLOOKUP(C19,'AUD MAR'!B:T,3,0)</f>
        <v>Corporaciones de Derecho Privado</v>
      </c>
      <c r="H19" s="5" t="str">
        <f>VLOOKUP(C19,'AUD MAR'!B:T,4,0)</f>
        <v xml:space="preserve">Otorgado por Decreto Supremo Nº 17755, de fecha 18 de octubre de 1915, por el Ministerio de Justicia.  </v>
      </c>
      <c r="I19" s="5" t="str">
        <f>VLOOKUP(C19,'AUD MAR'!B:T,5,0)</f>
        <v>Certificado de vigencia de persona jurídica sin fines de lucro, folio N° 500459210537, emitido por el Servicio de Registro Civil e Identificación, con fecha 15 de julio de 2022.</v>
      </c>
      <c r="J19" s="5">
        <f>VLOOKUP(C19,'AUD MAR'!B:T,6,0)</f>
        <v>0</v>
      </c>
      <c r="K19" s="5" t="str">
        <f>VLOOKUP(C19,'AUD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19" s="5" t="str">
        <f>VLOOKUP(C19,'AUD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19" s="5" t="str">
        <f>VLOOKUP(C19,'AUD MAR'!B:T,9,0)</f>
        <v xml:space="preserve">Los directores duran tres años en sus cargos, pudiendo ser reelegidos por una sola vez y se renuevan anualmente por terceras partes
</v>
      </c>
      <c r="N19" s="5" t="str">
        <f>VLOOKUP(C19,'AUD MAR'!B:T,10,0)</f>
        <v xml:space="preserve">23 de abril de 2022 al 23 de abril de 2023. 
</v>
      </c>
      <c r="O19" s="5" t="str">
        <f>VLOOKUP(C19,'AUD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19" s="5" t="str">
        <f>VLOOKUP(C19,'AUD MAR'!B:T,12,0)</f>
        <v xml:space="preserve">Blanco Nº1117, Valparaíso.Blanco N° 1117, Valparaíso, Región de Valparaíso. 
</v>
      </c>
      <c r="Q19" s="5" t="str">
        <f>VLOOKUP(C19,'AUD MAR'!B:T,13,0)</f>
        <v>V</v>
      </c>
      <c r="R19" s="5" t="str">
        <f>VLOOKUP(C19,'AUD MAR'!B:T,14,0)</f>
        <v>Valparaíso</v>
      </c>
      <c r="S19" s="5" t="str">
        <f>VLOOKUP(C19,'AUD MAR'!B:T,15,0)</f>
        <v>(32) 2156900</v>
      </c>
      <c r="T19" s="5" t="str">
        <f>VLOOKUP(C19,'AUD MAR'!B:T,16,0)</f>
        <v xml:space="preserve">acjvalpo@gmail.com
</v>
      </c>
      <c r="U19" s="5">
        <f>VLOOKUP(C19,'AUD MAR'!B:T,17,0)</f>
        <v>0</v>
      </c>
      <c r="V19" s="6">
        <f>VLOOKUP(C19,'AUD MAR'!B:T,18,0)</f>
        <v>93401</v>
      </c>
      <c r="W19" s="7" t="str">
        <f>VLOOKUP(C19,'AUD MAR'!B:T,19,0)</f>
        <v xml:space="preserve">Certificado de Antecedentes Financieros, correspondientes al año 2021, aprobados por el Subdepartamento de Supervisión Financiera Nacional.                                                                                                                                                                                                                                                                                                                                                                                                                                                                                                                                                                                                                                                                                                                                                                                                                                                                                                                                                                                                                                                                                      
</v>
      </c>
      <c r="X19" s="8">
        <v>7430940</v>
      </c>
      <c r="Y19" s="8">
        <v>14861880</v>
      </c>
      <c r="Z19" s="6">
        <v>45016</v>
      </c>
      <c r="AA19" s="5" t="s">
        <v>6020</v>
      </c>
      <c r="AB19" s="5" t="s">
        <v>6021</v>
      </c>
      <c r="AC19" s="5" t="s">
        <v>8385</v>
      </c>
    </row>
    <row r="20" spans="2:29" x14ac:dyDescent="0.2">
      <c r="B20" s="26" t="s">
        <v>8116</v>
      </c>
      <c r="C20" s="26">
        <v>818329008</v>
      </c>
      <c r="D20" s="5">
        <v>1051362</v>
      </c>
      <c r="E20" s="26">
        <v>5</v>
      </c>
      <c r="F20" s="5" t="str">
        <f>VLOOKUP(C20,'AUD MAR'!B:T,2,0)</f>
        <v>Corporación de Derecho Privado.</v>
      </c>
      <c r="G20" s="5" t="str">
        <f>VLOOKUP(C20,'AUD MAR'!B:T,3,0)</f>
        <v>Corporaciones de Derecho Privado</v>
      </c>
      <c r="H20" s="5" t="str">
        <f>VLOOKUP(C20,'AUD MAR'!B:T,4,0)</f>
        <v xml:space="preserve">Otorgado por Decreto Supremo Nº 17755, de fecha 18 de octubre de 1915, por el Ministerio de Justicia.  </v>
      </c>
      <c r="I20" s="5" t="str">
        <f>VLOOKUP(C20,'AUD MAR'!B:T,5,0)</f>
        <v>Certificado de vigencia de persona jurídica sin fines de lucro, folio N° 500459210537, emitido por el Servicio de Registro Civil e Identificación, con fecha 15 de julio de 2022.</v>
      </c>
      <c r="J20" s="5">
        <f>VLOOKUP(C20,'AUD MAR'!B:T,6,0)</f>
        <v>0</v>
      </c>
      <c r="K20" s="5" t="str">
        <f>VLOOKUP(C20,'AUD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20" s="5" t="str">
        <f>VLOOKUP(C20,'AUD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20" s="5" t="str">
        <f>VLOOKUP(C20,'AUD MAR'!B:T,9,0)</f>
        <v xml:space="preserve">Los directores duran tres años en sus cargos, pudiendo ser reelegidos por una sola vez y se renuevan anualmente por terceras partes
</v>
      </c>
      <c r="N20" s="5" t="str">
        <f>VLOOKUP(C20,'AUD MAR'!B:T,10,0)</f>
        <v xml:space="preserve">23 de abril de 2022 al 23 de abril de 2023. 
</v>
      </c>
      <c r="O20" s="5" t="str">
        <f>VLOOKUP(C20,'AUD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20" s="5" t="str">
        <f>VLOOKUP(C20,'AUD MAR'!B:T,12,0)</f>
        <v xml:space="preserve">Blanco Nº1117, Valparaíso.Blanco N° 1117, Valparaíso, Región de Valparaíso. 
</v>
      </c>
      <c r="Q20" s="5" t="str">
        <f>VLOOKUP(C20,'AUD MAR'!B:T,13,0)</f>
        <v>V</v>
      </c>
      <c r="R20" s="5" t="str">
        <f>VLOOKUP(C20,'AUD MAR'!B:T,14,0)</f>
        <v>Valparaíso</v>
      </c>
      <c r="S20" s="5" t="str">
        <f>VLOOKUP(C20,'AUD MAR'!B:T,15,0)</f>
        <v>(32) 2156900</v>
      </c>
      <c r="T20" s="5" t="str">
        <f>VLOOKUP(C20,'AUD MAR'!B:T,16,0)</f>
        <v xml:space="preserve">acjvalpo@gmail.com
</v>
      </c>
      <c r="U20" s="5">
        <f>VLOOKUP(C20,'AUD MAR'!B:T,17,0)</f>
        <v>0</v>
      </c>
      <c r="V20" s="6">
        <f>VLOOKUP(C20,'AUD MAR'!B:T,18,0)</f>
        <v>93401</v>
      </c>
      <c r="W20" s="7" t="str">
        <f>VLOOKUP(C20,'AUD MAR'!B:T,19,0)</f>
        <v xml:space="preserve">Certificado de Antecedentes Financieros, correspondientes al año 2021, aprobados por el Subdepartamento de Supervisión Financiera Nacional.                                                                                                                                                                                                                                                                                                                                                                                                                                                                                                                                                                                                                                                                                                                                                                                                                                                                                                                                                                                                                                                                                      
</v>
      </c>
      <c r="X20" s="8">
        <v>4416060</v>
      </c>
      <c r="Y20" s="8">
        <v>10220760</v>
      </c>
      <c r="Z20" s="6">
        <v>45016</v>
      </c>
      <c r="AA20" s="5" t="s">
        <v>6020</v>
      </c>
      <c r="AB20" s="5" t="s">
        <v>6021</v>
      </c>
      <c r="AC20" s="5" t="s">
        <v>6025</v>
      </c>
    </row>
    <row r="21" spans="2:29" x14ac:dyDescent="0.2">
      <c r="B21" s="26" t="s">
        <v>8116</v>
      </c>
      <c r="C21" s="26">
        <v>818329008</v>
      </c>
      <c r="D21" s="5">
        <v>1051368</v>
      </c>
      <c r="E21" s="26">
        <v>5</v>
      </c>
      <c r="F21" s="5" t="str">
        <f>VLOOKUP(C21,'AUD MAR'!B:T,2,0)</f>
        <v>Corporación de Derecho Privado.</v>
      </c>
      <c r="G21" s="5" t="str">
        <f>VLOOKUP(C21,'AUD MAR'!B:T,3,0)</f>
        <v>Corporaciones de Derecho Privado</v>
      </c>
      <c r="H21" s="5" t="str">
        <f>VLOOKUP(C21,'AUD MAR'!B:T,4,0)</f>
        <v xml:space="preserve">Otorgado por Decreto Supremo Nº 17755, de fecha 18 de octubre de 1915, por el Ministerio de Justicia.  </v>
      </c>
      <c r="I21" s="5" t="str">
        <f>VLOOKUP(C21,'AUD MAR'!B:T,5,0)</f>
        <v>Certificado de vigencia de persona jurídica sin fines de lucro, folio N° 500459210537, emitido por el Servicio de Registro Civil e Identificación, con fecha 15 de julio de 2022.</v>
      </c>
      <c r="J21" s="5">
        <f>VLOOKUP(C21,'AUD MAR'!B:T,6,0)</f>
        <v>0</v>
      </c>
      <c r="K21" s="5" t="str">
        <f>VLOOKUP(C21,'AUD MAR'!B:T,7,0)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L21" s="5" t="str">
        <f>VLOOKUP(C21,'AUD MAR'!B:T,8,0)</f>
        <v xml:space="preserve">Comité Ejecutivo
Presidente: 
Desiderio Ulloa Vargas, RUN N° 10.627.188-7
Vicepresidente:
Jaime Guzmán Pulgar, RUN N° 5.467.222-5 
Tesorero: 
Pablo Álvarez Vega, RUN N° 4.950.810-7
Secretario Honorario: 
Mariluz Vásquez Staig, RUN N° 12.168.811-5
Secretario General: 
Oscar Órdenes Ampuero RUN N° 5.777.019-8
Directores:
María teresa Ríos Oneill, RUN N° 4.312.391-2
Rodrigo Contreras Quintero, RUN N° 13.025.441-1
Móniza Zavala Martínez, RUN N°6.898.374-6
Benjamín Álvarez Collao, RUN N° 19.012.903-9
Mariluz Vásquez Staig; RUN N° 12.168.811-5
Rodrigo Jofre Escobar, RUN N° 8.387.205-5
Periodo 2021-2022.
</v>
      </c>
      <c r="M21" s="5" t="str">
        <f>VLOOKUP(C21,'AUD MAR'!B:T,9,0)</f>
        <v xml:space="preserve">Los directores duran tres años en sus cargos, pudiendo ser reelegidos por una sola vez y se renuevan anualmente por terceras partes
</v>
      </c>
      <c r="N21" s="5" t="str">
        <f>VLOOKUP(C21,'AUD MAR'!B:T,10,0)</f>
        <v xml:space="preserve">23 de abril de 2022 al 23 de abril de 2023. 
</v>
      </c>
      <c r="O21" s="5" t="str">
        <f>VLOOKUP(C21,'AUD MAR'!B:T,11,0)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P21" s="5" t="str">
        <f>VLOOKUP(C21,'AUD MAR'!B:T,12,0)</f>
        <v xml:space="preserve">Blanco Nº1117, Valparaíso.Blanco N° 1117, Valparaíso, Región de Valparaíso. 
</v>
      </c>
      <c r="Q21" s="5" t="str">
        <f>VLOOKUP(C21,'AUD MAR'!B:T,13,0)</f>
        <v>V</v>
      </c>
      <c r="R21" s="5" t="str">
        <f>VLOOKUP(C21,'AUD MAR'!B:T,14,0)</f>
        <v>Valparaíso</v>
      </c>
      <c r="S21" s="5" t="str">
        <f>VLOOKUP(C21,'AUD MAR'!B:T,15,0)</f>
        <v>(32) 2156900</v>
      </c>
      <c r="T21" s="5" t="str">
        <f>VLOOKUP(C21,'AUD MAR'!B:T,16,0)</f>
        <v xml:space="preserve">acjvalpo@gmail.com
</v>
      </c>
      <c r="U21" s="5">
        <f>VLOOKUP(C21,'AUD MAR'!B:T,17,0)</f>
        <v>0</v>
      </c>
      <c r="V21" s="6">
        <f>VLOOKUP(C21,'AUD MAR'!B:T,18,0)</f>
        <v>93401</v>
      </c>
      <c r="W21" s="7" t="str">
        <f>VLOOKUP(C21,'AUD MAR'!B:T,19,0)</f>
        <v xml:space="preserve">Certificado de Antecedentes Financieros, correspondientes al año 2021, aprobados por el Subdepartamento de Supervisión Financiera Nacional.                                                                                                                                                                                                                                                                                                                                                                                                                                                                                                                                                                                                                                                                                                                                                                                                                                                                                                                                                                                                                                                                                      
</v>
      </c>
      <c r="X21" s="8">
        <v>4966500</v>
      </c>
      <c r="Y21" s="8">
        <v>9119880</v>
      </c>
      <c r="Z21" s="6">
        <v>45016</v>
      </c>
      <c r="AA21" s="5" t="s">
        <v>6020</v>
      </c>
      <c r="AB21" s="5" t="s">
        <v>6021</v>
      </c>
      <c r="AC21" s="5" t="s">
        <v>6026</v>
      </c>
    </row>
    <row r="22" spans="2:29" x14ac:dyDescent="0.2">
      <c r="B22" s="26" t="s">
        <v>6161</v>
      </c>
      <c r="C22" s="26">
        <v>735534009</v>
      </c>
      <c r="D22" s="5">
        <v>1090483</v>
      </c>
      <c r="E22" s="26">
        <v>9</v>
      </c>
      <c r="F22" s="5" t="str">
        <f>VLOOKUP(C22,'AUD MAR'!B:T,2,0)</f>
        <v>Corporación de Derecho Privado.</v>
      </c>
      <c r="G22" s="5" t="str">
        <f>VLOOKUP(C22,'AUD MAR'!B:T,3,0)</f>
        <v>Corporaciones de Derecho Privado</v>
      </c>
      <c r="H22" s="5" t="str">
        <f>VLOOKUP(C22,'AUD MAR'!B:T,4,0)</f>
        <v>Otorgada por Decreto Supremo Nº 586, de fecha 05 de junio  de 1996, del Ministerio de Justicia.</v>
      </c>
      <c r="I22" s="5" t="str">
        <f>VLOOKUP(C22,'AUD MAR'!B:T,5,0)</f>
        <v xml:space="preserve">Certificado de Vigencia de Persona Jurídica Sin Fines de Lucro, Folio N° 500403451439, de 13 de agosto de 2021, del Servicio de Registro Civil e Identificación. </v>
      </c>
      <c r="J22" s="5">
        <f>VLOOKUP(C22,'AUD MAR'!B:T,6,0)</f>
        <v>0</v>
      </c>
      <c r="K22" s="5" t="str">
        <f>VLOOKUP(C22,'AUD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2" s="5" t="str">
        <f>VLOOKUP(C22,'AUD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2" s="5" t="str">
        <f>VLOOKUP(C22,'AUD MAR'!B:T,9,0)</f>
        <v>Se elegirá cada dos años.</v>
      </c>
      <c r="N22" s="5" t="str">
        <f>VLOOKUP(C22,'AUD MAR'!B:T,10,0)</f>
        <v>Del 10 de agosto de 2020 al 10 de agosto 2022.</v>
      </c>
      <c r="O22" s="5" t="str">
        <f>VLOOKUP(C22,'AUD MAR'!B:T,11,0)</f>
        <v xml:space="preserve">Presidente: 
Alex Saul Moenen-Locoz Medina, 
Directora Ejecutiva: 
Ingrid Eliana Prambs Klocker,
</v>
      </c>
      <c r="P22" s="5" t="str">
        <f>VLOOKUP(C22,'AUD MAR'!B:T,12,0)</f>
        <v xml:space="preserve">Avenida Pedro de Valdivia Nº 0335, comuna de Villarrica, Novena Región.
</v>
      </c>
      <c r="Q22" s="5" t="str">
        <f>VLOOKUP(C22,'AUD MAR'!B:T,13,0)</f>
        <v>IX</v>
      </c>
      <c r="R22" s="5" t="str">
        <f>VLOOKUP(C22,'AUD MAR'!B:T,14,0)</f>
        <v>Villarrica</v>
      </c>
      <c r="S22" s="5" t="str">
        <f>VLOOKUP(C22,'AUD MAR'!B:T,15,0)</f>
        <v>452598188
Celular:
Ingrid Prambs: 994302213
Alex Moenen-Locoz: 996438541
Mauricio Gaete: 98570334
Carlos Romero: 985315447
Rodrigo Sandoval:989213536
Marixa Ortega:962270453
David Bascur:96653805
Heraldo Mora: 968236913</v>
      </c>
      <c r="T22" s="5" t="str">
        <f>VLOOKUP(C22,'AUD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2" s="5">
        <f>VLOOKUP(C22,'AUD MAR'!B:T,17,0)</f>
        <v>0</v>
      </c>
      <c r="V22" s="6" t="str">
        <f>VLOOKUP(C22,'AUD MAR'!B:T,18,0)</f>
        <v>93401: Institución de Asistencia Social</v>
      </c>
      <c r="W22" s="7" t="str">
        <f>VLOOKUP(C22,'AUD MAR'!B:T,19,0)</f>
        <v>Certificado de antecedentes financieros del año 2021, aprobados por el Subdepartamento de Supervisión Financiera Nacional.</v>
      </c>
      <c r="X22" s="8">
        <v>1863490</v>
      </c>
      <c r="Y22" s="8">
        <v>5856682</v>
      </c>
      <c r="Z22" s="6">
        <v>45016</v>
      </c>
      <c r="AA22" s="5" t="s">
        <v>6020</v>
      </c>
      <c r="AB22" s="5" t="s">
        <v>6021</v>
      </c>
      <c r="AC22" s="5" t="s">
        <v>174</v>
      </c>
    </row>
    <row r="23" spans="2:29" x14ac:dyDescent="0.2">
      <c r="B23" s="26" t="s">
        <v>6161</v>
      </c>
      <c r="C23" s="26">
        <v>735534009</v>
      </c>
      <c r="D23" s="5">
        <v>1090484</v>
      </c>
      <c r="E23" s="26">
        <v>9</v>
      </c>
      <c r="F23" s="5" t="str">
        <f>VLOOKUP(C23,'AUD MAR'!B:T,2,0)</f>
        <v>Corporación de Derecho Privado.</v>
      </c>
      <c r="G23" s="5" t="str">
        <f>VLOOKUP(C23,'AUD MAR'!B:T,3,0)</f>
        <v>Corporaciones de Derecho Privado</v>
      </c>
      <c r="H23" s="5" t="str">
        <f>VLOOKUP(C23,'AUD MAR'!B:T,4,0)</f>
        <v>Otorgada por Decreto Supremo Nº 586, de fecha 05 de junio  de 1996, del Ministerio de Justicia.</v>
      </c>
      <c r="I23" s="5" t="str">
        <f>VLOOKUP(C23,'AUD MAR'!B:T,5,0)</f>
        <v xml:space="preserve">Certificado de Vigencia de Persona Jurídica Sin Fines de Lucro, Folio N° 500403451439, de 13 de agosto de 2021, del Servicio de Registro Civil e Identificación. </v>
      </c>
      <c r="J23" s="5">
        <f>VLOOKUP(C23,'AUD MAR'!B:T,6,0)</f>
        <v>0</v>
      </c>
      <c r="K23" s="5" t="str">
        <f>VLOOKUP(C23,'AUD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3" s="5" t="str">
        <f>VLOOKUP(C23,'AUD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3" s="5" t="str">
        <f>VLOOKUP(C23,'AUD MAR'!B:T,9,0)</f>
        <v>Se elegirá cada dos años.</v>
      </c>
      <c r="N23" s="5" t="str">
        <f>VLOOKUP(C23,'AUD MAR'!B:T,10,0)</f>
        <v>Del 10 de agosto de 2020 al 10 de agosto 2022.</v>
      </c>
      <c r="O23" s="5" t="str">
        <f>VLOOKUP(C23,'AUD MAR'!B:T,11,0)</f>
        <v xml:space="preserve">Presidente: 
Alex Saul Moenen-Locoz Medina, 
Directora Ejecutiva: 
Ingrid Eliana Prambs Klocker,
</v>
      </c>
      <c r="P23" s="5" t="str">
        <f>VLOOKUP(C23,'AUD MAR'!B:T,12,0)</f>
        <v xml:space="preserve">Avenida Pedro de Valdivia Nº 0335, comuna de Villarrica, Novena Región.
</v>
      </c>
      <c r="Q23" s="5" t="str">
        <f>VLOOKUP(C23,'AUD MAR'!B:T,13,0)</f>
        <v>IX</v>
      </c>
      <c r="R23" s="5" t="str">
        <f>VLOOKUP(C23,'AUD MAR'!B:T,14,0)</f>
        <v>Villarrica</v>
      </c>
      <c r="S23" s="5" t="str">
        <f>VLOOKUP(C23,'AUD MAR'!B:T,15,0)</f>
        <v>452598188
Celular:
Ingrid Prambs: 994302213
Alex Moenen-Locoz: 996438541
Mauricio Gaete: 98570334
Carlos Romero: 985315447
Rodrigo Sandoval:989213536
Marixa Ortega:962270453
David Bascur:96653805
Heraldo Mora: 968236913</v>
      </c>
      <c r="T23" s="5" t="str">
        <f>VLOOKUP(C23,'AUD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3" s="5">
        <f>VLOOKUP(C23,'AUD MAR'!B:T,17,0)</f>
        <v>0</v>
      </c>
      <c r="V23" s="6" t="str">
        <f>VLOOKUP(C23,'AUD MAR'!B:T,18,0)</f>
        <v>93401: Institución de Asistencia Social</v>
      </c>
      <c r="W23" s="7" t="str">
        <f>VLOOKUP(C23,'AUD MAR'!B:T,19,0)</f>
        <v>Certificado de antecedentes financieros del año 2021, aprobados por el Subdepartamento de Supervisión Financiera Nacional.</v>
      </c>
      <c r="X23" s="8">
        <v>2365966</v>
      </c>
      <c r="Y23" s="8">
        <v>6928901</v>
      </c>
      <c r="Z23" s="6">
        <v>45016</v>
      </c>
      <c r="AA23" s="5" t="s">
        <v>6020</v>
      </c>
      <c r="AB23" s="5" t="s">
        <v>6021</v>
      </c>
      <c r="AC23" s="5" t="s">
        <v>174</v>
      </c>
    </row>
    <row r="24" spans="2:29" x14ac:dyDescent="0.2">
      <c r="B24" s="26" t="s">
        <v>6161</v>
      </c>
      <c r="C24" s="26">
        <v>735534009</v>
      </c>
      <c r="D24" s="5">
        <v>1090646</v>
      </c>
      <c r="E24" s="26">
        <v>9</v>
      </c>
      <c r="F24" s="5" t="str">
        <f>VLOOKUP(C24,'AUD MAR'!B:T,2,0)</f>
        <v>Corporación de Derecho Privado.</v>
      </c>
      <c r="G24" s="5" t="str">
        <f>VLOOKUP(C24,'AUD MAR'!B:T,3,0)</f>
        <v>Corporaciones de Derecho Privado</v>
      </c>
      <c r="H24" s="5" t="str">
        <f>VLOOKUP(C24,'AUD MAR'!B:T,4,0)</f>
        <v>Otorgada por Decreto Supremo Nº 586, de fecha 05 de junio  de 1996, del Ministerio de Justicia.</v>
      </c>
      <c r="I24" s="5" t="str">
        <f>VLOOKUP(C24,'AUD MAR'!B:T,5,0)</f>
        <v xml:space="preserve">Certificado de Vigencia de Persona Jurídica Sin Fines de Lucro, Folio N° 500403451439, de 13 de agosto de 2021, del Servicio de Registro Civil e Identificación. </v>
      </c>
      <c r="J24" s="5">
        <f>VLOOKUP(C24,'AUD MAR'!B:T,6,0)</f>
        <v>0</v>
      </c>
      <c r="K24" s="5" t="str">
        <f>VLOOKUP(C24,'AUD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4" s="5" t="str">
        <f>VLOOKUP(C24,'AUD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4" s="5" t="str">
        <f>VLOOKUP(C24,'AUD MAR'!B:T,9,0)</f>
        <v>Se elegirá cada dos años.</v>
      </c>
      <c r="N24" s="5" t="str">
        <f>VLOOKUP(C24,'AUD MAR'!B:T,10,0)</f>
        <v>Del 10 de agosto de 2020 al 10 de agosto 2022.</v>
      </c>
      <c r="O24" s="5" t="str">
        <f>VLOOKUP(C24,'AUD MAR'!B:T,11,0)</f>
        <v xml:space="preserve">Presidente: 
Alex Saul Moenen-Locoz Medina, 
Directora Ejecutiva: 
Ingrid Eliana Prambs Klocker,
</v>
      </c>
      <c r="P24" s="5" t="str">
        <f>VLOOKUP(C24,'AUD MAR'!B:T,12,0)</f>
        <v xml:space="preserve">Avenida Pedro de Valdivia Nº 0335, comuna de Villarrica, Novena Región.
</v>
      </c>
      <c r="Q24" s="5" t="str">
        <f>VLOOKUP(C24,'AUD MAR'!B:T,13,0)</f>
        <v>IX</v>
      </c>
      <c r="R24" s="5" t="str">
        <f>VLOOKUP(C24,'AUD MAR'!B:T,14,0)</f>
        <v>Villarrica</v>
      </c>
      <c r="S24" s="5" t="str">
        <f>VLOOKUP(C24,'AUD MAR'!B:T,15,0)</f>
        <v>452598188
Celular:
Ingrid Prambs: 994302213
Alex Moenen-Locoz: 996438541
Mauricio Gaete: 98570334
Carlos Romero: 985315447
Rodrigo Sandoval:989213536
Marixa Ortega:962270453
David Bascur:96653805
Heraldo Mora: 968236913</v>
      </c>
      <c r="T24" s="5" t="str">
        <f>VLOOKUP(C24,'AUD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4" s="5">
        <f>VLOOKUP(C24,'AUD MAR'!B:T,17,0)</f>
        <v>0</v>
      </c>
      <c r="V24" s="6" t="str">
        <f>VLOOKUP(C24,'AUD MAR'!B:T,18,0)</f>
        <v>93401: Institución de Asistencia Social</v>
      </c>
      <c r="W24" s="7" t="str">
        <f>VLOOKUP(C24,'AUD MAR'!B:T,19,0)</f>
        <v>Certificado de antecedentes financieros del año 2021, aprobados por el Subdepartamento de Supervisión Financiera Nacional.</v>
      </c>
      <c r="X24" s="8">
        <v>5919432</v>
      </c>
      <c r="Y24" s="8">
        <v>17489231</v>
      </c>
      <c r="Z24" s="6">
        <v>45016</v>
      </c>
      <c r="AA24" s="5" t="s">
        <v>6020</v>
      </c>
      <c r="AB24" s="5" t="s">
        <v>6021</v>
      </c>
      <c r="AC24" s="5" t="s">
        <v>6058</v>
      </c>
    </row>
    <row r="25" spans="2:29" x14ac:dyDescent="0.2">
      <c r="B25" s="26" t="s">
        <v>6161</v>
      </c>
      <c r="C25" s="26">
        <v>735534009</v>
      </c>
      <c r="D25" s="5">
        <v>1090647</v>
      </c>
      <c r="E25" s="26">
        <v>9</v>
      </c>
      <c r="F25" s="5" t="str">
        <f>VLOOKUP(C25,'AUD MAR'!B:T,2,0)</f>
        <v>Corporación de Derecho Privado.</v>
      </c>
      <c r="G25" s="5" t="str">
        <f>VLOOKUP(C25,'AUD MAR'!B:T,3,0)</f>
        <v>Corporaciones de Derecho Privado</v>
      </c>
      <c r="H25" s="5" t="str">
        <f>VLOOKUP(C25,'AUD MAR'!B:T,4,0)</f>
        <v>Otorgada por Decreto Supremo Nº 586, de fecha 05 de junio  de 1996, del Ministerio de Justicia.</v>
      </c>
      <c r="I25" s="5" t="str">
        <f>VLOOKUP(C25,'AUD MAR'!B:T,5,0)</f>
        <v xml:space="preserve">Certificado de Vigencia de Persona Jurídica Sin Fines de Lucro, Folio N° 500403451439, de 13 de agosto de 2021, del Servicio de Registro Civil e Identificación. </v>
      </c>
      <c r="J25" s="5">
        <f>VLOOKUP(C25,'AUD MAR'!B:T,6,0)</f>
        <v>0</v>
      </c>
      <c r="K25" s="5" t="str">
        <f>VLOOKUP(C25,'AUD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5" s="5" t="str">
        <f>VLOOKUP(C25,'AUD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5" s="5" t="str">
        <f>VLOOKUP(C25,'AUD MAR'!B:T,9,0)</f>
        <v>Se elegirá cada dos años.</v>
      </c>
      <c r="N25" s="5" t="str">
        <f>VLOOKUP(C25,'AUD MAR'!B:T,10,0)</f>
        <v>Del 10 de agosto de 2020 al 10 de agosto 2022.</v>
      </c>
      <c r="O25" s="5" t="str">
        <f>VLOOKUP(C25,'AUD MAR'!B:T,11,0)</f>
        <v xml:space="preserve">Presidente: 
Alex Saul Moenen-Locoz Medina, 
Directora Ejecutiva: 
Ingrid Eliana Prambs Klocker,
</v>
      </c>
      <c r="P25" s="5" t="str">
        <f>VLOOKUP(C25,'AUD MAR'!B:T,12,0)</f>
        <v xml:space="preserve">Avenida Pedro de Valdivia Nº 0335, comuna de Villarrica, Novena Región.
</v>
      </c>
      <c r="Q25" s="5" t="str">
        <f>VLOOKUP(C25,'AUD MAR'!B:T,13,0)</f>
        <v>IX</v>
      </c>
      <c r="R25" s="5" t="str">
        <f>VLOOKUP(C25,'AUD MAR'!B:T,14,0)</f>
        <v>Villarrica</v>
      </c>
      <c r="S25" s="5" t="str">
        <f>VLOOKUP(C25,'AUD MAR'!B:T,15,0)</f>
        <v>452598188
Celular:
Ingrid Prambs: 994302213
Alex Moenen-Locoz: 996438541
Mauricio Gaete: 98570334
Carlos Romero: 985315447
Rodrigo Sandoval:989213536
Marixa Ortega:962270453
David Bascur:96653805
Heraldo Mora: 968236913</v>
      </c>
      <c r="T25" s="5" t="str">
        <f>VLOOKUP(C25,'AUD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5" s="5">
        <f>VLOOKUP(C25,'AUD MAR'!B:T,17,0)</f>
        <v>0</v>
      </c>
      <c r="V25" s="6" t="str">
        <f>VLOOKUP(C25,'AUD MAR'!B:T,18,0)</f>
        <v>93401: Institución de Asistencia Social</v>
      </c>
      <c r="W25" s="7" t="str">
        <f>VLOOKUP(C25,'AUD MAR'!B:T,19,0)</f>
        <v>Certificado de antecedentes financieros del año 2021, aprobados por el Subdepartamento de Supervisión Financiera Nacional.</v>
      </c>
      <c r="X25" s="8">
        <v>10066172</v>
      </c>
      <c r="Y25" s="8">
        <v>35140091</v>
      </c>
      <c r="Z25" s="6">
        <v>45016</v>
      </c>
      <c r="AA25" s="5" t="s">
        <v>6020</v>
      </c>
      <c r="AB25" s="5" t="s">
        <v>6021</v>
      </c>
      <c r="AC25" s="5" t="s">
        <v>174</v>
      </c>
    </row>
    <row r="26" spans="2:29" x14ac:dyDescent="0.2">
      <c r="B26" s="26" t="s">
        <v>6161</v>
      </c>
      <c r="C26" s="26">
        <v>735534009</v>
      </c>
      <c r="D26" s="5">
        <v>1090667</v>
      </c>
      <c r="E26" s="26">
        <v>9</v>
      </c>
      <c r="F26" s="5" t="str">
        <f>VLOOKUP(C26,'AUD MAR'!B:T,2,0)</f>
        <v>Corporación de Derecho Privado.</v>
      </c>
      <c r="G26" s="5" t="str">
        <f>VLOOKUP(C26,'AUD MAR'!B:T,3,0)</f>
        <v>Corporaciones de Derecho Privado</v>
      </c>
      <c r="H26" s="5" t="str">
        <f>VLOOKUP(C26,'AUD MAR'!B:T,4,0)</f>
        <v>Otorgada por Decreto Supremo Nº 586, de fecha 05 de junio  de 1996, del Ministerio de Justicia.</v>
      </c>
      <c r="I26" s="5" t="str">
        <f>VLOOKUP(C26,'AUD MAR'!B:T,5,0)</f>
        <v xml:space="preserve">Certificado de Vigencia de Persona Jurídica Sin Fines de Lucro, Folio N° 500403451439, de 13 de agosto de 2021, del Servicio de Registro Civil e Identificación. </v>
      </c>
      <c r="J26" s="5">
        <f>VLOOKUP(C26,'AUD MAR'!B:T,6,0)</f>
        <v>0</v>
      </c>
      <c r="K26" s="5" t="str">
        <f>VLOOKUP(C26,'AUD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6" s="5" t="str">
        <f>VLOOKUP(C26,'AUD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6" s="5" t="str">
        <f>VLOOKUP(C26,'AUD MAR'!B:T,9,0)</f>
        <v>Se elegirá cada dos años.</v>
      </c>
      <c r="N26" s="5" t="str">
        <f>VLOOKUP(C26,'AUD MAR'!B:T,10,0)</f>
        <v>Del 10 de agosto de 2020 al 10 de agosto 2022.</v>
      </c>
      <c r="O26" s="5" t="str">
        <f>VLOOKUP(C26,'AUD MAR'!B:T,11,0)</f>
        <v xml:space="preserve">Presidente: 
Alex Saul Moenen-Locoz Medina, 
Directora Ejecutiva: 
Ingrid Eliana Prambs Klocker,
</v>
      </c>
      <c r="P26" s="5" t="str">
        <f>VLOOKUP(C26,'AUD MAR'!B:T,12,0)</f>
        <v xml:space="preserve">Avenida Pedro de Valdivia Nº 0335, comuna de Villarrica, Novena Región.
</v>
      </c>
      <c r="Q26" s="5" t="str">
        <f>VLOOKUP(C26,'AUD MAR'!B:T,13,0)</f>
        <v>IX</v>
      </c>
      <c r="R26" s="5" t="str">
        <f>VLOOKUP(C26,'AUD MAR'!B:T,14,0)</f>
        <v>Villarrica</v>
      </c>
      <c r="S26" s="5" t="str">
        <f>VLOOKUP(C26,'AUD MAR'!B:T,15,0)</f>
        <v>452598188
Celular:
Ingrid Prambs: 994302213
Alex Moenen-Locoz: 996438541
Mauricio Gaete: 98570334
Carlos Romero: 985315447
Rodrigo Sandoval:989213536
Marixa Ortega:962270453
David Bascur:96653805
Heraldo Mora: 968236913</v>
      </c>
      <c r="T26" s="5" t="str">
        <f>VLOOKUP(C26,'AUD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6" s="5">
        <f>VLOOKUP(C26,'AUD MAR'!B:T,17,0)</f>
        <v>0</v>
      </c>
      <c r="V26" s="6" t="str">
        <f>VLOOKUP(C26,'AUD MAR'!B:T,18,0)</f>
        <v>93401: Institución de Asistencia Social</v>
      </c>
      <c r="W26" s="7" t="str">
        <f>VLOOKUP(C26,'AUD MAR'!B:T,19,0)</f>
        <v>Certificado de antecedentes financieros del año 2021, aprobados por el Subdepartamento de Supervisión Financiera Nacional.</v>
      </c>
      <c r="X26" s="8">
        <v>828112</v>
      </c>
      <c r="Y26" s="8">
        <v>2691364</v>
      </c>
      <c r="Z26" s="6">
        <v>45016</v>
      </c>
      <c r="AA26" s="5" t="s">
        <v>6020</v>
      </c>
      <c r="AB26" s="5" t="s">
        <v>6021</v>
      </c>
      <c r="AC26" s="5" t="s">
        <v>6058</v>
      </c>
    </row>
    <row r="27" spans="2:29" x14ac:dyDescent="0.2">
      <c r="B27" s="26" t="s">
        <v>6161</v>
      </c>
      <c r="C27" s="26">
        <v>735534009</v>
      </c>
      <c r="D27" s="5">
        <v>1090668</v>
      </c>
      <c r="E27" s="26">
        <v>9</v>
      </c>
      <c r="F27" s="5" t="str">
        <f>VLOOKUP(C27,'AUD MAR'!B:T,2,0)</f>
        <v>Corporación de Derecho Privado.</v>
      </c>
      <c r="G27" s="5" t="str">
        <f>VLOOKUP(C27,'AUD MAR'!B:T,3,0)</f>
        <v>Corporaciones de Derecho Privado</v>
      </c>
      <c r="H27" s="5" t="str">
        <f>VLOOKUP(C27,'AUD MAR'!B:T,4,0)</f>
        <v>Otorgada por Decreto Supremo Nº 586, de fecha 05 de junio  de 1996, del Ministerio de Justicia.</v>
      </c>
      <c r="I27" s="5" t="str">
        <f>VLOOKUP(C27,'AUD MAR'!B:T,5,0)</f>
        <v xml:space="preserve">Certificado de Vigencia de Persona Jurídica Sin Fines de Lucro, Folio N° 500403451439, de 13 de agosto de 2021, del Servicio de Registro Civil e Identificación. </v>
      </c>
      <c r="J27" s="5">
        <f>VLOOKUP(C27,'AUD MAR'!B:T,6,0)</f>
        <v>0</v>
      </c>
      <c r="K27" s="5" t="str">
        <f>VLOOKUP(C27,'AUD MAR'!B:T,7,0)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L27" s="5" t="str">
        <f>VLOOKUP(C27,'AUD MAR'!B:T,8,0)</f>
        <v xml:space="preserve">Presidente: 
Alex Saul Moenen-Locoz Medina, 
Vicepresidente: 
Mauricio Alejandro Gaete Parraguez, 
Tesorero: 
Rodrigo Sandoval Castro, 
Secretario:
Carlos Javier Romero Monsalva, 
Directores:
Marixa Ortega Retamal, 
David Bascur García, 
Rodrigo Sandoval Castro, 
Heraldo mora Rojas, 
Según consta en Certificado de Directorio de Persona Jurídica Sin Fines de Lucro, Folio N° 500403419786, de 13 de agosto de 2021, del Servicio de Registro Civil e Identificación. 
</v>
      </c>
      <c r="M27" s="5" t="str">
        <f>VLOOKUP(C27,'AUD MAR'!B:T,9,0)</f>
        <v>Se elegirá cada dos años.</v>
      </c>
      <c r="N27" s="5" t="str">
        <f>VLOOKUP(C27,'AUD MAR'!B:T,10,0)</f>
        <v>Del 10 de agosto de 2020 al 10 de agosto 2022.</v>
      </c>
      <c r="O27" s="5" t="str">
        <f>VLOOKUP(C27,'AUD MAR'!B:T,11,0)</f>
        <v xml:space="preserve">Presidente: 
Alex Saul Moenen-Locoz Medina, 
Directora Ejecutiva: 
Ingrid Eliana Prambs Klocker,
</v>
      </c>
      <c r="P27" s="5" t="str">
        <f>VLOOKUP(C27,'AUD MAR'!B:T,12,0)</f>
        <v xml:space="preserve">Avenida Pedro de Valdivia Nº 0335, comuna de Villarrica, Novena Región.
</v>
      </c>
      <c r="Q27" s="5" t="str">
        <f>VLOOKUP(C27,'AUD MAR'!B:T,13,0)</f>
        <v>IX</v>
      </c>
      <c r="R27" s="5" t="str">
        <f>VLOOKUP(C27,'AUD MAR'!B:T,14,0)</f>
        <v>Villarrica</v>
      </c>
      <c r="S27" s="5" t="str">
        <f>VLOOKUP(C27,'AUD MAR'!B:T,15,0)</f>
        <v>452598188
Celular:
Ingrid Prambs: 994302213
Alex Moenen-Locoz: 996438541
Mauricio Gaete: 98570334
Carlos Romero: 985315447
Rodrigo Sandoval:989213536
Marixa Ortega:962270453
David Bascur:96653805
Heraldo Mora: 968236913</v>
      </c>
      <c r="T27" s="5" t="str">
        <f>VLOOKUP(C27,'AUD MAR'!B:T,16,0)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U27" s="5">
        <f>VLOOKUP(C27,'AUD MAR'!B:T,17,0)</f>
        <v>0</v>
      </c>
      <c r="V27" s="6" t="str">
        <f>VLOOKUP(C27,'AUD MAR'!B:T,18,0)</f>
        <v>93401: Institución de Asistencia Social</v>
      </c>
      <c r="W27" s="7" t="str">
        <f>VLOOKUP(C27,'AUD MAR'!B:T,19,0)</f>
        <v>Certificado de antecedentes financieros del año 2021, aprobados por el Subdepartamento de Supervisión Financiera Nacional.</v>
      </c>
      <c r="X27" s="8">
        <v>1823083</v>
      </c>
      <c r="Y27" s="8">
        <v>5329011</v>
      </c>
      <c r="Z27" s="6">
        <v>45016</v>
      </c>
      <c r="AA27" s="5" t="s">
        <v>6020</v>
      </c>
      <c r="AB27" s="5" t="s">
        <v>6021</v>
      </c>
      <c r="AC27" s="5" t="s">
        <v>6058</v>
      </c>
    </row>
    <row r="28" spans="2:29" x14ac:dyDescent="0.2">
      <c r="B28" s="26" t="s">
        <v>6152</v>
      </c>
      <c r="C28" s="26">
        <v>719400000</v>
      </c>
      <c r="D28" s="5">
        <v>1060432</v>
      </c>
      <c r="E28" s="26">
        <v>6</v>
      </c>
      <c r="F28" s="5" t="str">
        <f>VLOOKUP(C28,'AUD MAR'!B:T,2,0)</f>
        <v>Corporación de Derecho Privado.</v>
      </c>
      <c r="G28" s="5" t="str">
        <f>VLOOKUP(C28,'AUD MAR'!B:T,3,0)</f>
        <v>Corporaciones de Derecho Privado</v>
      </c>
      <c r="H28" s="5" t="str">
        <f>VLOOKUP(C28,'AUD MAR'!B:T,4,0)</f>
        <v>Otorgada por Decreto Supremo Nº 528, de fecha 16 de mayo de 1991, del Ministerio de Justicia, publicado en el Diario Oficial el día 19 de noviembre de 1991.</v>
      </c>
      <c r="I28" s="5" t="str">
        <f>VLOOKUP(C28,'AUD MAR'!B:T,5,0)</f>
        <v>Certificado de vigencia Folio Nº 500451608691, de fecha 30 de mayo de 2022, emitido por el Servicio de Registro Civil e Identificación.</v>
      </c>
      <c r="J28" s="5">
        <f>VLOOKUP(C28,'AUD MAR'!B:T,6,0)</f>
        <v>0</v>
      </c>
      <c r="K28" s="5" t="str">
        <f>VLOOKUP(C28,'AUD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28" s="5" t="str">
        <f>VLOOKUP(C28,'AUD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28" s="5" t="str">
        <f>VLOOKUP(C28,'AUD MAR'!B:T,9,0)</f>
        <v>Tres años.</v>
      </c>
      <c r="N28" s="5" t="str">
        <f>VLOOKUP(C28,'AUD MAR'!B:T,10,0)</f>
        <v xml:space="preserve">De 13 de junio de 2019 al 13 de junio de 2022. 
</v>
      </c>
      <c r="O28" s="5" t="str">
        <f>VLOOKUP(C28,'AUD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28" s="5" t="str">
        <f>VLOOKUP(C28,'AUD MAR'!B:T,12,0)</f>
        <v xml:space="preserve">Santa Isabel Nº 345, Santiago, Región Metropolitana. 
</v>
      </c>
      <c r="Q28" s="5" t="str">
        <f>VLOOKUP(C28,'AUD MAR'!B:T,13,0)</f>
        <v>XIII</v>
      </c>
      <c r="R28" s="5" t="str">
        <f>VLOOKUP(C28,'AUD MAR'!B:T,14,0)</f>
        <v>Santiago</v>
      </c>
      <c r="S28" s="5" t="str">
        <f>VLOOKUP(C28,'AUD MAR'!B:T,15,0)</f>
        <v>2228893- 2225181     Jaime Enrique Vilches González: 992386370- oficina: 226346252</v>
      </c>
      <c r="T28" s="5" t="str">
        <f>VLOOKUP(C28,'AUD MAR'!B:T,16,0)</f>
        <v xml:space="preserve">corporacion.central@gmail.com
vilches.jaime@gmail.com
</v>
      </c>
      <c r="U28" s="5">
        <f>VLOOKUP(C28,'AUD MAR'!B:T,17,0)</f>
        <v>0</v>
      </c>
      <c r="V28" s="6" t="str">
        <f>VLOOKUP(C28,'AUD MAR'!B:T,18,0)</f>
        <v>93401: Institución de Asistencia Social</v>
      </c>
      <c r="W28" s="7" t="str">
        <f>VLOOKUP(C28,'AUD MAR'!B:T,19,0)</f>
        <v xml:space="preserve">Se acompaña certificado de antecedentes financieros, correspondiente al año 2021 aprobados por el Sub Departamento de Supervisión Financiera Nacional. </v>
      </c>
      <c r="X28" s="8">
        <v>12510080</v>
      </c>
      <c r="Y28" s="8">
        <v>35511960</v>
      </c>
      <c r="Z28" s="6">
        <v>45016</v>
      </c>
      <c r="AA28" s="5" t="s">
        <v>6020</v>
      </c>
      <c r="AB28" s="5" t="s">
        <v>6021</v>
      </c>
      <c r="AC28" s="5" t="s">
        <v>6045</v>
      </c>
    </row>
    <row r="29" spans="2:29" x14ac:dyDescent="0.2">
      <c r="B29" s="26" t="s">
        <v>6152</v>
      </c>
      <c r="C29" s="26">
        <v>719400000</v>
      </c>
      <c r="D29" s="5">
        <v>1132529</v>
      </c>
      <c r="E29" s="26">
        <v>13</v>
      </c>
      <c r="F29" s="5" t="str">
        <f>VLOOKUP(C29,'AUD MAR'!B:T,2,0)</f>
        <v>Corporación de Derecho Privado.</v>
      </c>
      <c r="G29" s="5" t="str">
        <f>VLOOKUP(C29,'AUD MAR'!B:T,3,0)</f>
        <v>Corporaciones de Derecho Privado</v>
      </c>
      <c r="H29" s="5" t="str">
        <f>VLOOKUP(C29,'AUD MAR'!B:T,4,0)</f>
        <v>Otorgada por Decreto Supremo Nº 528, de fecha 16 de mayo de 1991, del Ministerio de Justicia, publicado en el Diario Oficial el día 19 de noviembre de 1991.</v>
      </c>
      <c r="I29" s="5" t="str">
        <f>VLOOKUP(C29,'AUD MAR'!B:T,5,0)</f>
        <v>Certificado de vigencia Folio Nº 500451608691, de fecha 30 de mayo de 2022, emitido por el Servicio de Registro Civil e Identificación.</v>
      </c>
      <c r="J29" s="5">
        <f>VLOOKUP(C29,'AUD MAR'!B:T,6,0)</f>
        <v>0</v>
      </c>
      <c r="K29" s="5" t="str">
        <f>VLOOKUP(C29,'AUD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29" s="5" t="str">
        <f>VLOOKUP(C29,'AUD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29" s="5" t="str">
        <f>VLOOKUP(C29,'AUD MAR'!B:T,9,0)</f>
        <v>Tres años.</v>
      </c>
      <c r="N29" s="5" t="str">
        <f>VLOOKUP(C29,'AUD MAR'!B:T,10,0)</f>
        <v xml:space="preserve">De 13 de junio de 2019 al 13 de junio de 2022. 
</v>
      </c>
      <c r="O29" s="5" t="str">
        <f>VLOOKUP(C29,'AUD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29" s="5" t="str">
        <f>VLOOKUP(C29,'AUD MAR'!B:T,12,0)</f>
        <v xml:space="preserve">Santa Isabel Nº 345, Santiago, Región Metropolitana. 
</v>
      </c>
      <c r="Q29" s="5" t="str">
        <f>VLOOKUP(C29,'AUD MAR'!B:T,13,0)</f>
        <v>XIII</v>
      </c>
      <c r="R29" s="5" t="str">
        <f>VLOOKUP(C29,'AUD MAR'!B:T,14,0)</f>
        <v>Santiago</v>
      </c>
      <c r="S29" s="5" t="str">
        <f>VLOOKUP(C29,'AUD MAR'!B:T,15,0)</f>
        <v>2228893- 2225181     Jaime Enrique Vilches González: 992386370- oficina: 226346252</v>
      </c>
      <c r="T29" s="5" t="str">
        <f>VLOOKUP(C29,'AUD MAR'!B:T,16,0)</f>
        <v xml:space="preserve">corporacion.central@gmail.com
vilches.jaime@gmail.com
</v>
      </c>
      <c r="U29" s="5">
        <f>VLOOKUP(C29,'AUD MAR'!B:T,17,0)</f>
        <v>0</v>
      </c>
      <c r="V29" s="6" t="str">
        <f>VLOOKUP(C29,'AUD MAR'!B:T,18,0)</f>
        <v>93401: Institución de Asistencia Social</v>
      </c>
      <c r="W29" s="7" t="str">
        <f>VLOOKUP(C29,'AUD MAR'!B:T,19,0)</f>
        <v xml:space="preserve">Se acompaña certificado de antecedentes financieros, correspondiente al año 2021 aprobados por el Sub Departamento de Supervisión Financiera Nacional. </v>
      </c>
      <c r="X29" s="8">
        <v>3853080</v>
      </c>
      <c r="Y29" s="8">
        <v>11398695</v>
      </c>
      <c r="Z29" s="6">
        <v>45016</v>
      </c>
      <c r="AA29" s="5" t="s">
        <v>6020</v>
      </c>
      <c r="AB29" s="5" t="s">
        <v>6021</v>
      </c>
      <c r="AC29" s="5" t="s">
        <v>6055</v>
      </c>
    </row>
    <row r="30" spans="2:29" x14ac:dyDescent="0.2">
      <c r="B30" s="26" t="s">
        <v>6152</v>
      </c>
      <c r="C30" s="26">
        <v>719400000</v>
      </c>
      <c r="D30" s="5">
        <v>1132581</v>
      </c>
      <c r="E30" s="26">
        <v>13</v>
      </c>
      <c r="F30" s="5" t="str">
        <f>VLOOKUP(C30,'AUD MAR'!B:T,2,0)</f>
        <v>Corporación de Derecho Privado.</v>
      </c>
      <c r="G30" s="5" t="str">
        <f>VLOOKUP(C30,'AUD MAR'!B:T,3,0)</f>
        <v>Corporaciones de Derecho Privado</v>
      </c>
      <c r="H30" s="5" t="str">
        <f>VLOOKUP(C30,'AUD MAR'!B:T,4,0)</f>
        <v>Otorgada por Decreto Supremo Nº 528, de fecha 16 de mayo de 1991, del Ministerio de Justicia, publicado en el Diario Oficial el día 19 de noviembre de 1991.</v>
      </c>
      <c r="I30" s="5" t="str">
        <f>VLOOKUP(C30,'AUD MAR'!B:T,5,0)</f>
        <v>Certificado de vigencia Folio Nº 500451608691, de fecha 30 de mayo de 2022, emitido por el Servicio de Registro Civil e Identificación.</v>
      </c>
      <c r="J30" s="5">
        <f>VLOOKUP(C30,'AUD MAR'!B:T,6,0)</f>
        <v>0</v>
      </c>
      <c r="K30" s="5" t="str">
        <f>VLOOKUP(C30,'AUD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0" s="5" t="str">
        <f>VLOOKUP(C30,'AUD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0" s="5" t="str">
        <f>VLOOKUP(C30,'AUD MAR'!B:T,9,0)</f>
        <v>Tres años.</v>
      </c>
      <c r="N30" s="5" t="str">
        <f>VLOOKUP(C30,'AUD MAR'!B:T,10,0)</f>
        <v xml:space="preserve">De 13 de junio de 2019 al 13 de junio de 2022. 
</v>
      </c>
      <c r="O30" s="5" t="str">
        <f>VLOOKUP(C30,'AUD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0" s="5" t="str">
        <f>VLOOKUP(C30,'AUD MAR'!B:T,12,0)</f>
        <v xml:space="preserve">Santa Isabel Nº 345, Santiago, Región Metropolitana. 
</v>
      </c>
      <c r="Q30" s="5" t="str">
        <f>VLOOKUP(C30,'AUD MAR'!B:T,13,0)</f>
        <v>XIII</v>
      </c>
      <c r="R30" s="5" t="str">
        <f>VLOOKUP(C30,'AUD MAR'!B:T,14,0)</f>
        <v>Santiago</v>
      </c>
      <c r="S30" s="5" t="str">
        <f>VLOOKUP(C30,'AUD MAR'!B:T,15,0)</f>
        <v>2228893- 2225181     Jaime Enrique Vilches González: 992386370- oficina: 226346252</v>
      </c>
      <c r="T30" s="5" t="str">
        <f>VLOOKUP(C30,'AUD MAR'!B:T,16,0)</f>
        <v xml:space="preserve">corporacion.central@gmail.com
vilches.jaime@gmail.com
</v>
      </c>
      <c r="U30" s="5">
        <f>VLOOKUP(C30,'AUD MAR'!B:T,17,0)</f>
        <v>0</v>
      </c>
      <c r="V30" s="6" t="str">
        <f>VLOOKUP(C30,'AUD MAR'!B:T,18,0)</f>
        <v>93401: Institución de Asistencia Social</v>
      </c>
      <c r="W30" s="7" t="str">
        <f>VLOOKUP(C30,'AUD MAR'!B:T,19,0)</f>
        <v xml:space="preserve">Se acompaña certificado de antecedentes financieros, correspondiente al año 2021 aprobados por el Sub Departamento de Supervisión Financiera Nacional. </v>
      </c>
      <c r="X30" s="8">
        <v>8535365</v>
      </c>
      <c r="Y30" s="8">
        <v>22518835</v>
      </c>
      <c r="Z30" s="6">
        <v>45016</v>
      </c>
      <c r="AA30" s="5" t="s">
        <v>6020</v>
      </c>
      <c r="AB30" s="5" t="s">
        <v>6021</v>
      </c>
      <c r="AC30" s="5" t="s">
        <v>5266</v>
      </c>
    </row>
    <row r="31" spans="2:29" x14ac:dyDescent="0.2">
      <c r="B31" s="26" t="s">
        <v>6152</v>
      </c>
      <c r="C31" s="26">
        <v>719400000</v>
      </c>
      <c r="D31" s="5">
        <v>1132582</v>
      </c>
      <c r="E31" s="26">
        <v>13</v>
      </c>
      <c r="F31" s="5" t="str">
        <f>VLOOKUP(C31,'AUD MAR'!B:T,2,0)</f>
        <v>Corporación de Derecho Privado.</v>
      </c>
      <c r="G31" s="5" t="str">
        <f>VLOOKUP(C31,'AUD MAR'!B:T,3,0)</f>
        <v>Corporaciones de Derecho Privado</v>
      </c>
      <c r="H31" s="5" t="str">
        <f>VLOOKUP(C31,'AUD MAR'!B:T,4,0)</f>
        <v>Otorgada por Decreto Supremo Nº 528, de fecha 16 de mayo de 1991, del Ministerio de Justicia, publicado en el Diario Oficial el día 19 de noviembre de 1991.</v>
      </c>
      <c r="I31" s="5" t="str">
        <f>VLOOKUP(C31,'AUD MAR'!B:T,5,0)</f>
        <v>Certificado de vigencia Folio Nº 500451608691, de fecha 30 de mayo de 2022, emitido por el Servicio de Registro Civil e Identificación.</v>
      </c>
      <c r="J31" s="5">
        <f>VLOOKUP(C31,'AUD MAR'!B:T,6,0)</f>
        <v>0</v>
      </c>
      <c r="K31" s="5" t="str">
        <f>VLOOKUP(C31,'AUD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1" s="5" t="str">
        <f>VLOOKUP(C31,'AUD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1" s="5" t="str">
        <f>VLOOKUP(C31,'AUD MAR'!B:T,9,0)</f>
        <v>Tres años.</v>
      </c>
      <c r="N31" s="5" t="str">
        <f>VLOOKUP(C31,'AUD MAR'!B:T,10,0)</f>
        <v xml:space="preserve">De 13 de junio de 2019 al 13 de junio de 2022. 
</v>
      </c>
      <c r="O31" s="5" t="str">
        <f>VLOOKUP(C31,'AUD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1" s="5" t="str">
        <f>VLOOKUP(C31,'AUD MAR'!B:T,12,0)</f>
        <v xml:space="preserve">Santa Isabel Nº 345, Santiago, Región Metropolitana. 
</v>
      </c>
      <c r="Q31" s="5" t="str">
        <f>VLOOKUP(C31,'AUD MAR'!B:T,13,0)</f>
        <v>XIII</v>
      </c>
      <c r="R31" s="5" t="str">
        <f>VLOOKUP(C31,'AUD MAR'!B:T,14,0)</f>
        <v>Santiago</v>
      </c>
      <c r="S31" s="5" t="str">
        <f>VLOOKUP(C31,'AUD MAR'!B:T,15,0)</f>
        <v>2228893- 2225181     Jaime Enrique Vilches González: 992386370- oficina: 226346252</v>
      </c>
      <c r="T31" s="5" t="str">
        <f>VLOOKUP(C31,'AUD MAR'!B:T,16,0)</f>
        <v xml:space="preserve">corporacion.central@gmail.com
vilches.jaime@gmail.com
</v>
      </c>
      <c r="U31" s="5">
        <f>VLOOKUP(C31,'AUD MAR'!B:T,17,0)</f>
        <v>0</v>
      </c>
      <c r="V31" s="6" t="str">
        <f>VLOOKUP(C31,'AUD MAR'!B:T,18,0)</f>
        <v>93401: Institución de Asistencia Social</v>
      </c>
      <c r="W31" s="7" t="str">
        <f>VLOOKUP(C31,'AUD MAR'!B:T,19,0)</f>
        <v xml:space="preserve">Se acompaña certificado de antecedentes financieros, correspondiente al año 2021 aprobados por el Sub Departamento de Supervisión Financiera Nacional. </v>
      </c>
      <c r="X31" s="8">
        <v>13285620</v>
      </c>
      <c r="Y31" s="8">
        <v>34690230</v>
      </c>
      <c r="Z31" s="6">
        <v>45016</v>
      </c>
      <c r="AA31" s="5" t="s">
        <v>6020</v>
      </c>
      <c r="AB31" s="5" t="s">
        <v>6021</v>
      </c>
      <c r="AC31" s="5" t="s">
        <v>6050</v>
      </c>
    </row>
    <row r="32" spans="2:29" x14ac:dyDescent="0.2">
      <c r="B32" s="26" t="s">
        <v>6152</v>
      </c>
      <c r="C32" s="26">
        <v>719400000</v>
      </c>
      <c r="D32" s="5">
        <v>1132583</v>
      </c>
      <c r="E32" s="26">
        <v>13</v>
      </c>
      <c r="F32" s="5" t="str">
        <f>VLOOKUP(C32,'AUD MAR'!B:T,2,0)</f>
        <v>Corporación de Derecho Privado.</v>
      </c>
      <c r="G32" s="5" t="str">
        <f>VLOOKUP(C32,'AUD MAR'!B:T,3,0)</f>
        <v>Corporaciones de Derecho Privado</v>
      </c>
      <c r="H32" s="5" t="str">
        <f>VLOOKUP(C32,'AUD MAR'!B:T,4,0)</f>
        <v>Otorgada por Decreto Supremo Nº 528, de fecha 16 de mayo de 1991, del Ministerio de Justicia, publicado en el Diario Oficial el día 19 de noviembre de 1991.</v>
      </c>
      <c r="I32" s="5" t="str">
        <f>VLOOKUP(C32,'AUD MAR'!B:T,5,0)</f>
        <v>Certificado de vigencia Folio Nº 500451608691, de fecha 30 de mayo de 2022, emitido por el Servicio de Registro Civil e Identificación.</v>
      </c>
      <c r="J32" s="5">
        <f>VLOOKUP(C32,'AUD MAR'!B:T,6,0)</f>
        <v>0</v>
      </c>
      <c r="K32" s="5" t="str">
        <f>VLOOKUP(C32,'AUD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2" s="5" t="str">
        <f>VLOOKUP(C32,'AUD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2" s="5" t="str">
        <f>VLOOKUP(C32,'AUD MAR'!B:T,9,0)</f>
        <v>Tres años.</v>
      </c>
      <c r="N32" s="5" t="str">
        <f>VLOOKUP(C32,'AUD MAR'!B:T,10,0)</f>
        <v xml:space="preserve">De 13 de junio de 2019 al 13 de junio de 2022. 
</v>
      </c>
      <c r="O32" s="5" t="str">
        <f>VLOOKUP(C32,'AUD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2" s="5" t="str">
        <f>VLOOKUP(C32,'AUD MAR'!B:T,12,0)</f>
        <v xml:space="preserve">Santa Isabel Nº 345, Santiago, Región Metropolitana. 
</v>
      </c>
      <c r="Q32" s="5" t="str">
        <f>VLOOKUP(C32,'AUD MAR'!B:T,13,0)</f>
        <v>XIII</v>
      </c>
      <c r="R32" s="5" t="str">
        <f>VLOOKUP(C32,'AUD MAR'!B:T,14,0)</f>
        <v>Santiago</v>
      </c>
      <c r="S32" s="5" t="str">
        <f>VLOOKUP(C32,'AUD MAR'!B:T,15,0)</f>
        <v>2228893- 2225181     Jaime Enrique Vilches González: 992386370- oficina: 226346252</v>
      </c>
      <c r="T32" s="5" t="str">
        <f>VLOOKUP(C32,'AUD MAR'!B:T,16,0)</f>
        <v xml:space="preserve">corporacion.central@gmail.com
vilches.jaime@gmail.com
</v>
      </c>
      <c r="U32" s="5">
        <f>VLOOKUP(C32,'AUD MAR'!B:T,17,0)</f>
        <v>0</v>
      </c>
      <c r="V32" s="6" t="str">
        <f>VLOOKUP(C32,'AUD MAR'!B:T,18,0)</f>
        <v>93401: Institución de Asistencia Social</v>
      </c>
      <c r="W32" s="7" t="str">
        <f>VLOOKUP(C32,'AUD MAR'!B:T,19,0)</f>
        <v xml:space="preserve">Se acompaña certificado de antecedentes financieros, correspondiente al año 2021 aprobados por el Sub Departamento de Supervisión Financiera Nacional. </v>
      </c>
      <c r="X32" s="8">
        <v>20297892</v>
      </c>
      <c r="Y32" s="8">
        <v>59477544</v>
      </c>
      <c r="Z32" s="6">
        <v>45016</v>
      </c>
      <c r="AA32" s="5" t="s">
        <v>6020</v>
      </c>
      <c r="AB32" s="5" t="s">
        <v>6021</v>
      </c>
      <c r="AC32" s="5" t="s">
        <v>6057</v>
      </c>
    </row>
    <row r="33" spans="2:29" x14ac:dyDescent="0.2">
      <c r="B33" s="26" t="s">
        <v>6152</v>
      </c>
      <c r="C33" s="26">
        <v>719400000</v>
      </c>
      <c r="D33" s="5">
        <v>1132584</v>
      </c>
      <c r="E33" s="26">
        <v>13</v>
      </c>
      <c r="F33" s="5" t="str">
        <f>VLOOKUP(C33,'AUD MAR'!B:T,2,0)</f>
        <v>Corporación de Derecho Privado.</v>
      </c>
      <c r="G33" s="5" t="str">
        <f>VLOOKUP(C33,'AUD MAR'!B:T,3,0)</f>
        <v>Corporaciones de Derecho Privado</v>
      </c>
      <c r="H33" s="5" t="str">
        <f>VLOOKUP(C33,'AUD MAR'!B:T,4,0)</f>
        <v>Otorgada por Decreto Supremo Nº 528, de fecha 16 de mayo de 1991, del Ministerio de Justicia, publicado en el Diario Oficial el día 19 de noviembre de 1991.</v>
      </c>
      <c r="I33" s="5" t="str">
        <f>VLOOKUP(C33,'AUD MAR'!B:T,5,0)</f>
        <v>Certificado de vigencia Folio Nº 500451608691, de fecha 30 de mayo de 2022, emitido por el Servicio de Registro Civil e Identificación.</v>
      </c>
      <c r="J33" s="5">
        <f>VLOOKUP(C33,'AUD MAR'!B:T,6,0)</f>
        <v>0</v>
      </c>
      <c r="K33" s="5" t="str">
        <f>VLOOKUP(C33,'AUD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3" s="5" t="str">
        <f>VLOOKUP(C33,'AUD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3" s="5" t="str">
        <f>VLOOKUP(C33,'AUD MAR'!B:T,9,0)</f>
        <v>Tres años.</v>
      </c>
      <c r="N33" s="5" t="str">
        <f>VLOOKUP(C33,'AUD MAR'!B:T,10,0)</f>
        <v xml:space="preserve">De 13 de junio de 2019 al 13 de junio de 2022. 
</v>
      </c>
      <c r="O33" s="5" t="str">
        <f>VLOOKUP(C33,'AUD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3" s="5" t="str">
        <f>VLOOKUP(C33,'AUD MAR'!B:T,12,0)</f>
        <v xml:space="preserve">Santa Isabel Nº 345, Santiago, Región Metropolitana. 
</v>
      </c>
      <c r="Q33" s="5" t="str">
        <f>VLOOKUP(C33,'AUD MAR'!B:T,13,0)</f>
        <v>XIII</v>
      </c>
      <c r="R33" s="5" t="str">
        <f>VLOOKUP(C33,'AUD MAR'!B:T,14,0)</f>
        <v>Santiago</v>
      </c>
      <c r="S33" s="5" t="str">
        <f>VLOOKUP(C33,'AUD MAR'!B:T,15,0)</f>
        <v>2228893- 2225181     Jaime Enrique Vilches González: 992386370- oficina: 226346252</v>
      </c>
      <c r="T33" s="5" t="str">
        <f>VLOOKUP(C33,'AUD MAR'!B:T,16,0)</f>
        <v xml:space="preserve">corporacion.central@gmail.com
vilches.jaime@gmail.com
</v>
      </c>
      <c r="U33" s="5">
        <f>VLOOKUP(C33,'AUD MAR'!B:T,17,0)</f>
        <v>0</v>
      </c>
      <c r="V33" s="6" t="str">
        <f>VLOOKUP(C33,'AUD MAR'!B:T,18,0)</f>
        <v>93401: Institución de Asistencia Social</v>
      </c>
      <c r="W33" s="7" t="str">
        <f>VLOOKUP(C33,'AUD MAR'!B:T,19,0)</f>
        <v xml:space="preserve">Se acompaña certificado de antecedentes financieros, correspondiente al año 2021 aprobados por el Sub Departamento de Supervisión Financiera Nacional. </v>
      </c>
      <c r="X33" s="8">
        <v>6742890</v>
      </c>
      <c r="Y33" s="8">
        <v>19425945</v>
      </c>
      <c r="Z33" s="6">
        <v>45016</v>
      </c>
      <c r="AA33" s="5" t="s">
        <v>6020</v>
      </c>
      <c r="AB33" s="5" t="s">
        <v>6021</v>
      </c>
      <c r="AC33" s="5" t="s">
        <v>6050</v>
      </c>
    </row>
    <row r="34" spans="2:29" x14ac:dyDescent="0.2">
      <c r="B34" s="26" t="s">
        <v>6152</v>
      </c>
      <c r="C34" s="26">
        <v>719400000</v>
      </c>
      <c r="D34" s="5">
        <v>1132585</v>
      </c>
      <c r="E34" s="26">
        <v>13</v>
      </c>
      <c r="F34" s="5" t="str">
        <f>VLOOKUP(C34,'AUD MAR'!B:T,2,0)</f>
        <v>Corporación de Derecho Privado.</v>
      </c>
      <c r="G34" s="5" t="str">
        <f>VLOOKUP(C34,'AUD MAR'!B:T,3,0)</f>
        <v>Corporaciones de Derecho Privado</v>
      </c>
      <c r="H34" s="5" t="str">
        <f>VLOOKUP(C34,'AUD MAR'!B:T,4,0)</f>
        <v>Otorgada por Decreto Supremo Nº 528, de fecha 16 de mayo de 1991, del Ministerio de Justicia, publicado en el Diario Oficial el día 19 de noviembre de 1991.</v>
      </c>
      <c r="I34" s="5" t="str">
        <f>VLOOKUP(C34,'AUD MAR'!B:T,5,0)</f>
        <v>Certificado de vigencia Folio Nº 500451608691, de fecha 30 de mayo de 2022, emitido por el Servicio de Registro Civil e Identificación.</v>
      </c>
      <c r="J34" s="5">
        <f>VLOOKUP(C34,'AUD MAR'!B:T,6,0)</f>
        <v>0</v>
      </c>
      <c r="K34" s="5" t="str">
        <f>VLOOKUP(C34,'AUD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4" s="5" t="str">
        <f>VLOOKUP(C34,'AUD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4" s="5" t="str">
        <f>VLOOKUP(C34,'AUD MAR'!B:T,9,0)</f>
        <v>Tres años.</v>
      </c>
      <c r="N34" s="5" t="str">
        <f>VLOOKUP(C34,'AUD MAR'!B:T,10,0)</f>
        <v xml:space="preserve">De 13 de junio de 2019 al 13 de junio de 2022. 
</v>
      </c>
      <c r="O34" s="5" t="str">
        <f>VLOOKUP(C34,'AUD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4" s="5" t="str">
        <f>VLOOKUP(C34,'AUD MAR'!B:T,12,0)</f>
        <v xml:space="preserve">Santa Isabel Nº 345, Santiago, Región Metropolitana. 
</v>
      </c>
      <c r="Q34" s="5" t="str">
        <f>VLOOKUP(C34,'AUD MAR'!B:T,13,0)</f>
        <v>XIII</v>
      </c>
      <c r="R34" s="5" t="str">
        <f>VLOOKUP(C34,'AUD MAR'!B:T,14,0)</f>
        <v>Santiago</v>
      </c>
      <c r="S34" s="5" t="str">
        <f>VLOOKUP(C34,'AUD MAR'!B:T,15,0)</f>
        <v>2228893- 2225181     Jaime Enrique Vilches González: 992386370- oficina: 226346252</v>
      </c>
      <c r="T34" s="5" t="str">
        <f>VLOOKUP(C34,'AUD MAR'!B:T,16,0)</f>
        <v xml:space="preserve">corporacion.central@gmail.com
vilches.jaime@gmail.com
</v>
      </c>
      <c r="U34" s="5">
        <f>VLOOKUP(C34,'AUD MAR'!B:T,17,0)</f>
        <v>0</v>
      </c>
      <c r="V34" s="6" t="str">
        <f>VLOOKUP(C34,'AUD MAR'!B:T,18,0)</f>
        <v>93401: Institución de Asistencia Social</v>
      </c>
      <c r="W34" s="7" t="str">
        <f>VLOOKUP(C34,'AUD MAR'!B:T,19,0)</f>
        <v xml:space="preserve">Se acompaña certificado de antecedentes financieros, correspondiente al año 2021 aprobados por el Sub Departamento de Supervisión Financiera Nacional. </v>
      </c>
      <c r="X34" s="8">
        <v>14869386</v>
      </c>
      <c r="Y34" s="8">
        <v>44372136</v>
      </c>
      <c r="Z34" s="6">
        <v>45016</v>
      </c>
      <c r="AA34" s="5" t="s">
        <v>6020</v>
      </c>
      <c r="AB34" s="5" t="s">
        <v>6021</v>
      </c>
      <c r="AC34" s="5" t="s">
        <v>6050</v>
      </c>
    </row>
    <row r="35" spans="2:29" x14ac:dyDescent="0.2">
      <c r="B35" s="26" t="s">
        <v>6152</v>
      </c>
      <c r="C35" s="26">
        <v>719400000</v>
      </c>
      <c r="D35" s="5">
        <v>1132587</v>
      </c>
      <c r="E35" s="26">
        <v>13</v>
      </c>
      <c r="F35" s="5" t="str">
        <f>VLOOKUP(C35,'AUD MAR'!B:T,2,0)</f>
        <v>Corporación de Derecho Privado.</v>
      </c>
      <c r="G35" s="5" t="str">
        <f>VLOOKUP(C35,'AUD MAR'!B:T,3,0)</f>
        <v>Corporaciones de Derecho Privado</v>
      </c>
      <c r="H35" s="5" t="str">
        <f>VLOOKUP(C35,'AUD MAR'!B:T,4,0)</f>
        <v>Otorgada por Decreto Supremo Nº 528, de fecha 16 de mayo de 1991, del Ministerio de Justicia, publicado en el Diario Oficial el día 19 de noviembre de 1991.</v>
      </c>
      <c r="I35" s="5" t="str">
        <f>VLOOKUP(C35,'AUD MAR'!B:T,5,0)</f>
        <v>Certificado de vigencia Folio Nº 500451608691, de fecha 30 de mayo de 2022, emitido por el Servicio de Registro Civil e Identificación.</v>
      </c>
      <c r="J35" s="5">
        <f>VLOOKUP(C35,'AUD MAR'!B:T,6,0)</f>
        <v>0</v>
      </c>
      <c r="K35" s="5" t="str">
        <f>VLOOKUP(C35,'AUD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5" s="5" t="str">
        <f>VLOOKUP(C35,'AUD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5" s="5" t="str">
        <f>VLOOKUP(C35,'AUD MAR'!B:T,9,0)</f>
        <v>Tres años.</v>
      </c>
      <c r="N35" s="5" t="str">
        <f>VLOOKUP(C35,'AUD MAR'!B:T,10,0)</f>
        <v xml:space="preserve">De 13 de junio de 2019 al 13 de junio de 2022. 
</v>
      </c>
      <c r="O35" s="5" t="str">
        <f>VLOOKUP(C35,'AUD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5" s="5" t="str">
        <f>VLOOKUP(C35,'AUD MAR'!B:T,12,0)</f>
        <v xml:space="preserve">Santa Isabel Nº 345, Santiago, Región Metropolitana. 
</v>
      </c>
      <c r="Q35" s="5" t="str">
        <f>VLOOKUP(C35,'AUD MAR'!B:T,13,0)</f>
        <v>XIII</v>
      </c>
      <c r="R35" s="5" t="str">
        <f>VLOOKUP(C35,'AUD MAR'!B:T,14,0)</f>
        <v>Santiago</v>
      </c>
      <c r="S35" s="5" t="str">
        <f>VLOOKUP(C35,'AUD MAR'!B:T,15,0)</f>
        <v>2228893- 2225181     Jaime Enrique Vilches González: 992386370- oficina: 226346252</v>
      </c>
      <c r="T35" s="5" t="str">
        <f>VLOOKUP(C35,'AUD MAR'!B:T,16,0)</f>
        <v xml:space="preserve">corporacion.central@gmail.com
vilches.jaime@gmail.com
</v>
      </c>
      <c r="U35" s="5">
        <f>VLOOKUP(C35,'AUD MAR'!B:T,17,0)</f>
        <v>0</v>
      </c>
      <c r="V35" s="6" t="str">
        <f>VLOOKUP(C35,'AUD MAR'!B:T,18,0)</f>
        <v>93401: Institución de Asistencia Social</v>
      </c>
      <c r="W35" s="7" t="str">
        <f>VLOOKUP(C35,'AUD MAR'!B:T,19,0)</f>
        <v xml:space="preserve">Se acompaña certificado de antecedentes financieros, correspondiente al año 2021 aprobados por el Sub Departamento de Supervisión Financiera Nacional. </v>
      </c>
      <c r="X35" s="8">
        <v>5992916</v>
      </c>
      <c r="Y35" s="8">
        <v>17433937</v>
      </c>
      <c r="Z35" s="6">
        <v>45016</v>
      </c>
      <c r="AA35" s="5" t="s">
        <v>6020</v>
      </c>
      <c r="AB35" s="5" t="s">
        <v>6021</v>
      </c>
      <c r="AC35" s="5" t="s">
        <v>6057</v>
      </c>
    </row>
    <row r="36" spans="2:29" x14ac:dyDescent="0.2">
      <c r="B36" s="26" t="s">
        <v>6152</v>
      </c>
      <c r="C36" s="26">
        <v>719400000</v>
      </c>
      <c r="D36" s="5">
        <v>1132594</v>
      </c>
      <c r="E36" s="26">
        <v>13</v>
      </c>
      <c r="F36" s="5" t="str">
        <f>VLOOKUP(C36,'AUD MAR'!B:T,2,0)</f>
        <v>Corporación de Derecho Privado.</v>
      </c>
      <c r="G36" s="5" t="str">
        <f>VLOOKUP(C36,'AUD MAR'!B:T,3,0)</f>
        <v>Corporaciones de Derecho Privado</v>
      </c>
      <c r="H36" s="5" t="str">
        <f>VLOOKUP(C36,'AUD MAR'!B:T,4,0)</f>
        <v>Otorgada por Decreto Supremo Nº 528, de fecha 16 de mayo de 1991, del Ministerio de Justicia, publicado en el Diario Oficial el día 19 de noviembre de 1991.</v>
      </c>
      <c r="I36" s="5" t="str">
        <f>VLOOKUP(C36,'AUD MAR'!B:T,5,0)</f>
        <v>Certificado de vigencia Folio Nº 500451608691, de fecha 30 de mayo de 2022, emitido por el Servicio de Registro Civil e Identificación.</v>
      </c>
      <c r="J36" s="5">
        <f>VLOOKUP(C36,'AUD MAR'!B:T,6,0)</f>
        <v>0</v>
      </c>
      <c r="K36" s="5" t="str">
        <f>VLOOKUP(C36,'AUD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6" s="5" t="str">
        <f>VLOOKUP(C36,'AUD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6" s="5" t="str">
        <f>VLOOKUP(C36,'AUD MAR'!B:T,9,0)</f>
        <v>Tres años.</v>
      </c>
      <c r="N36" s="5" t="str">
        <f>VLOOKUP(C36,'AUD MAR'!B:T,10,0)</f>
        <v xml:space="preserve">De 13 de junio de 2019 al 13 de junio de 2022. 
</v>
      </c>
      <c r="O36" s="5" t="str">
        <f>VLOOKUP(C36,'AUD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6" s="5" t="str">
        <f>VLOOKUP(C36,'AUD MAR'!B:T,12,0)</f>
        <v xml:space="preserve">Santa Isabel Nº 345, Santiago, Región Metropolitana. 
</v>
      </c>
      <c r="Q36" s="5" t="str">
        <f>VLOOKUP(C36,'AUD MAR'!B:T,13,0)</f>
        <v>XIII</v>
      </c>
      <c r="R36" s="5" t="str">
        <f>VLOOKUP(C36,'AUD MAR'!B:T,14,0)</f>
        <v>Santiago</v>
      </c>
      <c r="S36" s="5" t="str">
        <f>VLOOKUP(C36,'AUD MAR'!B:T,15,0)</f>
        <v>2228893- 2225181     Jaime Enrique Vilches González: 992386370- oficina: 226346252</v>
      </c>
      <c r="T36" s="5" t="str">
        <f>VLOOKUP(C36,'AUD MAR'!B:T,16,0)</f>
        <v xml:space="preserve">corporacion.central@gmail.com
vilches.jaime@gmail.com
</v>
      </c>
      <c r="U36" s="5">
        <f>VLOOKUP(C36,'AUD MAR'!B:T,17,0)</f>
        <v>0</v>
      </c>
      <c r="V36" s="6" t="str">
        <f>VLOOKUP(C36,'AUD MAR'!B:T,18,0)</f>
        <v>93401: Institución de Asistencia Social</v>
      </c>
      <c r="W36" s="7" t="str">
        <f>VLOOKUP(C36,'AUD MAR'!B:T,19,0)</f>
        <v xml:space="preserve">Se acompaña certificado de antecedentes financieros, correspondiente al año 2021 aprobados por el Sub Departamento de Supervisión Financiera Nacional. </v>
      </c>
      <c r="X36" s="8">
        <v>6888840</v>
      </c>
      <c r="Y36" s="8">
        <v>21773655</v>
      </c>
      <c r="Z36" s="6">
        <v>45016</v>
      </c>
      <c r="AA36" s="5" t="s">
        <v>6020</v>
      </c>
      <c r="AB36" s="5" t="s">
        <v>6021</v>
      </c>
      <c r="AC36" s="5" t="s">
        <v>6057</v>
      </c>
    </row>
    <row r="37" spans="2:29" x14ac:dyDescent="0.2">
      <c r="B37" s="26" t="s">
        <v>6152</v>
      </c>
      <c r="C37" s="26">
        <v>719400000</v>
      </c>
      <c r="D37" s="5">
        <v>1132595</v>
      </c>
      <c r="E37" s="26">
        <v>13</v>
      </c>
      <c r="F37" s="5" t="str">
        <f>VLOOKUP(C37,'AUD MAR'!B:T,2,0)</f>
        <v>Corporación de Derecho Privado.</v>
      </c>
      <c r="G37" s="5" t="str">
        <f>VLOOKUP(C37,'AUD MAR'!B:T,3,0)</f>
        <v>Corporaciones de Derecho Privado</v>
      </c>
      <c r="H37" s="5" t="str">
        <f>VLOOKUP(C37,'AUD MAR'!B:T,4,0)</f>
        <v>Otorgada por Decreto Supremo Nº 528, de fecha 16 de mayo de 1991, del Ministerio de Justicia, publicado en el Diario Oficial el día 19 de noviembre de 1991.</v>
      </c>
      <c r="I37" s="5" t="str">
        <f>VLOOKUP(C37,'AUD MAR'!B:T,5,0)</f>
        <v>Certificado de vigencia Folio Nº 500451608691, de fecha 30 de mayo de 2022, emitido por el Servicio de Registro Civil e Identificación.</v>
      </c>
      <c r="J37" s="5">
        <f>VLOOKUP(C37,'AUD MAR'!B:T,6,0)</f>
        <v>0</v>
      </c>
      <c r="K37" s="5" t="str">
        <f>VLOOKUP(C37,'AUD MAR'!B:T,7,0)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L37" s="5" t="str">
        <f>VLOOKUP(C37,'AUD MAR'!B:T,8,0)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M37" s="5" t="str">
        <f>VLOOKUP(C37,'AUD MAR'!B:T,9,0)</f>
        <v>Tres años.</v>
      </c>
      <c r="N37" s="5" t="str">
        <f>VLOOKUP(C37,'AUD MAR'!B:T,10,0)</f>
        <v xml:space="preserve">De 13 de junio de 2019 al 13 de junio de 2022. 
</v>
      </c>
      <c r="O37" s="5" t="str">
        <f>VLOOKUP(C37,'AUD MAR'!B:T,11,0)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P37" s="5" t="str">
        <f>VLOOKUP(C37,'AUD MAR'!B:T,12,0)</f>
        <v xml:space="preserve">Santa Isabel Nº 345, Santiago, Región Metropolitana. 
</v>
      </c>
      <c r="Q37" s="5" t="str">
        <f>VLOOKUP(C37,'AUD MAR'!B:T,13,0)</f>
        <v>XIII</v>
      </c>
      <c r="R37" s="5" t="str">
        <f>VLOOKUP(C37,'AUD MAR'!B:T,14,0)</f>
        <v>Santiago</v>
      </c>
      <c r="S37" s="5" t="str">
        <f>VLOOKUP(C37,'AUD MAR'!B:T,15,0)</f>
        <v>2228893- 2225181     Jaime Enrique Vilches González: 992386370- oficina: 226346252</v>
      </c>
      <c r="T37" s="5" t="str">
        <f>VLOOKUP(C37,'AUD MAR'!B:T,16,0)</f>
        <v xml:space="preserve">corporacion.central@gmail.com
vilches.jaime@gmail.com
</v>
      </c>
      <c r="U37" s="5">
        <f>VLOOKUP(C37,'AUD MAR'!B:T,17,0)</f>
        <v>0</v>
      </c>
      <c r="V37" s="6" t="str">
        <f>VLOOKUP(C37,'AUD MAR'!B:T,18,0)</f>
        <v>93401: Institución de Asistencia Social</v>
      </c>
      <c r="W37" s="7" t="str">
        <f>VLOOKUP(C37,'AUD MAR'!B:T,19,0)</f>
        <v xml:space="preserve">Se acompaña certificado de antecedentes financieros, correspondiente al año 2021 aprobados por el Sub Departamento de Supervisión Financiera Nacional. </v>
      </c>
      <c r="X37" s="8">
        <v>7380900</v>
      </c>
      <c r="Y37" s="8">
        <v>22265715</v>
      </c>
      <c r="Z37" s="6">
        <v>45016</v>
      </c>
      <c r="AA37" s="5" t="s">
        <v>6020</v>
      </c>
      <c r="AB37" s="5" t="s">
        <v>6021</v>
      </c>
      <c r="AC37" s="5" t="s">
        <v>6055</v>
      </c>
    </row>
    <row r="38" spans="2:29" x14ac:dyDescent="0.2">
      <c r="B38" s="26" t="s">
        <v>6164</v>
      </c>
      <c r="C38" s="26">
        <v>731013004</v>
      </c>
      <c r="D38" s="5">
        <v>1132590</v>
      </c>
      <c r="E38" s="26">
        <v>13</v>
      </c>
      <c r="F38" s="5" t="str">
        <f>VLOOKUP(C38,'AUD MAR'!B:T,2,0)</f>
        <v>Corporación de Derecho Privado.</v>
      </c>
      <c r="G38" s="5" t="str">
        <f>VLOOKUP(C38,'AUD MAR'!B:T,3,0)</f>
        <v>Corporaciones de Derecho Privado</v>
      </c>
      <c r="H38" s="5" t="str">
        <f>VLOOKUP(C38,'AUD MAR'!B:T,4,0)</f>
        <v>Otorgada por Decreto Supremo Nº 1187, de fecha 19 de agosto de 1994, del Ministerio de Justicia, publicado en el Diario Oficial el día 13 de septiembre de 1994.</v>
      </c>
      <c r="I38" s="5" t="str">
        <f>VLOOKUP(C38,'AUD MAR'!B:T,5,0)</f>
        <v xml:space="preserve">Certificado de vigencia de Persona Jurídica sin fines de lucro, Folio N° 500406447929, de 31 de agosto de 2021, del Servicio de Registro Civil e Identificación.  
</v>
      </c>
      <c r="J38" s="5">
        <f>VLOOKUP(C38,'AUD MAR'!B:T,6,0)</f>
        <v>0</v>
      </c>
      <c r="K38" s="5" t="str">
        <f>VLOOKUP(C38,'AUD MAR'!B:T,7,0)</f>
        <v xml:space="preserve">Desarrollar actividades por el reconocimiento y respeto de los derechos humanos de los niños, niñas y jóvenes, de la mujer y de las minorías étnicas, promoviendo los valores de un desarrollo democrático en un medio ambiente protegido.  </v>
      </c>
      <c r="L38" s="5" t="str">
        <f>VLOOKUP(C38,'AUD MAR'!B:T,8,0)</f>
        <v xml:space="preserve">Presidente: Guido Romo Costamaillere, 
Vicepresidenta: Rocío Alorda Zelada, 
Secretaria: María Cecilia Jaramillo Becker, 
Tesorera: María Gracia Casanova Jaramillo, 
Directores: 
Pablo Andrés Cajales Loaiza, 
Patricio Vejar Mercado,                                            Alejandro Varas Barboza, </v>
      </c>
      <c r="M38" s="5" t="str">
        <f>VLOOKUP(C38,'AUD MAR'!B:T,9,0)</f>
        <v>Durarán 02 años en sus cargos</v>
      </c>
      <c r="N38" s="5" t="str">
        <f>VLOOKUP(C38,'AUD MAR'!B:T,10,0)</f>
        <v>29 de diciembre de 2020 al 29 de diciembre de 2022</v>
      </c>
      <c r="O38" s="5" t="str">
        <f>VLOOKUP(C38,'AUD MAR'!B:T,11,0)</f>
        <v xml:space="preserve">Poderes para que actúen conjunta, separada e indistintamente a nombre de a institución: 
Presidente: Guido Romo Costamaillere,  y,
Directora Ejecutiva: Francis Valverde Mosquera, 
Delegación de Poderes:
Patricia Rosa Larrea Bosshardt,  </v>
      </c>
      <c r="P38" s="5" t="str">
        <f>VLOOKUP(C38,'AUD MAR'!B:T,12,0)</f>
        <v xml:space="preserve">Providencia 835, oficina 17, comuna de Providencia.
</v>
      </c>
      <c r="Q38" s="5" t="str">
        <f>VLOOKUP(C38,'AUD MAR'!B:T,13,0)</f>
        <v>XIII</v>
      </c>
      <c r="R38" s="5" t="str">
        <f>VLOOKUP(C38,'AUD MAR'!B:T,14,0)</f>
        <v>Providencia</v>
      </c>
      <c r="S38" s="5">
        <f>VLOOKUP(C38,'AUD MAR'!B:T,15,0)</f>
        <v>223414941</v>
      </c>
      <c r="T38" s="5" t="str">
        <f>VLOOKUP(C38,'AUD MAR'!B:T,16,0)</f>
        <v>achnu@achnu.cl 
franscisvalverde@achnu.cl</v>
      </c>
      <c r="U38" s="5">
        <f>VLOOKUP(C38,'AUD MAR'!B:T,17,0)</f>
        <v>0</v>
      </c>
      <c r="V38" s="6" t="str">
        <f>VLOOKUP(C38,'AUD MAR'!B:T,18,0)</f>
        <v>fonos (02)- 2743150</v>
      </c>
      <c r="W38" s="7" t="str">
        <f>VLOOKUP(C38,'AUD MAR'!B:T,19,0)</f>
        <v xml:space="preserve">Se acompaña certificado financiero, correspondiente al año 2021, aprobado por el Subdepartamento de Supervisión Financiera Nacional. </v>
      </c>
      <c r="X38" s="8">
        <v>12494363</v>
      </c>
      <c r="Y38" s="8">
        <v>37483089</v>
      </c>
      <c r="Z38" s="6">
        <v>45016</v>
      </c>
      <c r="AA38" s="5" t="s">
        <v>6020</v>
      </c>
      <c r="AB38" s="5" t="s">
        <v>6021</v>
      </c>
      <c r="AC38" s="5" t="s">
        <v>6057</v>
      </c>
    </row>
    <row r="39" spans="2:29" x14ac:dyDescent="0.2">
      <c r="B39" s="26" t="s">
        <v>6156</v>
      </c>
      <c r="C39" s="26">
        <v>719926002</v>
      </c>
      <c r="D39" s="5">
        <v>1070737</v>
      </c>
      <c r="E39" s="26">
        <v>7</v>
      </c>
      <c r="F39" s="5" t="str">
        <f>VLOOKUP(C39,'AUD MAR'!B:T,2,0)</f>
        <v>Corporación de Derecho Privado</v>
      </c>
      <c r="G39" s="5" t="str">
        <f>VLOOKUP(C39,'AUD MAR'!B:T,3,0)</f>
        <v>Corporaciones de Derecho Privado</v>
      </c>
      <c r="H39" s="5" t="str">
        <f>VLOOKUP(C39,'AUD MAR'!B:T,4,0)</f>
        <v>Otorgada por Decreto Supremo Nº 1429, de fecha 27 de noviembre  de 1991, del Ministerio de Justicia, publicado en el Diario Oficial el día 16 de enero de 1992.</v>
      </c>
      <c r="I39" s="5" t="str">
        <f>VLOOKUP(C39,'AUD MAR'!B:T,5,0)</f>
        <v>Certificado de Vigencia de Persona Jurídica sin Fines de Lucro Folio N° 500449328028, de 16 de mayo de 2022, emitido por el Servicio de Registro Civil e Identificación</v>
      </c>
      <c r="J39" s="5">
        <f>VLOOKUP(C39,'AUD MAR'!B:T,6,0)</f>
        <v>0</v>
      </c>
      <c r="K39" s="5" t="str">
        <f>VLOOKUP(C39,'AUD MAR'!B:T,7,0)</f>
        <v>Atender a los jóvenes en citación de riesgo social, proponiendo dar atención integral, con miras a prevenir conductas desadaptativas que los lleven a involucrase posteriormente en actos delictivos.</v>
      </c>
      <c r="L39" s="5" t="str">
        <f>VLOOKUP(C39,'AUD MAR'!B:T,8,0)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M39" s="5" t="str">
        <f>VLOOKUP(C39,'AUD MAR'!B:T,9,0)</f>
        <v>Se elegirán cada dos años.</v>
      </c>
      <c r="N39" s="5" t="str">
        <f>VLOOKUP(C39,'AUD MAR'!B:T,10,0)</f>
        <v xml:space="preserve">desde el 07 de abril de 2021 al 07 de abril del 2023.  </v>
      </c>
      <c r="O39" s="5" t="str">
        <f>VLOOKUP(C39,'AUD MAR'!B:T,11,0)</f>
        <v xml:space="preserve">Presidente: Luis Antonio Ruíz Sumaret, 
Directora Ejecutiva: Yerka Aguilera Olivares, 
</v>
      </c>
      <c r="P39" s="5" t="str">
        <f>VLOOKUP(C39,'AUD MAR'!B:T,12,0)</f>
        <v xml:space="preserve">Avenida O´Higgins N° 1271, Chillan. 
</v>
      </c>
      <c r="Q39" s="5" t="str">
        <f>VLOOKUP(C39,'AUD MAR'!B:T,13,0)</f>
        <v>XVI</v>
      </c>
      <c r="R39" s="5" t="str">
        <f>VLOOKUP(C39,'AUD MAR'!B:T,14,0)</f>
        <v>Chillán</v>
      </c>
      <c r="S39" s="5" t="str">
        <f>VLOOKUP(C39,'AUD MAR'!B:T,15,0)</f>
        <v xml:space="preserve"> 42-2426627 y 42-2426628-    Celular: 978072945</v>
      </c>
      <c r="T39" s="5" t="str">
        <f>VLOOKUP(C39,'AUD MAR'!B:T,16,0)</f>
        <v xml:space="preserve"> Correo electrónico: directorio@corporacionllequen.cl, llequencentral4@gmail.com             yerkaguileracorporacionllequen@gmail.com</v>
      </c>
      <c r="U39" s="5">
        <f>VLOOKUP(C39,'AUD MAR'!B:T,17,0)</f>
        <v>0</v>
      </c>
      <c r="V39" s="6" t="str">
        <f>VLOOKUP(C39,'AUD MAR'!B:T,18,0)</f>
        <v>93401: Institución de Asistencia Social</v>
      </c>
      <c r="W39" s="7" t="str">
        <f>VLOOKUP(C39,'AUD MAR'!B:T,19,0)</f>
        <v xml:space="preserve">Se acompañan antecedentes financieros correspondientes al año 2021,  aprobados por el Subdepartamento de Supervisión Financiera Nacional. </v>
      </c>
      <c r="X39" s="8">
        <v>8552720</v>
      </c>
      <c r="Y39" s="8">
        <v>24740760</v>
      </c>
      <c r="Z39" s="6">
        <v>45016</v>
      </c>
      <c r="AA39" s="5" t="s">
        <v>6020</v>
      </c>
      <c r="AB39" s="5" t="s">
        <v>6021</v>
      </c>
      <c r="AC39" s="5" t="s">
        <v>6031</v>
      </c>
    </row>
    <row r="40" spans="2:29" x14ac:dyDescent="0.2">
      <c r="B40" s="26" t="s">
        <v>6156</v>
      </c>
      <c r="C40" s="26">
        <v>719926002</v>
      </c>
      <c r="D40" s="5">
        <v>1160042</v>
      </c>
      <c r="E40" s="26">
        <v>16</v>
      </c>
      <c r="F40" s="5" t="str">
        <f>VLOOKUP(C40,'AUD MAR'!B:T,2,0)</f>
        <v>Corporación de Derecho Privado</v>
      </c>
      <c r="G40" s="5" t="str">
        <f>VLOOKUP(C40,'AUD MAR'!B:T,3,0)</f>
        <v>Corporaciones de Derecho Privado</v>
      </c>
      <c r="H40" s="5" t="str">
        <f>VLOOKUP(C40,'AUD MAR'!B:T,4,0)</f>
        <v>Otorgada por Decreto Supremo Nº 1429, de fecha 27 de noviembre  de 1991, del Ministerio de Justicia, publicado en el Diario Oficial el día 16 de enero de 1992.</v>
      </c>
      <c r="I40" s="5" t="str">
        <f>VLOOKUP(C40,'AUD MAR'!B:T,5,0)</f>
        <v>Certificado de Vigencia de Persona Jurídica sin Fines de Lucro Folio N° 500449328028, de 16 de mayo de 2022, emitido por el Servicio de Registro Civil e Identificación</v>
      </c>
      <c r="J40" s="5">
        <f>VLOOKUP(C40,'AUD MAR'!B:T,6,0)</f>
        <v>0</v>
      </c>
      <c r="K40" s="5" t="str">
        <f>VLOOKUP(C40,'AUD MAR'!B:T,7,0)</f>
        <v>Atender a los jóvenes en citación de riesgo social, proponiendo dar atención integral, con miras a prevenir conductas desadaptativas que los lleven a involucrase posteriormente en actos delictivos.</v>
      </c>
      <c r="L40" s="5" t="str">
        <f>VLOOKUP(C40,'AUD MAR'!B:T,8,0)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M40" s="5" t="str">
        <f>VLOOKUP(C40,'AUD MAR'!B:T,9,0)</f>
        <v>Se elegirán cada dos años.</v>
      </c>
      <c r="N40" s="5" t="str">
        <f>VLOOKUP(C40,'AUD MAR'!B:T,10,0)</f>
        <v xml:space="preserve">desde el 07 de abril de 2021 al 07 de abril del 2023.  </v>
      </c>
      <c r="O40" s="5" t="str">
        <f>VLOOKUP(C40,'AUD MAR'!B:T,11,0)</f>
        <v xml:space="preserve">Presidente: Luis Antonio Ruíz Sumaret, 
Directora Ejecutiva: Yerka Aguilera Olivares, 
</v>
      </c>
      <c r="P40" s="5" t="str">
        <f>VLOOKUP(C40,'AUD MAR'!B:T,12,0)</f>
        <v xml:space="preserve">Avenida O´Higgins N° 1271, Chillan. 
</v>
      </c>
      <c r="Q40" s="5" t="str">
        <f>VLOOKUP(C40,'AUD MAR'!B:T,13,0)</f>
        <v>XVI</v>
      </c>
      <c r="R40" s="5" t="str">
        <f>VLOOKUP(C40,'AUD MAR'!B:T,14,0)</f>
        <v>Chillán</v>
      </c>
      <c r="S40" s="5" t="str">
        <f>VLOOKUP(C40,'AUD MAR'!B:T,15,0)</f>
        <v xml:space="preserve"> 42-2426627 y 42-2426628-    Celular: 978072945</v>
      </c>
      <c r="T40" s="5" t="str">
        <f>VLOOKUP(C40,'AUD MAR'!B:T,16,0)</f>
        <v xml:space="preserve"> Correo electrónico: directorio@corporacionllequen.cl, llequencentral4@gmail.com             yerkaguileracorporacionllequen@gmail.com</v>
      </c>
      <c r="U40" s="5">
        <f>VLOOKUP(C40,'AUD MAR'!B:T,17,0)</f>
        <v>0</v>
      </c>
      <c r="V40" s="6" t="str">
        <f>VLOOKUP(C40,'AUD MAR'!B:T,18,0)</f>
        <v>93401: Institución de Asistencia Social</v>
      </c>
      <c r="W40" s="7" t="str">
        <f>VLOOKUP(C40,'AUD MAR'!B:T,19,0)</f>
        <v xml:space="preserve">Se acompañan antecedentes financieros correspondientes al año 2021,  aprobados por el Subdepartamento de Supervisión Financiera Nacional. </v>
      </c>
      <c r="X40" s="8">
        <v>3993192</v>
      </c>
      <c r="Y40" s="8">
        <v>5989788</v>
      </c>
      <c r="Z40" s="6">
        <v>45016</v>
      </c>
      <c r="AA40" s="5" t="s">
        <v>6020</v>
      </c>
      <c r="AB40" s="5" t="s">
        <v>6021</v>
      </c>
      <c r="AC40" s="5" t="s">
        <v>6035</v>
      </c>
    </row>
    <row r="41" spans="2:29" x14ac:dyDescent="0.2">
      <c r="B41" s="26" t="s">
        <v>6156</v>
      </c>
      <c r="C41" s="26">
        <v>719926002</v>
      </c>
      <c r="D41" s="5">
        <v>1160043</v>
      </c>
      <c r="E41" s="26">
        <v>16</v>
      </c>
      <c r="F41" s="5" t="str">
        <f>VLOOKUP(C41,'AUD MAR'!B:T,2,0)</f>
        <v>Corporación de Derecho Privado</v>
      </c>
      <c r="G41" s="5" t="str">
        <f>VLOOKUP(C41,'AUD MAR'!B:T,3,0)</f>
        <v>Corporaciones de Derecho Privado</v>
      </c>
      <c r="H41" s="5" t="str">
        <f>VLOOKUP(C41,'AUD MAR'!B:T,4,0)</f>
        <v>Otorgada por Decreto Supremo Nº 1429, de fecha 27 de noviembre  de 1991, del Ministerio de Justicia, publicado en el Diario Oficial el día 16 de enero de 1992.</v>
      </c>
      <c r="I41" s="5" t="str">
        <f>VLOOKUP(C41,'AUD MAR'!B:T,5,0)</f>
        <v>Certificado de Vigencia de Persona Jurídica sin Fines de Lucro Folio N° 500449328028, de 16 de mayo de 2022, emitido por el Servicio de Registro Civil e Identificación</v>
      </c>
      <c r="J41" s="5">
        <f>VLOOKUP(C41,'AUD MAR'!B:T,6,0)</f>
        <v>0</v>
      </c>
      <c r="K41" s="5" t="str">
        <f>VLOOKUP(C41,'AUD MAR'!B:T,7,0)</f>
        <v>Atender a los jóvenes en citación de riesgo social, proponiendo dar atención integral, con miras a prevenir conductas desadaptativas que los lleven a involucrase posteriormente en actos delictivos.</v>
      </c>
      <c r="L41" s="5" t="str">
        <f>VLOOKUP(C41,'AUD MAR'!B:T,8,0)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M41" s="5" t="str">
        <f>VLOOKUP(C41,'AUD MAR'!B:T,9,0)</f>
        <v>Se elegirán cada dos años.</v>
      </c>
      <c r="N41" s="5" t="str">
        <f>VLOOKUP(C41,'AUD MAR'!B:T,10,0)</f>
        <v xml:space="preserve">desde el 07 de abril de 2021 al 07 de abril del 2023.  </v>
      </c>
      <c r="O41" s="5" t="str">
        <f>VLOOKUP(C41,'AUD MAR'!B:T,11,0)</f>
        <v xml:space="preserve">Presidente: Luis Antonio Ruíz Sumaret, 
Directora Ejecutiva: Yerka Aguilera Olivares, 
</v>
      </c>
      <c r="P41" s="5" t="str">
        <f>VLOOKUP(C41,'AUD MAR'!B:T,12,0)</f>
        <v xml:space="preserve">Avenida O´Higgins N° 1271, Chillan. 
</v>
      </c>
      <c r="Q41" s="5" t="str">
        <f>VLOOKUP(C41,'AUD MAR'!B:T,13,0)</f>
        <v>XVI</v>
      </c>
      <c r="R41" s="5" t="str">
        <f>VLOOKUP(C41,'AUD MAR'!B:T,14,0)</f>
        <v>Chillán</v>
      </c>
      <c r="S41" s="5" t="str">
        <f>VLOOKUP(C41,'AUD MAR'!B:T,15,0)</f>
        <v xml:space="preserve"> 42-2426627 y 42-2426628-    Celular: 978072945</v>
      </c>
      <c r="T41" s="5" t="str">
        <f>VLOOKUP(C41,'AUD MAR'!B:T,16,0)</f>
        <v xml:space="preserve"> Correo electrónico: directorio@corporacionllequen.cl, llequencentral4@gmail.com             yerkaguileracorporacionllequen@gmail.com</v>
      </c>
      <c r="U41" s="5">
        <f>VLOOKUP(C41,'AUD MAR'!B:T,17,0)</f>
        <v>0</v>
      </c>
      <c r="V41" s="6" t="str">
        <f>VLOOKUP(C41,'AUD MAR'!B:T,18,0)</f>
        <v>93401: Institución de Asistencia Social</v>
      </c>
      <c r="W41" s="7" t="str">
        <f>VLOOKUP(C41,'AUD MAR'!B:T,19,0)</f>
        <v xml:space="preserve">Se acompañan antecedentes financieros correspondientes al año 2021,  aprobados por el Subdepartamento de Supervisión Financiera Nacional. </v>
      </c>
      <c r="X41" s="8">
        <v>4562935</v>
      </c>
      <c r="Y41" s="8">
        <v>7097899</v>
      </c>
      <c r="Z41" s="6">
        <v>45016</v>
      </c>
      <c r="AA41" s="5" t="s">
        <v>6020</v>
      </c>
      <c r="AB41" s="5" t="s">
        <v>6021</v>
      </c>
      <c r="AC41" s="5" t="s">
        <v>6035</v>
      </c>
    </row>
    <row r="42" spans="2:29" x14ac:dyDescent="0.2">
      <c r="B42" s="26" t="s">
        <v>6156</v>
      </c>
      <c r="C42" s="26">
        <v>719926002</v>
      </c>
      <c r="D42" s="5">
        <v>1160075</v>
      </c>
      <c r="E42" s="26">
        <v>16</v>
      </c>
      <c r="F42" s="5" t="str">
        <f>VLOOKUP(C42,'AUD MAR'!B:T,2,0)</f>
        <v>Corporación de Derecho Privado</v>
      </c>
      <c r="G42" s="5" t="str">
        <f>VLOOKUP(C42,'AUD MAR'!B:T,3,0)</f>
        <v>Corporaciones de Derecho Privado</v>
      </c>
      <c r="H42" s="5" t="str">
        <f>VLOOKUP(C42,'AUD MAR'!B:T,4,0)</f>
        <v>Otorgada por Decreto Supremo Nº 1429, de fecha 27 de noviembre  de 1991, del Ministerio de Justicia, publicado en el Diario Oficial el día 16 de enero de 1992.</v>
      </c>
      <c r="I42" s="5" t="str">
        <f>VLOOKUP(C42,'AUD MAR'!B:T,5,0)</f>
        <v>Certificado de Vigencia de Persona Jurídica sin Fines de Lucro Folio N° 500449328028, de 16 de mayo de 2022, emitido por el Servicio de Registro Civil e Identificación</v>
      </c>
      <c r="J42" s="5">
        <f>VLOOKUP(C42,'AUD MAR'!B:T,6,0)</f>
        <v>0</v>
      </c>
      <c r="K42" s="5" t="str">
        <f>VLOOKUP(C42,'AUD MAR'!B:T,7,0)</f>
        <v>Atender a los jóvenes en citación de riesgo social, proponiendo dar atención integral, con miras a prevenir conductas desadaptativas que los lleven a involucrase posteriormente en actos delictivos.</v>
      </c>
      <c r="L42" s="5" t="str">
        <f>VLOOKUP(C42,'AUD MAR'!B:T,8,0)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M42" s="5" t="str">
        <f>VLOOKUP(C42,'AUD MAR'!B:T,9,0)</f>
        <v>Se elegirán cada dos años.</v>
      </c>
      <c r="N42" s="5" t="str">
        <f>VLOOKUP(C42,'AUD MAR'!B:T,10,0)</f>
        <v xml:space="preserve">desde el 07 de abril de 2021 al 07 de abril del 2023.  </v>
      </c>
      <c r="O42" s="5" t="str">
        <f>VLOOKUP(C42,'AUD MAR'!B:T,11,0)</f>
        <v xml:space="preserve">Presidente: Luis Antonio Ruíz Sumaret, 
Directora Ejecutiva: Yerka Aguilera Olivares, 
</v>
      </c>
      <c r="P42" s="5" t="str">
        <f>VLOOKUP(C42,'AUD MAR'!B:T,12,0)</f>
        <v xml:space="preserve">Avenida O´Higgins N° 1271, Chillan. 
</v>
      </c>
      <c r="Q42" s="5" t="str">
        <f>VLOOKUP(C42,'AUD MAR'!B:T,13,0)</f>
        <v>XVI</v>
      </c>
      <c r="R42" s="5" t="str">
        <f>VLOOKUP(C42,'AUD MAR'!B:T,14,0)</f>
        <v>Chillán</v>
      </c>
      <c r="S42" s="5" t="str">
        <f>VLOOKUP(C42,'AUD MAR'!B:T,15,0)</f>
        <v xml:space="preserve"> 42-2426627 y 42-2426628-    Celular: 978072945</v>
      </c>
      <c r="T42" s="5" t="str">
        <f>VLOOKUP(C42,'AUD MAR'!B:T,16,0)</f>
        <v xml:space="preserve"> Correo electrónico: directorio@corporacionllequen.cl, llequencentral4@gmail.com             yerkaguileracorporacionllequen@gmail.com</v>
      </c>
      <c r="U42" s="5">
        <f>VLOOKUP(C42,'AUD MAR'!B:T,17,0)</f>
        <v>0</v>
      </c>
      <c r="V42" s="6" t="str">
        <f>VLOOKUP(C42,'AUD MAR'!B:T,18,0)</f>
        <v>93401: Institución de Asistencia Social</v>
      </c>
      <c r="W42" s="7" t="str">
        <f>VLOOKUP(C42,'AUD MAR'!B:T,19,0)</f>
        <v xml:space="preserve">Se acompañan antecedentes financieros correspondientes al año 2021,  aprobados por el Subdepartamento de Supervisión Financiera Nacional. </v>
      </c>
      <c r="X42" s="8">
        <v>5697429</v>
      </c>
      <c r="Y42" s="8">
        <v>17092288</v>
      </c>
      <c r="Z42" s="6">
        <v>45016</v>
      </c>
      <c r="AA42" s="5" t="s">
        <v>6020</v>
      </c>
      <c r="AB42" s="5" t="s">
        <v>6021</v>
      </c>
      <c r="AC42" s="5" t="s">
        <v>6035</v>
      </c>
    </row>
    <row r="43" spans="2:29" x14ac:dyDescent="0.2">
      <c r="B43" s="26" t="s">
        <v>6156</v>
      </c>
      <c r="C43" s="26">
        <v>719926002</v>
      </c>
      <c r="D43" s="5">
        <v>1160076</v>
      </c>
      <c r="E43" s="26">
        <v>16</v>
      </c>
      <c r="F43" s="5" t="str">
        <f>VLOOKUP(C43,'AUD MAR'!B:T,2,0)</f>
        <v>Corporación de Derecho Privado</v>
      </c>
      <c r="G43" s="5" t="str">
        <f>VLOOKUP(C43,'AUD MAR'!B:T,3,0)</f>
        <v>Corporaciones de Derecho Privado</v>
      </c>
      <c r="H43" s="5" t="str">
        <f>VLOOKUP(C43,'AUD MAR'!B:T,4,0)</f>
        <v>Otorgada por Decreto Supremo Nº 1429, de fecha 27 de noviembre  de 1991, del Ministerio de Justicia, publicado en el Diario Oficial el día 16 de enero de 1992.</v>
      </c>
      <c r="I43" s="5" t="str">
        <f>VLOOKUP(C43,'AUD MAR'!B:T,5,0)</f>
        <v>Certificado de Vigencia de Persona Jurídica sin Fines de Lucro Folio N° 500449328028, de 16 de mayo de 2022, emitido por el Servicio de Registro Civil e Identificación</v>
      </c>
      <c r="J43" s="5">
        <f>VLOOKUP(C43,'AUD MAR'!B:T,6,0)</f>
        <v>0</v>
      </c>
      <c r="K43" s="5" t="str">
        <f>VLOOKUP(C43,'AUD MAR'!B:T,7,0)</f>
        <v>Atender a los jóvenes en citación de riesgo social, proponiendo dar atención integral, con miras a prevenir conductas desadaptativas que los lleven a involucrase posteriormente en actos delictivos.</v>
      </c>
      <c r="L43" s="5" t="str">
        <f>VLOOKUP(C43,'AUD MAR'!B:T,8,0)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M43" s="5" t="str">
        <f>VLOOKUP(C43,'AUD MAR'!B:T,9,0)</f>
        <v>Se elegirán cada dos años.</v>
      </c>
      <c r="N43" s="5" t="str">
        <f>VLOOKUP(C43,'AUD MAR'!B:T,10,0)</f>
        <v xml:space="preserve">desde el 07 de abril de 2021 al 07 de abril del 2023.  </v>
      </c>
      <c r="O43" s="5" t="str">
        <f>VLOOKUP(C43,'AUD MAR'!B:T,11,0)</f>
        <v xml:space="preserve">Presidente: Luis Antonio Ruíz Sumaret, 
Directora Ejecutiva: Yerka Aguilera Olivares, 
</v>
      </c>
      <c r="P43" s="5" t="str">
        <f>VLOOKUP(C43,'AUD MAR'!B:T,12,0)</f>
        <v xml:space="preserve">Avenida O´Higgins N° 1271, Chillan. 
</v>
      </c>
      <c r="Q43" s="5" t="str">
        <f>VLOOKUP(C43,'AUD MAR'!B:T,13,0)</f>
        <v>XVI</v>
      </c>
      <c r="R43" s="5" t="str">
        <f>VLOOKUP(C43,'AUD MAR'!B:T,14,0)</f>
        <v>Chillán</v>
      </c>
      <c r="S43" s="5" t="str">
        <f>VLOOKUP(C43,'AUD MAR'!B:T,15,0)</f>
        <v xml:space="preserve"> 42-2426627 y 42-2426628-    Celular: 978072945</v>
      </c>
      <c r="T43" s="5" t="str">
        <f>VLOOKUP(C43,'AUD MAR'!B:T,16,0)</f>
        <v xml:space="preserve"> Correo electrónico: directorio@corporacionllequen.cl, llequencentral4@gmail.com             yerkaguileracorporacionllequen@gmail.com</v>
      </c>
      <c r="U43" s="5">
        <f>VLOOKUP(C43,'AUD MAR'!B:T,17,0)</f>
        <v>0</v>
      </c>
      <c r="V43" s="6" t="str">
        <f>VLOOKUP(C43,'AUD MAR'!B:T,18,0)</f>
        <v>93401: Institución de Asistencia Social</v>
      </c>
      <c r="W43" s="7" t="str">
        <f>VLOOKUP(C43,'AUD MAR'!B:T,19,0)</f>
        <v xml:space="preserve">Se acompañan antecedentes financieros correspondientes al año 2021,  aprobados por el Subdepartamento de Supervisión Financiera Nacional. </v>
      </c>
      <c r="X43" s="8">
        <v>23174923</v>
      </c>
      <c r="Y43" s="8">
        <v>70570605</v>
      </c>
      <c r="Z43" s="6">
        <v>45016</v>
      </c>
      <c r="AA43" s="5" t="s">
        <v>6020</v>
      </c>
      <c r="AB43" s="5" t="s">
        <v>6021</v>
      </c>
      <c r="AC43" s="5" t="s">
        <v>6035</v>
      </c>
    </row>
    <row r="44" spans="2:29" x14ac:dyDescent="0.2">
      <c r="B44" s="26" t="s">
        <v>6155</v>
      </c>
      <c r="C44" s="26">
        <v>717449002</v>
      </c>
      <c r="D44" s="5">
        <v>1150078</v>
      </c>
      <c r="E44" s="26">
        <v>15</v>
      </c>
      <c r="F44" s="5" t="str">
        <f>VLOOKUP(C44,'AUD MAR'!B:T,2,0)</f>
        <v>Corporación de Derecho Privado.</v>
      </c>
      <c r="G44" s="5" t="str">
        <f>VLOOKUP(C44,'AUD MAR'!B:T,3,0)</f>
        <v>Corporaciones de Derecho Privado</v>
      </c>
      <c r="H44" s="5" t="str">
        <f>VLOOKUP(C44,'AUD MAR'!B:T,4,0)</f>
        <v xml:space="preserve">Otorgada por Decreto Supremo Nº 248, de fecha 07 de febrero de 1990. </v>
      </c>
      <c r="I44" s="5" t="str">
        <f>VLOOKUP(C44,'AUD MAR'!B:T,5,0)</f>
        <v xml:space="preserve">Certificado de vigencia, folio Nº500396922889, de 05 de julio de 2021, del Servicio de Registro Civil e Identificación. 
</v>
      </c>
      <c r="J44" s="5">
        <f>VLOOKUP(C44,'AUD MAR'!B:T,6,0)</f>
        <v>0</v>
      </c>
      <c r="K44" s="5" t="str">
        <f>VLOOKUP(C44,'AUD MAR'!B:T,7,0)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L44" s="5" t="str">
        <f>VLOOKUP(C44,'AUD MAR'!B:T,8,0)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M44" s="5" t="str">
        <f>VLOOKUP(C44,'AUD MAR'!B:T,9,0)</f>
        <v>Dos años</v>
      </c>
      <c r="N44" s="5" t="str">
        <f>VLOOKUP(C44,'AUD MAR'!B:T,10,0)</f>
        <v>24 de noviembre de 2020 al mes de noviembre del año 2021 (se prórroga directorio vigente hasta la celebración de la próxima Asamblea General Ordinaria de Socios, fijada para el mes de noviembre de 2021 (artículo vigésimo tercero de los Estatutos).</v>
      </c>
      <c r="O44" s="5" t="str">
        <f>VLOOKUP(C44,'AUD MAR'!B:T,11,0)</f>
        <v xml:space="preserve">Rosa Icarte Muñoz, , María Nicolasa Rodríguez Roco, , y Juan Gabriel Lecaros Trincado, K, quienes pueden actuar de forma conjunta, separada e indistintamente para representar a la Corporación.
</v>
      </c>
      <c r="P44" s="5" t="str">
        <f>VLOOKUP(C44,'AUD MAR'!B:T,12,0)</f>
        <v xml:space="preserve">Población Carlos Condell, Avenida Alejandro Azola Nº 1635, comuna de Arica.
</v>
      </c>
      <c r="Q44" s="5" t="str">
        <f>VLOOKUP(C44,'AUD MAR'!B:T,13,0)</f>
        <v>XV</v>
      </c>
      <c r="R44" s="5" t="str">
        <f>VLOOKUP(C44,'AUD MAR'!B:T,14,0)</f>
        <v>Arica</v>
      </c>
      <c r="S44" s="5" t="str">
        <f>VLOOKUP(C44,'AUD MAR'!B:T,15,0)</f>
        <v>Fono (58) 2- 246387 - +56966559270</v>
      </c>
      <c r="T44" s="5" t="str">
        <f>VLOOKUP(C44,'AUD MAR'!B:T,16,0)</f>
        <v>directorio@corfal.com</v>
      </c>
      <c r="U44" s="5">
        <f>VLOOKUP(C44,'AUD MAR'!B:T,17,0)</f>
        <v>0</v>
      </c>
      <c r="V44" s="6" t="str">
        <f>VLOOKUP(C44,'AUD MAR'!B:T,18,0)</f>
        <v>93401: Institución de Asistencia Social</v>
      </c>
      <c r="W44" s="7" t="str">
        <f>VLOOKUP(C44,'AUD MAR'!B:T,19,0)</f>
        <v>Certificado financiero firmado ante notario público correspondiente al año 2021 aprobados por el Subdepartamento de Supervisión Financiera Nacional.</v>
      </c>
      <c r="X44" s="8">
        <v>1046170</v>
      </c>
      <c r="Y44" s="8">
        <v>2839604</v>
      </c>
      <c r="Z44" s="6">
        <v>45016</v>
      </c>
      <c r="AA44" s="5" t="s">
        <v>6020</v>
      </c>
      <c r="AB44" s="5" t="s">
        <v>6021</v>
      </c>
      <c r="AC44" s="5" t="s">
        <v>6032</v>
      </c>
    </row>
    <row r="45" spans="2:29" x14ac:dyDescent="0.2">
      <c r="B45" s="26" t="s">
        <v>6155</v>
      </c>
      <c r="C45" s="26">
        <v>717449002</v>
      </c>
      <c r="D45" s="5">
        <v>1150079</v>
      </c>
      <c r="E45" s="26">
        <v>15</v>
      </c>
      <c r="F45" s="5" t="str">
        <f>VLOOKUP(C45,'AUD MAR'!B:T,2,0)</f>
        <v>Corporación de Derecho Privado.</v>
      </c>
      <c r="G45" s="5" t="str">
        <f>VLOOKUP(C45,'AUD MAR'!B:T,3,0)</f>
        <v>Corporaciones de Derecho Privado</v>
      </c>
      <c r="H45" s="5" t="str">
        <f>VLOOKUP(C45,'AUD MAR'!B:T,4,0)</f>
        <v xml:space="preserve">Otorgada por Decreto Supremo Nº 248, de fecha 07 de febrero de 1990. </v>
      </c>
      <c r="I45" s="5" t="str">
        <f>VLOOKUP(C45,'AUD MAR'!B:T,5,0)</f>
        <v xml:space="preserve">Certificado de vigencia, folio Nº500396922889, de 05 de julio de 2021, del Servicio de Registro Civil e Identificación. 
</v>
      </c>
      <c r="J45" s="5">
        <f>VLOOKUP(C45,'AUD MAR'!B:T,6,0)</f>
        <v>0</v>
      </c>
      <c r="K45" s="5" t="str">
        <f>VLOOKUP(C45,'AUD MAR'!B:T,7,0)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L45" s="5" t="str">
        <f>VLOOKUP(C45,'AUD MAR'!B:T,8,0)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M45" s="5" t="str">
        <f>VLOOKUP(C45,'AUD MAR'!B:T,9,0)</f>
        <v>Dos años</v>
      </c>
      <c r="N45" s="5" t="str">
        <f>VLOOKUP(C45,'AUD MAR'!B:T,10,0)</f>
        <v>24 de noviembre de 2020 al mes de noviembre del año 2021 (se prórroga directorio vigente hasta la celebración de la próxima Asamblea General Ordinaria de Socios, fijada para el mes de noviembre de 2021 (artículo vigésimo tercero de los Estatutos).</v>
      </c>
      <c r="O45" s="5" t="str">
        <f>VLOOKUP(C45,'AUD MAR'!B:T,11,0)</f>
        <v xml:space="preserve">Rosa Icarte Muñoz, , María Nicolasa Rodríguez Roco, , y Juan Gabriel Lecaros Trincado, K, quienes pueden actuar de forma conjunta, separada e indistintamente para representar a la Corporación.
</v>
      </c>
      <c r="P45" s="5" t="str">
        <f>VLOOKUP(C45,'AUD MAR'!B:T,12,0)</f>
        <v xml:space="preserve">Población Carlos Condell, Avenida Alejandro Azola Nº 1635, comuna de Arica.
</v>
      </c>
      <c r="Q45" s="5" t="str">
        <f>VLOOKUP(C45,'AUD MAR'!B:T,13,0)</f>
        <v>XV</v>
      </c>
      <c r="R45" s="5" t="str">
        <f>VLOOKUP(C45,'AUD MAR'!B:T,14,0)</f>
        <v>Arica</v>
      </c>
      <c r="S45" s="5" t="str">
        <f>VLOOKUP(C45,'AUD MAR'!B:T,15,0)</f>
        <v>Fono (58) 2- 246387 - +56966559270</v>
      </c>
      <c r="T45" s="5" t="str">
        <f>VLOOKUP(C45,'AUD MAR'!B:T,16,0)</f>
        <v>directorio@corfal.com</v>
      </c>
      <c r="U45" s="5">
        <f>VLOOKUP(C45,'AUD MAR'!B:T,17,0)</f>
        <v>0</v>
      </c>
      <c r="V45" s="6" t="str">
        <f>VLOOKUP(C45,'AUD MAR'!B:T,18,0)</f>
        <v>93401: Institución de Asistencia Social</v>
      </c>
      <c r="W45" s="7" t="str">
        <f>VLOOKUP(C45,'AUD MAR'!B:T,19,0)</f>
        <v>Certificado financiero firmado ante notario público correspondiente al año 2021 aprobados por el Subdepartamento de Supervisión Financiera Nacional.</v>
      </c>
      <c r="X45" s="8">
        <v>1138510</v>
      </c>
      <c r="Y45" s="8">
        <v>3036028</v>
      </c>
      <c r="Z45" s="6">
        <v>45016</v>
      </c>
      <c r="AA45" s="5" t="s">
        <v>6020</v>
      </c>
      <c r="AB45" s="5" t="s">
        <v>6021</v>
      </c>
      <c r="AC45" s="5" t="s">
        <v>6032</v>
      </c>
    </row>
    <row r="46" spans="2:29" x14ac:dyDescent="0.2">
      <c r="B46" s="26" t="s">
        <v>6155</v>
      </c>
      <c r="C46" s="26">
        <v>717449002</v>
      </c>
      <c r="D46" s="5">
        <v>1150141</v>
      </c>
      <c r="E46" s="26">
        <v>15</v>
      </c>
      <c r="F46" s="5" t="str">
        <f>VLOOKUP(C46,'AUD MAR'!B:T,2,0)</f>
        <v>Corporación de Derecho Privado.</v>
      </c>
      <c r="G46" s="5" t="str">
        <f>VLOOKUP(C46,'AUD MAR'!B:T,3,0)</f>
        <v>Corporaciones de Derecho Privado</v>
      </c>
      <c r="H46" s="5" t="str">
        <f>VLOOKUP(C46,'AUD MAR'!B:T,4,0)</f>
        <v xml:space="preserve">Otorgada por Decreto Supremo Nº 248, de fecha 07 de febrero de 1990. </v>
      </c>
      <c r="I46" s="5" t="str">
        <f>VLOOKUP(C46,'AUD MAR'!B:T,5,0)</f>
        <v xml:space="preserve">Certificado de vigencia, folio Nº500396922889, de 05 de julio de 2021, del Servicio de Registro Civil e Identificación. 
</v>
      </c>
      <c r="J46" s="5">
        <f>VLOOKUP(C46,'AUD MAR'!B:T,6,0)</f>
        <v>0</v>
      </c>
      <c r="K46" s="5" t="str">
        <f>VLOOKUP(C46,'AUD MAR'!B:T,7,0)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L46" s="5" t="str">
        <f>VLOOKUP(C46,'AUD MAR'!B:T,8,0)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M46" s="5" t="str">
        <f>VLOOKUP(C46,'AUD MAR'!B:T,9,0)</f>
        <v>Dos años</v>
      </c>
      <c r="N46" s="5" t="str">
        <f>VLOOKUP(C46,'AUD MAR'!B:T,10,0)</f>
        <v>24 de noviembre de 2020 al mes de noviembre del año 2021 (se prórroga directorio vigente hasta la celebración de la próxima Asamblea General Ordinaria de Socios, fijada para el mes de noviembre de 2021 (artículo vigésimo tercero de los Estatutos).</v>
      </c>
      <c r="O46" s="5" t="str">
        <f>VLOOKUP(C46,'AUD MAR'!B:T,11,0)</f>
        <v xml:space="preserve">Rosa Icarte Muñoz, , María Nicolasa Rodríguez Roco, , y Juan Gabriel Lecaros Trincado, K, quienes pueden actuar de forma conjunta, separada e indistintamente para representar a la Corporación.
</v>
      </c>
      <c r="P46" s="5" t="str">
        <f>VLOOKUP(C46,'AUD MAR'!B:T,12,0)</f>
        <v xml:space="preserve">Población Carlos Condell, Avenida Alejandro Azola Nº 1635, comuna de Arica.
</v>
      </c>
      <c r="Q46" s="5" t="str">
        <f>VLOOKUP(C46,'AUD MAR'!B:T,13,0)</f>
        <v>XV</v>
      </c>
      <c r="R46" s="5" t="str">
        <f>VLOOKUP(C46,'AUD MAR'!B:T,14,0)</f>
        <v>Arica</v>
      </c>
      <c r="S46" s="5" t="str">
        <f>VLOOKUP(C46,'AUD MAR'!B:T,15,0)</f>
        <v>Fono (58) 2- 246387 - +56966559270</v>
      </c>
      <c r="T46" s="5" t="str">
        <f>VLOOKUP(C46,'AUD MAR'!B:T,16,0)</f>
        <v>directorio@corfal.com</v>
      </c>
      <c r="U46" s="5">
        <f>VLOOKUP(C46,'AUD MAR'!B:T,17,0)</f>
        <v>0</v>
      </c>
      <c r="V46" s="6" t="str">
        <f>VLOOKUP(C46,'AUD MAR'!B:T,18,0)</f>
        <v>93401: Institución de Asistencia Social</v>
      </c>
      <c r="W46" s="7" t="str">
        <f>VLOOKUP(C46,'AUD MAR'!B:T,19,0)</f>
        <v>Certificado financiero firmado ante notario público correspondiente al año 2021 aprobados por el Subdepartamento de Supervisión Financiera Nacional.</v>
      </c>
      <c r="X46" s="8">
        <v>7463299</v>
      </c>
      <c r="Y46" s="8">
        <v>22389897</v>
      </c>
      <c r="Z46" s="6">
        <v>45016</v>
      </c>
      <c r="AA46" s="5" t="s">
        <v>6020</v>
      </c>
      <c r="AB46" s="5" t="s">
        <v>6021</v>
      </c>
      <c r="AC46" s="5" t="s">
        <v>6032</v>
      </c>
    </row>
    <row r="47" spans="2:29" x14ac:dyDescent="0.2">
      <c r="B47" s="26" t="s">
        <v>6155</v>
      </c>
      <c r="C47" s="26">
        <v>717449002</v>
      </c>
      <c r="D47" s="5">
        <v>1150142</v>
      </c>
      <c r="E47" s="26">
        <v>15</v>
      </c>
      <c r="F47" s="5" t="str">
        <f>VLOOKUP(C47,'AUD MAR'!B:T,2,0)</f>
        <v>Corporación de Derecho Privado.</v>
      </c>
      <c r="G47" s="5" t="str">
        <f>VLOOKUP(C47,'AUD MAR'!B:T,3,0)</f>
        <v>Corporaciones de Derecho Privado</v>
      </c>
      <c r="H47" s="5" t="str">
        <f>VLOOKUP(C47,'AUD MAR'!B:T,4,0)</f>
        <v xml:space="preserve">Otorgada por Decreto Supremo Nº 248, de fecha 07 de febrero de 1990. </v>
      </c>
      <c r="I47" s="5" t="str">
        <f>VLOOKUP(C47,'AUD MAR'!B:T,5,0)</f>
        <v xml:space="preserve">Certificado de vigencia, folio Nº500396922889, de 05 de julio de 2021, del Servicio de Registro Civil e Identificación. 
</v>
      </c>
      <c r="J47" s="5">
        <f>VLOOKUP(C47,'AUD MAR'!B:T,6,0)</f>
        <v>0</v>
      </c>
      <c r="K47" s="5" t="str">
        <f>VLOOKUP(C47,'AUD MAR'!B:T,7,0)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L47" s="5" t="str">
        <f>VLOOKUP(C47,'AUD MAR'!B:T,8,0)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M47" s="5" t="str">
        <f>VLOOKUP(C47,'AUD MAR'!B:T,9,0)</f>
        <v>Dos años</v>
      </c>
      <c r="N47" s="5" t="str">
        <f>VLOOKUP(C47,'AUD MAR'!B:T,10,0)</f>
        <v>24 de noviembre de 2020 al mes de noviembre del año 2021 (se prórroga directorio vigente hasta la celebración de la próxima Asamblea General Ordinaria de Socios, fijada para el mes de noviembre de 2021 (artículo vigésimo tercero de los Estatutos).</v>
      </c>
      <c r="O47" s="5" t="str">
        <f>VLOOKUP(C47,'AUD MAR'!B:T,11,0)</f>
        <v xml:space="preserve">Rosa Icarte Muñoz, , María Nicolasa Rodríguez Roco, , y Juan Gabriel Lecaros Trincado, K, quienes pueden actuar de forma conjunta, separada e indistintamente para representar a la Corporación.
</v>
      </c>
      <c r="P47" s="5" t="str">
        <f>VLOOKUP(C47,'AUD MAR'!B:T,12,0)</f>
        <v xml:space="preserve">Población Carlos Condell, Avenida Alejandro Azola Nº 1635, comuna de Arica.
</v>
      </c>
      <c r="Q47" s="5" t="str">
        <f>VLOOKUP(C47,'AUD MAR'!B:T,13,0)</f>
        <v>XV</v>
      </c>
      <c r="R47" s="5" t="str">
        <f>VLOOKUP(C47,'AUD MAR'!B:T,14,0)</f>
        <v>Arica</v>
      </c>
      <c r="S47" s="5" t="str">
        <f>VLOOKUP(C47,'AUD MAR'!B:T,15,0)</f>
        <v>Fono (58) 2- 246387 - +56966559270</v>
      </c>
      <c r="T47" s="5" t="str">
        <f>VLOOKUP(C47,'AUD MAR'!B:T,16,0)</f>
        <v>directorio@corfal.com</v>
      </c>
      <c r="U47" s="5">
        <f>VLOOKUP(C47,'AUD MAR'!B:T,17,0)</f>
        <v>0</v>
      </c>
      <c r="V47" s="6" t="str">
        <f>VLOOKUP(C47,'AUD MAR'!B:T,18,0)</f>
        <v>93401: Institución de Asistencia Social</v>
      </c>
      <c r="W47" s="7" t="str">
        <f>VLOOKUP(C47,'AUD MAR'!B:T,19,0)</f>
        <v>Certificado financiero firmado ante notario público correspondiente al año 2021 aprobados por el Subdepartamento de Supervisión Financiera Nacional.</v>
      </c>
      <c r="X47" s="8">
        <v>13960600</v>
      </c>
      <c r="Y47" s="8">
        <v>43995493</v>
      </c>
      <c r="Z47" s="6">
        <v>45016</v>
      </c>
      <c r="AA47" s="5" t="s">
        <v>6020</v>
      </c>
      <c r="AB47" s="5" t="s">
        <v>6021</v>
      </c>
      <c r="AC47" s="5" t="s">
        <v>6032</v>
      </c>
    </row>
    <row r="48" spans="2:29" x14ac:dyDescent="0.2">
      <c r="B48" s="26" t="s">
        <v>6155</v>
      </c>
      <c r="C48" s="26">
        <v>717449002</v>
      </c>
      <c r="D48" s="5">
        <v>1150148</v>
      </c>
      <c r="E48" s="26">
        <v>15</v>
      </c>
      <c r="F48" s="5" t="str">
        <f>VLOOKUP(C48,'AUD MAR'!B:T,2,0)</f>
        <v>Corporación de Derecho Privado.</v>
      </c>
      <c r="G48" s="5" t="str">
        <f>VLOOKUP(C48,'AUD MAR'!B:T,3,0)</f>
        <v>Corporaciones de Derecho Privado</v>
      </c>
      <c r="H48" s="5" t="str">
        <f>VLOOKUP(C48,'AUD MAR'!B:T,4,0)</f>
        <v xml:space="preserve">Otorgada por Decreto Supremo Nº 248, de fecha 07 de febrero de 1990. </v>
      </c>
      <c r="I48" s="5" t="str">
        <f>VLOOKUP(C48,'AUD MAR'!B:T,5,0)</f>
        <v xml:space="preserve">Certificado de vigencia, folio Nº500396922889, de 05 de julio de 2021, del Servicio de Registro Civil e Identificación. 
</v>
      </c>
      <c r="J48" s="5">
        <f>VLOOKUP(C48,'AUD MAR'!B:T,6,0)</f>
        <v>0</v>
      </c>
      <c r="K48" s="5" t="str">
        <f>VLOOKUP(C48,'AUD MAR'!B:T,7,0)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L48" s="5" t="str">
        <f>VLOOKUP(C48,'AUD MAR'!B:T,8,0)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M48" s="5" t="str">
        <f>VLOOKUP(C48,'AUD MAR'!B:T,9,0)</f>
        <v>Dos años</v>
      </c>
      <c r="N48" s="5" t="str">
        <f>VLOOKUP(C48,'AUD MAR'!B:T,10,0)</f>
        <v>24 de noviembre de 2020 al mes de noviembre del año 2021 (se prórroga directorio vigente hasta la celebración de la próxima Asamblea General Ordinaria de Socios, fijada para el mes de noviembre de 2021 (artículo vigésimo tercero de los Estatutos).</v>
      </c>
      <c r="O48" s="5" t="str">
        <f>VLOOKUP(C48,'AUD MAR'!B:T,11,0)</f>
        <v xml:space="preserve">Rosa Icarte Muñoz, , María Nicolasa Rodríguez Roco, , y Juan Gabriel Lecaros Trincado, K, quienes pueden actuar de forma conjunta, separada e indistintamente para representar a la Corporación.
</v>
      </c>
      <c r="P48" s="5" t="str">
        <f>VLOOKUP(C48,'AUD MAR'!B:T,12,0)</f>
        <v xml:space="preserve">Población Carlos Condell, Avenida Alejandro Azola Nº 1635, comuna de Arica.
</v>
      </c>
      <c r="Q48" s="5" t="str">
        <f>VLOOKUP(C48,'AUD MAR'!B:T,13,0)</f>
        <v>XV</v>
      </c>
      <c r="R48" s="5" t="str">
        <f>VLOOKUP(C48,'AUD MAR'!B:T,14,0)</f>
        <v>Arica</v>
      </c>
      <c r="S48" s="5" t="str">
        <f>VLOOKUP(C48,'AUD MAR'!B:T,15,0)</f>
        <v>Fono (58) 2- 246387 - +56966559270</v>
      </c>
      <c r="T48" s="5" t="str">
        <f>VLOOKUP(C48,'AUD MAR'!B:T,16,0)</f>
        <v>directorio@corfal.com</v>
      </c>
      <c r="U48" s="5">
        <f>VLOOKUP(C48,'AUD MAR'!B:T,17,0)</f>
        <v>0</v>
      </c>
      <c r="V48" s="6" t="str">
        <f>VLOOKUP(C48,'AUD MAR'!B:T,18,0)</f>
        <v>93401: Institución de Asistencia Social</v>
      </c>
      <c r="W48" s="7" t="str">
        <f>VLOOKUP(C48,'AUD MAR'!B:T,19,0)</f>
        <v>Certificado financiero firmado ante notario público correspondiente al año 2021 aprobados por el Subdepartamento de Supervisión Financiera Nacional.</v>
      </c>
      <c r="X48" s="8">
        <v>5911757</v>
      </c>
      <c r="Y48" s="8">
        <v>18339487</v>
      </c>
      <c r="Z48" s="6">
        <v>45016</v>
      </c>
      <c r="AA48" s="5" t="s">
        <v>6020</v>
      </c>
      <c r="AB48" s="5" t="s">
        <v>6021</v>
      </c>
      <c r="AC48" s="5" t="s">
        <v>6032</v>
      </c>
    </row>
    <row r="49" spans="2:29" x14ac:dyDescent="0.2">
      <c r="B49" s="26" t="s">
        <v>6154</v>
      </c>
      <c r="C49" s="26">
        <v>717150007</v>
      </c>
      <c r="D49" s="5">
        <v>1010194</v>
      </c>
      <c r="E49" s="26">
        <v>1</v>
      </c>
      <c r="F49" s="5" t="str">
        <f>VLOOKUP(C49,'AUD MAR'!B:T,2,0)</f>
        <v>Corporación de Derecho Privado.</v>
      </c>
      <c r="G49" s="5" t="str">
        <f>VLOOKUP(C49,'AUD MAR'!B:T,3,0)</f>
        <v>Corporaciones de Derecho Privado</v>
      </c>
      <c r="H49" s="5" t="str">
        <f>VLOOKUP(C49,'AUD MAR'!B:T,4,0)</f>
        <v xml:space="preserve">Otorgada por Decreto Supremo Nº 972, de fecha 25 de julio de  1990, del Ministerio de Justicia, publicado en el Diario Oficial el día 13 de agosto de 1990. </v>
      </c>
      <c r="I49" s="5" t="str">
        <f>VLOOKUP(C49,'AUD MAR'!B:T,5,0)</f>
        <v xml:space="preserve">Certificado de vigencia, folio Nº 500458491550, de fecha 11 de julio de 2022, del Servicio de Registro Civil e Identificación
</v>
      </c>
      <c r="J49" s="5">
        <f>VLOOKUP(C49,'AUD MAR'!B:T,6,0)</f>
        <v>0</v>
      </c>
      <c r="K49" s="5" t="str">
        <f>VLOOKUP(C49,'AUD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49" s="5" t="str">
        <f>VLOOKUP(C49,'AUD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49" s="5" t="str">
        <f>VLOOKUP(C49,'AUD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49" s="5" t="str">
        <f>VLOOKUP(C49,'AUD MAR'!B:T,10,0)</f>
        <v>31 de marzo de 2022 a 31 de marzo de 2025</v>
      </c>
      <c r="O49" s="5" t="str">
        <f>VLOOKUP(C49,'AUD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49" s="5" t="str">
        <f>VLOOKUP(C49,'AUD MAR'!B:T,12,0)</f>
        <v xml:space="preserve">Carlos Justiniano Nº 1123, comuna de Providencia, Región Metropolitana.
</v>
      </c>
      <c r="Q49" s="5" t="str">
        <f>VLOOKUP(C49,'AUD MAR'!B:T,13,0)</f>
        <v>XIII</v>
      </c>
      <c r="R49" s="5" t="str">
        <f>VLOOKUP(C49,'AUD MAR'!B:T,14,0)</f>
        <v>Providencia</v>
      </c>
      <c r="S49" s="5" t="str">
        <f>VLOOKUP(C49,'AUD MAR'!B:T,15,0)</f>
        <v>Fono 223393900- 223393901</v>
      </c>
      <c r="T49" s="5">
        <f>VLOOKUP(C49,'AUD MAR'!B:T,16,0)</f>
        <v>0</v>
      </c>
      <c r="U49" s="5">
        <f>VLOOKUP(C49,'AUD MAR'!B:T,17,0)</f>
        <v>0</v>
      </c>
      <c r="V49" s="6" t="str">
        <f>VLOOKUP(C49,'AUD MAR'!B:T,18,0)</f>
        <v>93401: Institución de Asistencia Social</v>
      </c>
      <c r="W49" s="7" t="str">
        <f>VLOOKUP(C49,'AUD MAR'!B:T,19,0)</f>
        <v>Se acompaña certificado financiero de la Institución correspondientes al año 2021, en proceso de ser aprobado por el Sub Departamento de Supervisión Financiera Nacional</v>
      </c>
      <c r="X49" s="8">
        <v>1643981</v>
      </c>
      <c r="Y49" s="8">
        <v>5380301</v>
      </c>
      <c r="Z49" s="6">
        <v>45016</v>
      </c>
      <c r="AA49" s="5" t="s">
        <v>6020</v>
      </c>
      <c r="AB49" s="5" t="s">
        <v>6021</v>
      </c>
      <c r="AC49" s="5" t="s">
        <v>164</v>
      </c>
    </row>
    <row r="50" spans="2:29" x14ac:dyDescent="0.2">
      <c r="B50" s="26" t="s">
        <v>6154</v>
      </c>
      <c r="C50" s="26">
        <v>717150007</v>
      </c>
      <c r="D50" s="5">
        <v>1010195</v>
      </c>
      <c r="E50" s="26">
        <v>1</v>
      </c>
      <c r="F50" s="5" t="str">
        <f>VLOOKUP(C50,'AUD MAR'!B:T,2,0)</f>
        <v>Corporación de Derecho Privado.</v>
      </c>
      <c r="G50" s="5" t="str">
        <f>VLOOKUP(C50,'AUD MAR'!B:T,3,0)</f>
        <v>Corporaciones de Derecho Privado</v>
      </c>
      <c r="H50" s="5" t="str">
        <f>VLOOKUP(C50,'AUD MAR'!B:T,4,0)</f>
        <v xml:space="preserve">Otorgada por Decreto Supremo Nº 972, de fecha 25 de julio de  1990, del Ministerio de Justicia, publicado en el Diario Oficial el día 13 de agosto de 1990. </v>
      </c>
      <c r="I50" s="5" t="str">
        <f>VLOOKUP(C50,'AUD MAR'!B:T,5,0)</f>
        <v xml:space="preserve">Certificado de vigencia, folio Nº 500458491550, de fecha 11 de julio de 2022, del Servicio de Registro Civil e Identificación
</v>
      </c>
      <c r="J50" s="5">
        <f>VLOOKUP(C50,'AUD MAR'!B:T,6,0)</f>
        <v>0</v>
      </c>
      <c r="K50" s="5" t="str">
        <f>VLOOKUP(C50,'AUD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0" s="5" t="str">
        <f>VLOOKUP(C50,'AUD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0" s="5" t="str">
        <f>VLOOKUP(C50,'AUD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0" s="5" t="str">
        <f>VLOOKUP(C50,'AUD MAR'!B:T,10,0)</f>
        <v>31 de marzo de 2022 a 31 de marzo de 2025</v>
      </c>
      <c r="O50" s="5" t="str">
        <f>VLOOKUP(C50,'AUD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0" s="5" t="str">
        <f>VLOOKUP(C50,'AUD MAR'!B:T,12,0)</f>
        <v xml:space="preserve">Carlos Justiniano Nº 1123, comuna de Providencia, Región Metropolitana.
</v>
      </c>
      <c r="Q50" s="5" t="str">
        <f>VLOOKUP(C50,'AUD MAR'!B:T,13,0)</f>
        <v>XIII</v>
      </c>
      <c r="R50" s="5" t="str">
        <f>VLOOKUP(C50,'AUD MAR'!B:T,14,0)</f>
        <v>Providencia</v>
      </c>
      <c r="S50" s="5" t="str">
        <f>VLOOKUP(C50,'AUD MAR'!B:T,15,0)</f>
        <v>Fono 223393900- 223393901</v>
      </c>
      <c r="T50" s="5">
        <f>VLOOKUP(C50,'AUD MAR'!B:T,16,0)</f>
        <v>0</v>
      </c>
      <c r="U50" s="5">
        <f>VLOOKUP(C50,'AUD MAR'!B:T,17,0)</f>
        <v>0</v>
      </c>
      <c r="V50" s="6" t="str">
        <f>VLOOKUP(C50,'AUD MAR'!B:T,18,0)</f>
        <v>93401: Institución de Asistencia Social</v>
      </c>
      <c r="W50" s="7" t="str">
        <f>VLOOKUP(C50,'AUD MAR'!B:T,19,0)</f>
        <v>Se acompaña certificado financiero de la Institución correspondientes al año 2021, en proceso de ser aprobado por el Sub Departamento de Supervisión Financiera Nacional</v>
      </c>
      <c r="X50" s="8">
        <v>1707765</v>
      </c>
      <c r="Y50" s="8">
        <v>5882301</v>
      </c>
      <c r="Z50" s="6">
        <v>45016</v>
      </c>
      <c r="AA50" s="5" t="s">
        <v>6020</v>
      </c>
      <c r="AB50" s="5" t="s">
        <v>6021</v>
      </c>
      <c r="AC50" s="5" t="s">
        <v>164</v>
      </c>
    </row>
    <row r="51" spans="2:29" x14ac:dyDescent="0.2">
      <c r="B51" s="26" t="s">
        <v>6154</v>
      </c>
      <c r="C51" s="26">
        <v>717150007</v>
      </c>
      <c r="D51" s="5">
        <v>1010276</v>
      </c>
      <c r="E51" s="26">
        <v>1</v>
      </c>
      <c r="F51" s="5" t="str">
        <f>VLOOKUP(C51,'AUD MAR'!B:T,2,0)</f>
        <v>Corporación de Derecho Privado.</v>
      </c>
      <c r="G51" s="5" t="str">
        <f>VLOOKUP(C51,'AUD MAR'!B:T,3,0)</f>
        <v>Corporaciones de Derecho Privado</v>
      </c>
      <c r="H51" s="5" t="str">
        <f>VLOOKUP(C51,'AUD MAR'!B:T,4,0)</f>
        <v xml:space="preserve">Otorgada por Decreto Supremo Nº 972, de fecha 25 de julio de  1990, del Ministerio de Justicia, publicado en el Diario Oficial el día 13 de agosto de 1990. </v>
      </c>
      <c r="I51" s="5" t="str">
        <f>VLOOKUP(C51,'AUD MAR'!B:T,5,0)</f>
        <v xml:space="preserve">Certificado de vigencia, folio Nº 500458491550, de fecha 11 de julio de 2022, del Servicio de Registro Civil e Identificación
</v>
      </c>
      <c r="J51" s="5">
        <f>VLOOKUP(C51,'AUD MAR'!B:T,6,0)</f>
        <v>0</v>
      </c>
      <c r="K51" s="5" t="str">
        <f>VLOOKUP(C51,'AUD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1" s="5" t="str">
        <f>VLOOKUP(C51,'AUD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1" s="5" t="str">
        <f>VLOOKUP(C51,'AUD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1" s="5" t="str">
        <f>VLOOKUP(C51,'AUD MAR'!B:T,10,0)</f>
        <v>31 de marzo de 2022 a 31 de marzo de 2025</v>
      </c>
      <c r="O51" s="5" t="str">
        <f>VLOOKUP(C51,'AUD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1" s="5" t="str">
        <f>VLOOKUP(C51,'AUD MAR'!B:T,12,0)</f>
        <v xml:space="preserve">Carlos Justiniano Nº 1123, comuna de Providencia, Región Metropolitana.
</v>
      </c>
      <c r="Q51" s="5" t="str">
        <f>VLOOKUP(C51,'AUD MAR'!B:T,13,0)</f>
        <v>XIII</v>
      </c>
      <c r="R51" s="5" t="str">
        <f>VLOOKUP(C51,'AUD MAR'!B:T,14,0)</f>
        <v>Providencia</v>
      </c>
      <c r="S51" s="5" t="str">
        <f>VLOOKUP(C51,'AUD MAR'!B:T,15,0)</f>
        <v>Fono 223393900- 223393901</v>
      </c>
      <c r="T51" s="5">
        <f>VLOOKUP(C51,'AUD MAR'!B:T,16,0)</f>
        <v>0</v>
      </c>
      <c r="U51" s="5">
        <f>VLOOKUP(C51,'AUD MAR'!B:T,17,0)</f>
        <v>0</v>
      </c>
      <c r="V51" s="6" t="str">
        <f>VLOOKUP(C51,'AUD MAR'!B:T,18,0)</f>
        <v>93401: Institución de Asistencia Social</v>
      </c>
      <c r="W51" s="7" t="str">
        <f>VLOOKUP(C51,'AUD MAR'!B:T,19,0)</f>
        <v>Se acompaña certificado financiero de la Institución correspondientes al año 2021, en proceso de ser aprobado por el Sub Departamento de Supervisión Financiera Nacional</v>
      </c>
      <c r="X51" s="8">
        <v>26283410</v>
      </c>
      <c r="Y51" s="8">
        <v>74716623</v>
      </c>
      <c r="Z51" s="6">
        <v>45016</v>
      </c>
      <c r="AA51" s="5" t="s">
        <v>6020</v>
      </c>
      <c r="AB51" s="5" t="s">
        <v>6021</v>
      </c>
      <c r="AC51" s="5" t="s">
        <v>164</v>
      </c>
    </row>
    <row r="52" spans="2:29" x14ac:dyDescent="0.2">
      <c r="B52" s="26" t="s">
        <v>6154</v>
      </c>
      <c r="C52" s="26">
        <v>717150007</v>
      </c>
      <c r="D52" s="5">
        <v>1040324</v>
      </c>
      <c r="E52" s="26">
        <v>4</v>
      </c>
      <c r="F52" s="5" t="str">
        <f>VLOOKUP(C52,'AUD MAR'!B:T,2,0)</f>
        <v>Corporación de Derecho Privado.</v>
      </c>
      <c r="G52" s="5" t="str">
        <f>VLOOKUP(C52,'AUD MAR'!B:T,3,0)</f>
        <v>Corporaciones de Derecho Privado</v>
      </c>
      <c r="H52" s="5" t="str">
        <f>VLOOKUP(C52,'AUD MAR'!B:T,4,0)</f>
        <v xml:space="preserve">Otorgada por Decreto Supremo Nº 972, de fecha 25 de julio de  1990, del Ministerio de Justicia, publicado en el Diario Oficial el día 13 de agosto de 1990. </v>
      </c>
      <c r="I52" s="5" t="str">
        <f>VLOOKUP(C52,'AUD MAR'!B:T,5,0)</f>
        <v xml:space="preserve">Certificado de vigencia, folio Nº 500458491550, de fecha 11 de julio de 2022, del Servicio de Registro Civil e Identificación
</v>
      </c>
      <c r="J52" s="5">
        <f>VLOOKUP(C52,'AUD MAR'!B:T,6,0)</f>
        <v>0</v>
      </c>
      <c r="K52" s="5" t="str">
        <f>VLOOKUP(C52,'AUD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2" s="5" t="str">
        <f>VLOOKUP(C52,'AUD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2" s="5" t="str">
        <f>VLOOKUP(C52,'AUD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2" s="5" t="str">
        <f>VLOOKUP(C52,'AUD MAR'!B:T,10,0)</f>
        <v>31 de marzo de 2022 a 31 de marzo de 2025</v>
      </c>
      <c r="O52" s="5" t="str">
        <f>VLOOKUP(C52,'AUD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2" s="5" t="str">
        <f>VLOOKUP(C52,'AUD MAR'!B:T,12,0)</f>
        <v xml:space="preserve">Carlos Justiniano Nº 1123, comuna de Providencia, Región Metropolitana.
</v>
      </c>
      <c r="Q52" s="5" t="str">
        <f>VLOOKUP(C52,'AUD MAR'!B:T,13,0)</f>
        <v>XIII</v>
      </c>
      <c r="R52" s="5" t="str">
        <f>VLOOKUP(C52,'AUD MAR'!B:T,14,0)</f>
        <v>Providencia</v>
      </c>
      <c r="S52" s="5" t="str">
        <f>VLOOKUP(C52,'AUD MAR'!B:T,15,0)</f>
        <v>Fono 223393900- 223393901</v>
      </c>
      <c r="T52" s="5">
        <f>VLOOKUP(C52,'AUD MAR'!B:T,16,0)</f>
        <v>0</v>
      </c>
      <c r="U52" s="5">
        <f>VLOOKUP(C52,'AUD MAR'!B:T,17,0)</f>
        <v>0</v>
      </c>
      <c r="V52" s="6" t="str">
        <f>VLOOKUP(C52,'AUD MAR'!B:T,18,0)</f>
        <v>93401: Institución de Asistencia Social</v>
      </c>
      <c r="W52" s="7" t="str">
        <f>VLOOKUP(C52,'AUD MAR'!B:T,19,0)</f>
        <v>Se acompaña certificado financiero de la Institución correspondientes al año 2021, en proceso de ser aprobado por el Sub Departamento de Supervisión Financiera Nacional</v>
      </c>
      <c r="X52" s="8">
        <v>0</v>
      </c>
      <c r="Y52" s="8">
        <v>3993192</v>
      </c>
      <c r="Z52" s="6">
        <v>45016</v>
      </c>
      <c r="AA52" s="5" t="s">
        <v>6020</v>
      </c>
      <c r="AB52" s="5" t="s">
        <v>6021</v>
      </c>
      <c r="AC52" s="5" t="s">
        <v>6028</v>
      </c>
    </row>
    <row r="53" spans="2:29" x14ac:dyDescent="0.2">
      <c r="B53" s="26" t="s">
        <v>6154</v>
      </c>
      <c r="C53" s="26">
        <v>717150007</v>
      </c>
      <c r="D53" s="5">
        <v>1040325</v>
      </c>
      <c r="E53" s="26">
        <v>4</v>
      </c>
      <c r="F53" s="5" t="str">
        <f>VLOOKUP(C53,'AUD MAR'!B:T,2,0)</f>
        <v>Corporación de Derecho Privado.</v>
      </c>
      <c r="G53" s="5" t="str">
        <f>VLOOKUP(C53,'AUD MAR'!B:T,3,0)</f>
        <v>Corporaciones de Derecho Privado</v>
      </c>
      <c r="H53" s="5" t="str">
        <f>VLOOKUP(C53,'AUD MAR'!B:T,4,0)</f>
        <v xml:space="preserve">Otorgada por Decreto Supremo Nº 972, de fecha 25 de julio de  1990, del Ministerio de Justicia, publicado en el Diario Oficial el día 13 de agosto de 1990. </v>
      </c>
      <c r="I53" s="5" t="str">
        <f>VLOOKUP(C53,'AUD MAR'!B:T,5,0)</f>
        <v xml:space="preserve">Certificado de vigencia, folio Nº 500458491550, de fecha 11 de julio de 2022, del Servicio de Registro Civil e Identificación
</v>
      </c>
      <c r="J53" s="5">
        <f>VLOOKUP(C53,'AUD MAR'!B:T,6,0)</f>
        <v>0</v>
      </c>
      <c r="K53" s="5" t="str">
        <f>VLOOKUP(C53,'AUD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3" s="5" t="str">
        <f>VLOOKUP(C53,'AUD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3" s="5" t="str">
        <f>VLOOKUP(C53,'AUD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3" s="5" t="str">
        <f>VLOOKUP(C53,'AUD MAR'!B:T,10,0)</f>
        <v>31 de marzo de 2022 a 31 de marzo de 2025</v>
      </c>
      <c r="O53" s="5" t="str">
        <f>VLOOKUP(C53,'AUD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3" s="5" t="str">
        <f>VLOOKUP(C53,'AUD MAR'!B:T,12,0)</f>
        <v xml:space="preserve">Carlos Justiniano Nº 1123, comuna de Providencia, Región Metropolitana.
</v>
      </c>
      <c r="Q53" s="5" t="str">
        <f>VLOOKUP(C53,'AUD MAR'!B:T,13,0)</f>
        <v>XIII</v>
      </c>
      <c r="R53" s="5" t="str">
        <f>VLOOKUP(C53,'AUD MAR'!B:T,14,0)</f>
        <v>Providencia</v>
      </c>
      <c r="S53" s="5" t="str">
        <f>VLOOKUP(C53,'AUD MAR'!B:T,15,0)</f>
        <v>Fono 223393900- 223393901</v>
      </c>
      <c r="T53" s="5">
        <f>VLOOKUP(C53,'AUD MAR'!B:T,16,0)</f>
        <v>0</v>
      </c>
      <c r="U53" s="5">
        <f>VLOOKUP(C53,'AUD MAR'!B:T,17,0)</f>
        <v>0</v>
      </c>
      <c r="V53" s="6" t="str">
        <f>VLOOKUP(C53,'AUD MAR'!B:T,18,0)</f>
        <v>93401: Institución de Asistencia Social</v>
      </c>
      <c r="W53" s="7" t="str">
        <f>VLOOKUP(C53,'AUD MAR'!B:T,19,0)</f>
        <v>Se acompaña certificado financiero de la Institución correspondientes al año 2021, en proceso de ser aprobado por el Sub Departamento de Supervisión Financiera Nacional</v>
      </c>
      <c r="X53" s="8">
        <v>0</v>
      </c>
      <c r="Y53" s="8">
        <v>4731933</v>
      </c>
      <c r="Z53" s="6">
        <v>45016</v>
      </c>
      <c r="AA53" s="5" t="s">
        <v>6020</v>
      </c>
      <c r="AB53" s="5" t="s">
        <v>6021</v>
      </c>
      <c r="AC53" s="5" t="s">
        <v>6028</v>
      </c>
    </row>
    <row r="54" spans="2:29" x14ac:dyDescent="0.2">
      <c r="B54" s="26" t="s">
        <v>6154</v>
      </c>
      <c r="C54" s="26">
        <v>717150007</v>
      </c>
      <c r="D54" s="5">
        <v>1060295</v>
      </c>
      <c r="E54" s="26">
        <v>6</v>
      </c>
      <c r="F54" s="5" t="str">
        <f>VLOOKUP(C54,'AUD MAR'!B:T,2,0)</f>
        <v>Corporación de Derecho Privado.</v>
      </c>
      <c r="G54" s="5" t="str">
        <f>VLOOKUP(C54,'AUD MAR'!B:T,3,0)</f>
        <v>Corporaciones de Derecho Privado</v>
      </c>
      <c r="H54" s="5" t="str">
        <f>VLOOKUP(C54,'AUD MAR'!B:T,4,0)</f>
        <v xml:space="preserve">Otorgada por Decreto Supremo Nº 972, de fecha 25 de julio de  1990, del Ministerio de Justicia, publicado en el Diario Oficial el día 13 de agosto de 1990. </v>
      </c>
      <c r="I54" s="5" t="str">
        <f>VLOOKUP(C54,'AUD MAR'!B:T,5,0)</f>
        <v xml:space="preserve">Certificado de vigencia, folio Nº 500458491550, de fecha 11 de julio de 2022, del Servicio de Registro Civil e Identificación
</v>
      </c>
      <c r="J54" s="5">
        <f>VLOOKUP(C54,'AUD MAR'!B:T,6,0)</f>
        <v>0</v>
      </c>
      <c r="K54" s="5" t="str">
        <f>VLOOKUP(C54,'AUD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4" s="5" t="str">
        <f>VLOOKUP(C54,'AUD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4" s="5" t="str">
        <f>VLOOKUP(C54,'AUD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4" s="5" t="str">
        <f>VLOOKUP(C54,'AUD MAR'!B:T,10,0)</f>
        <v>31 de marzo de 2022 a 31 de marzo de 2025</v>
      </c>
      <c r="O54" s="5" t="str">
        <f>VLOOKUP(C54,'AUD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4" s="5" t="str">
        <f>VLOOKUP(C54,'AUD MAR'!B:T,12,0)</f>
        <v xml:space="preserve">Carlos Justiniano Nº 1123, comuna de Providencia, Región Metropolitana.
</v>
      </c>
      <c r="Q54" s="5" t="str">
        <f>VLOOKUP(C54,'AUD MAR'!B:T,13,0)</f>
        <v>XIII</v>
      </c>
      <c r="R54" s="5" t="str">
        <f>VLOOKUP(C54,'AUD MAR'!B:T,14,0)</f>
        <v>Providencia</v>
      </c>
      <c r="S54" s="5" t="str">
        <f>VLOOKUP(C54,'AUD MAR'!B:T,15,0)</f>
        <v>Fono 223393900- 223393901</v>
      </c>
      <c r="T54" s="5">
        <f>VLOOKUP(C54,'AUD MAR'!B:T,16,0)</f>
        <v>0</v>
      </c>
      <c r="U54" s="5">
        <f>VLOOKUP(C54,'AUD MAR'!B:T,17,0)</f>
        <v>0</v>
      </c>
      <c r="V54" s="6" t="str">
        <f>VLOOKUP(C54,'AUD MAR'!B:T,18,0)</f>
        <v>93401: Institución de Asistencia Social</v>
      </c>
      <c r="W54" s="7" t="str">
        <f>VLOOKUP(C54,'AUD MAR'!B:T,19,0)</f>
        <v>Se acompaña certificado financiero de la Institución correspondientes al año 2021, en proceso de ser aprobado por el Sub Departamento de Supervisión Financiera Nacional</v>
      </c>
      <c r="X54" s="8">
        <v>1634640</v>
      </c>
      <c r="Y54" s="8">
        <v>5020680</v>
      </c>
      <c r="Z54" s="6">
        <v>45016</v>
      </c>
      <c r="AA54" s="5" t="s">
        <v>6020</v>
      </c>
      <c r="AB54" s="5" t="s">
        <v>6021</v>
      </c>
      <c r="AC54" s="5" t="s">
        <v>6030</v>
      </c>
    </row>
    <row r="55" spans="2:29" x14ac:dyDescent="0.2">
      <c r="B55" s="26" t="s">
        <v>6154</v>
      </c>
      <c r="C55" s="26">
        <v>717150007</v>
      </c>
      <c r="D55" s="5">
        <v>1060296</v>
      </c>
      <c r="E55" s="26">
        <v>6</v>
      </c>
      <c r="F55" s="5" t="str">
        <f>VLOOKUP(C55,'AUD MAR'!B:T,2,0)</f>
        <v>Corporación de Derecho Privado.</v>
      </c>
      <c r="G55" s="5" t="str">
        <f>VLOOKUP(C55,'AUD MAR'!B:T,3,0)</f>
        <v>Corporaciones de Derecho Privado</v>
      </c>
      <c r="H55" s="5" t="str">
        <f>VLOOKUP(C55,'AUD MAR'!B:T,4,0)</f>
        <v xml:space="preserve">Otorgada por Decreto Supremo Nº 972, de fecha 25 de julio de  1990, del Ministerio de Justicia, publicado en el Diario Oficial el día 13 de agosto de 1990. </v>
      </c>
      <c r="I55" s="5" t="str">
        <f>VLOOKUP(C55,'AUD MAR'!B:T,5,0)</f>
        <v xml:space="preserve">Certificado de vigencia, folio Nº 500458491550, de fecha 11 de julio de 2022, del Servicio de Registro Civil e Identificación
</v>
      </c>
      <c r="J55" s="5">
        <f>VLOOKUP(C55,'AUD MAR'!B:T,6,0)</f>
        <v>0</v>
      </c>
      <c r="K55" s="5" t="str">
        <f>VLOOKUP(C55,'AUD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5" s="5" t="str">
        <f>VLOOKUP(C55,'AUD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5" s="5" t="str">
        <f>VLOOKUP(C55,'AUD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5" s="5" t="str">
        <f>VLOOKUP(C55,'AUD MAR'!B:T,10,0)</f>
        <v>31 de marzo de 2022 a 31 de marzo de 2025</v>
      </c>
      <c r="O55" s="5" t="str">
        <f>VLOOKUP(C55,'AUD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5" s="5" t="str">
        <f>VLOOKUP(C55,'AUD MAR'!B:T,12,0)</f>
        <v xml:space="preserve">Carlos Justiniano Nº 1123, comuna de Providencia, Región Metropolitana.
</v>
      </c>
      <c r="Q55" s="5" t="str">
        <f>VLOOKUP(C55,'AUD MAR'!B:T,13,0)</f>
        <v>XIII</v>
      </c>
      <c r="R55" s="5" t="str">
        <f>VLOOKUP(C55,'AUD MAR'!B:T,14,0)</f>
        <v>Providencia</v>
      </c>
      <c r="S55" s="5" t="str">
        <f>VLOOKUP(C55,'AUD MAR'!B:T,15,0)</f>
        <v>Fono 223393900- 223393901</v>
      </c>
      <c r="T55" s="5">
        <f>VLOOKUP(C55,'AUD MAR'!B:T,16,0)</f>
        <v>0</v>
      </c>
      <c r="U55" s="5">
        <f>VLOOKUP(C55,'AUD MAR'!B:T,17,0)</f>
        <v>0</v>
      </c>
      <c r="V55" s="6" t="str">
        <f>VLOOKUP(C55,'AUD MAR'!B:T,18,0)</f>
        <v>93401: Institución de Asistencia Social</v>
      </c>
      <c r="W55" s="7" t="str">
        <f>VLOOKUP(C55,'AUD MAR'!B:T,19,0)</f>
        <v>Se acompaña certificado financiero de la Institución correspondientes al año 2021, en proceso de ser aprobado por el Sub Departamento de Supervisión Financiera Nacional</v>
      </c>
      <c r="X55" s="8">
        <v>2075409</v>
      </c>
      <c r="Y55" s="8">
        <v>5929741</v>
      </c>
      <c r="Z55" s="6">
        <v>45016</v>
      </c>
      <c r="AA55" s="5" t="s">
        <v>6020</v>
      </c>
      <c r="AB55" s="5" t="s">
        <v>6021</v>
      </c>
      <c r="AC55" s="5" t="s">
        <v>6030</v>
      </c>
    </row>
    <row r="56" spans="2:29" x14ac:dyDescent="0.2">
      <c r="B56" s="26" t="s">
        <v>6154</v>
      </c>
      <c r="C56" s="26">
        <v>717150007</v>
      </c>
      <c r="D56" s="5">
        <v>1060427</v>
      </c>
      <c r="E56" s="26">
        <v>6</v>
      </c>
      <c r="F56" s="5" t="str">
        <f>VLOOKUP(C56,'AUD MAR'!B:T,2,0)</f>
        <v>Corporación de Derecho Privado.</v>
      </c>
      <c r="G56" s="5" t="str">
        <f>VLOOKUP(C56,'AUD MAR'!B:T,3,0)</f>
        <v>Corporaciones de Derecho Privado</v>
      </c>
      <c r="H56" s="5" t="str">
        <f>VLOOKUP(C56,'AUD MAR'!B:T,4,0)</f>
        <v xml:space="preserve">Otorgada por Decreto Supremo Nº 972, de fecha 25 de julio de  1990, del Ministerio de Justicia, publicado en el Diario Oficial el día 13 de agosto de 1990. </v>
      </c>
      <c r="I56" s="5" t="str">
        <f>VLOOKUP(C56,'AUD MAR'!B:T,5,0)</f>
        <v xml:space="preserve">Certificado de vigencia, folio Nº 500458491550, de fecha 11 de julio de 2022, del Servicio de Registro Civil e Identificación
</v>
      </c>
      <c r="J56" s="5">
        <f>VLOOKUP(C56,'AUD MAR'!B:T,6,0)</f>
        <v>0</v>
      </c>
      <c r="K56" s="5" t="str">
        <f>VLOOKUP(C56,'AUD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6" s="5" t="str">
        <f>VLOOKUP(C56,'AUD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6" s="5" t="str">
        <f>VLOOKUP(C56,'AUD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6" s="5" t="str">
        <f>VLOOKUP(C56,'AUD MAR'!B:T,10,0)</f>
        <v>31 de marzo de 2022 a 31 de marzo de 2025</v>
      </c>
      <c r="O56" s="5" t="str">
        <f>VLOOKUP(C56,'AUD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6" s="5" t="str">
        <f>VLOOKUP(C56,'AUD MAR'!B:T,12,0)</f>
        <v xml:space="preserve">Carlos Justiniano Nº 1123, comuna de Providencia, Región Metropolitana.
</v>
      </c>
      <c r="Q56" s="5" t="str">
        <f>VLOOKUP(C56,'AUD MAR'!B:T,13,0)</f>
        <v>XIII</v>
      </c>
      <c r="R56" s="5" t="str">
        <f>VLOOKUP(C56,'AUD MAR'!B:T,14,0)</f>
        <v>Providencia</v>
      </c>
      <c r="S56" s="5" t="str">
        <f>VLOOKUP(C56,'AUD MAR'!B:T,15,0)</f>
        <v>Fono 223393900- 223393901</v>
      </c>
      <c r="T56" s="5">
        <f>VLOOKUP(C56,'AUD MAR'!B:T,16,0)</f>
        <v>0</v>
      </c>
      <c r="U56" s="5">
        <f>VLOOKUP(C56,'AUD MAR'!B:T,17,0)</f>
        <v>0</v>
      </c>
      <c r="V56" s="6" t="str">
        <f>VLOOKUP(C56,'AUD MAR'!B:T,18,0)</f>
        <v>93401: Institución de Asistencia Social</v>
      </c>
      <c r="W56" s="7" t="str">
        <f>VLOOKUP(C56,'AUD MAR'!B:T,19,0)</f>
        <v>Se acompaña certificado financiero de la Institución correspondientes al año 2021, en proceso de ser aprobado por el Sub Departamento de Supervisión Financiera Nacional</v>
      </c>
      <c r="X56" s="8">
        <v>5330928</v>
      </c>
      <c r="Y56" s="8">
        <v>16825742</v>
      </c>
      <c r="Z56" s="6">
        <v>45016</v>
      </c>
      <c r="AA56" s="5" t="s">
        <v>6020</v>
      </c>
      <c r="AB56" s="5" t="s">
        <v>6021</v>
      </c>
      <c r="AC56" s="5" t="s">
        <v>6030</v>
      </c>
    </row>
    <row r="57" spans="2:29" x14ac:dyDescent="0.2">
      <c r="B57" s="26" t="s">
        <v>6154</v>
      </c>
      <c r="C57" s="26">
        <v>717150007</v>
      </c>
      <c r="D57" s="5">
        <v>1110148</v>
      </c>
      <c r="E57" s="26">
        <v>11</v>
      </c>
      <c r="F57" s="5" t="str">
        <f>VLOOKUP(C57,'AUD MAR'!B:T,2,0)</f>
        <v>Corporación de Derecho Privado.</v>
      </c>
      <c r="G57" s="5" t="str">
        <f>VLOOKUP(C57,'AUD MAR'!B:T,3,0)</f>
        <v>Corporaciones de Derecho Privado</v>
      </c>
      <c r="H57" s="5" t="str">
        <f>VLOOKUP(C57,'AUD MAR'!B:T,4,0)</f>
        <v xml:space="preserve">Otorgada por Decreto Supremo Nº 972, de fecha 25 de julio de  1990, del Ministerio de Justicia, publicado en el Diario Oficial el día 13 de agosto de 1990. </v>
      </c>
      <c r="I57" s="5" t="str">
        <f>VLOOKUP(C57,'AUD MAR'!B:T,5,0)</f>
        <v xml:space="preserve">Certificado de vigencia, folio Nº 500458491550, de fecha 11 de julio de 2022, del Servicio de Registro Civil e Identificación
</v>
      </c>
      <c r="J57" s="5">
        <f>VLOOKUP(C57,'AUD MAR'!B:T,6,0)</f>
        <v>0</v>
      </c>
      <c r="K57" s="5" t="str">
        <f>VLOOKUP(C57,'AUD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7" s="5" t="str">
        <f>VLOOKUP(C57,'AUD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7" s="5" t="str">
        <f>VLOOKUP(C57,'AUD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7" s="5" t="str">
        <f>VLOOKUP(C57,'AUD MAR'!B:T,10,0)</f>
        <v>31 de marzo de 2022 a 31 de marzo de 2025</v>
      </c>
      <c r="O57" s="5" t="str">
        <f>VLOOKUP(C57,'AUD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7" s="5" t="str">
        <f>VLOOKUP(C57,'AUD MAR'!B:T,12,0)</f>
        <v xml:space="preserve">Carlos Justiniano Nº 1123, comuna de Providencia, Región Metropolitana.
</v>
      </c>
      <c r="Q57" s="5" t="str">
        <f>VLOOKUP(C57,'AUD MAR'!B:T,13,0)</f>
        <v>XIII</v>
      </c>
      <c r="R57" s="5" t="str">
        <f>VLOOKUP(C57,'AUD MAR'!B:T,14,0)</f>
        <v>Providencia</v>
      </c>
      <c r="S57" s="5" t="str">
        <f>VLOOKUP(C57,'AUD MAR'!B:T,15,0)</f>
        <v>Fono 223393900- 223393901</v>
      </c>
      <c r="T57" s="5">
        <f>VLOOKUP(C57,'AUD MAR'!B:T,16,0)</f>
        <v>0</v>
      </c>
      <c r="U57" s="5">
        <f>VLOOKUP(C57,'AUD MAR'!B:T,17,0)</f>
        <v>0</v>
      </c>
      <c r="V57" s="6" t="str">
        <f>VLOOKUP(C57,'AUD MAR'!B:T,18,0)</f>
        <v>93401: Institución de Asistencia Social</v>
      </c>
      <c r="W57" s="7" t="str">
        <f>VLOOKUP(C57,'AUD MAR'!B:T,19,0)</f>
        <v>Se acompaña certificado financiero de la Institución correspondientes al año 2021, en proceso de ser aprobado por el Sub Departamento de Supervisión Financiera Nacional</v>
      </c>
      <c r="X57" s="8">
        <v>2148384</v>
      </c>
      <c r="Y57" s="8">
        <v>6445152</v>
      </c>
      <c r="Z57" s="6">
        <v>45016</v>
      </c>
      <c r="AA57" s="5" t="s">
        <v>6020</v>
      </c>
      <c r="AB57" s="5" t="s">
        <v>6021</v>
      </c>
      <c r="AC57" s="5" t="s">
        <v>6170</v>
      </c>
    </row>
    <row r="58" spans="2:29" x14ac:dyDescent="0.2">
      <c r="B58" s="26" t="s">
        <v>6154</v>
      </c>
      <c r="C58" s="26">
        <v>717150007</v>
      </c>
      <c r="D58" s="5">
        <v>1110149</v>
      </c>
      <c r="E58" s="26">
        <v>11</v>
      </c>
      <c r="F58" s="5" t="str">
        <f>VLOOKUP(C58,'AUD MAR'!B:T,2,0)</f>
        <v>Corporación de Derecho Privado.</v>
      </c>
      <c r="G58" s="5" t="str">
        <f>VLOOKUP(C58,'AUD MAR'!B:T,3,0)</f>
        <v>Corporaciones de Derecho Privado</v>
      </c>
      <c r="H58" s="5" t="str">
        <f>VLOOKUP(C58,'AUD MAR'!B:T,4,0)</f>
        <v xml:space="preserve">Otorgada por Decreto Supremo Nº 972, de fecha 25 de julio de  1990, del Ministerio de Justicia, publicado en el Diario Oficial el día 13 de agosto de 1990. </v>
      </c>
      <c r="I58" s="5" t="str">
        <f>VLOOKUP(C58,'AUD MAR'!B:T,5,0)</f>
        <v xml:space="preserve">Certificado de vigencia, folio Nº 500458491550, de fecha 11 de julio de 2022, del Servicio de Registro Civil e Identificación
</v>
      </c>
      <c r="J58" s="5">
        <f>VLOOKUP(C58,'AUD MAR'!B:T,6,0)</f>
        <v>0</v>
      </c>
      <c r="K58" s="5" t="str">
        <f>VLOOKUP(C58,'AUD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8" s="5" t="str">
        <f>VLOOKUP(C58,'AUD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8" s="5" t="str">
        <f>VLOOKUP(C58,'AUD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8" s="5" t="str">
        <f>VLOOKUP(C58,'AUD MAR'!B:T,10,0)</f>
        <v>31 de marzo de 2022 a 31 de marzo de 2025</v>
      </c>
      <c r="O58" s="5" t="str">
        <f>VLOOKUP(C58,'AUD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8" s="5" t="str">
        <f>VLOOKUP(C58,'AUD MAR'!B:T,12,0)</f>
        <v xml:space="preserve">Carlos Justiniano Nº 1123, comuna de Providencia, Región Metropolitana.
</v>
      </c>
      <c r="Q58" s="5" t="str">
        <f>VLOOKUP(C58,'AUD MAR'!B:T,13,0)</f>
        <v>XIII</v>
      </c>
      <c r="R58" s="5" t="str">
        <f>VLOOKUP(C58,'AUD MAR'!B:T,14,0)</f>
        <v>Providencia</v>
      </c>
      <c r="S58" s="5" t="str">
        <f>VLOOKUP(C58,'AUD MAR'!B:T,15,0)</f>
        <v>Fono 223393900- 223393901</v>
      </c>
      <c r="T58" s="5">
        <f>VLOOKUP(C58,'AUD MAR'!B:T,16,0)</f>
        <v>0</v>
      </c>
      <c r="U58" s="5">
        <f>VLOOKUP(C58,'AUD MAR'!B:T,17,0)</f>
        <v>0</v>
      </c>
      <c r="V58" s="6" t="str">
        <f>VLOOKUP(C58,'AUD MAR'!B:T,18,0)</f>
        <v>93401: Institución de Asistencia Social</v>
      </c>
      <c r="W58" s="7" t="str">
        <f>VLOOKUP(C58,'AUD MAR'!B:T,19,0)</f>
        <v>Se acompaña certificado financiero de la Institución correspondientes al año 2021, en proceso de ser aprobado por el Sub Departamento de Supervisión Financiera Nacional</v>
      </c>
      <c r="X58" s="8">
        <v>2454912</v>
      </c>
      <c r="Y58" s="8">
        <v>7637504</v>
      </c>
      <c r="Z58" s="6">
        <v>45016</v>
      </c>
      <c r="AA58" s="5" t="s">
        <v>6020</v>
      </c>
      <c r="AB58" s="5" t="s">
        <v>6021</v>
      </c>
      <c r="AC58" s="5" t="s">
        <v>6170</v>
      </c>
    </row>
    <row r="59" spans="2:29" x14ac:dyDescent="0.2">
      <c r="B59" s="26" t="s">
        <v>6154</v>
      </c>
      <c r="C59" s="26">
        <v>717150007</v>
      </c>
      <c r="D59" s="5">
        <v>1120157</v>
      </c>
      <c r="E59" s="26">
        <v>12</v>
      </c>
      <c r="F59" s="5" t="str">
        <f>VLOOKUP(C59,'AUD MAR'!B:T,2,0)</f>
        <v>Corporación de Derecho Privado.</v>
      </c>
      <c r="G59" s="5" t="str">
        <f>VLOOKUP(C59,'AUD MAR'!B:T,3,0)</f>
        <v>Corporaciones de Derecho Privado</v>
      </c>
      <c r="H59" s="5" t="str">
        <f>VLOOKUP(C59,'AUD MAR'!B:T,4,0)</f>
        <v xml:space="preserve">Otorgada por Decreto Supremo Nº 972, de fecha 25 de julio de  1990, del Ministerio de Justicia, publicado en el Diario Oficial el día 13 de agosto de 1990. </v>
      </c>
      <c r="I59" s="5" t="str">
        <f>VLOOKUP(C59,'AUD MAR'!B:T,5,0)</f>
        <v xml:space="preserve">Certificado de vigencia, folio Nº 500458491550, de fecha 11 de julio de 2022, del Servicio de Registro Civil e Identificación
</v>
      </c>
      <c r="J59" s="5">
        <f>VLOOKUP(C59,'AUD MAR'!B:T,6,0)</f>
        <v>0</v>
      </c>
      <c r="K59" s="5" t="str">
        <f>VLOOKUP(C59,'AUD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59" s="5" t="str">
        <f>VLOOKUP(C59,'AUD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59" s="5" t="str">
        <f>VLOOKUP(C59,'AUD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59" s="5" t="str">
        <f>VLOOKUP(C59,'AUD MAR'!B:T,10,0)</f>
        <v>31 de marzo de 2022 a 31 de marzo de 2025</v>
      </c>
      <c r="O59" s="5" t="str">
        <f>VLOOKUP(C59,'AUD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59" s="5" t="str">
        <f>VLOOKUP(C59,'AUD MAR'!B:T,12,0)</f>
        <v xml:space="preserve">Carlos Justiniano Nº 1123, comuna de Providencia, Región Metropolitana.
</v>
      </c>
      <c r="Q59" s="5" t="str">
        <f>VLOOKUP(C59,'AUD MAR'!B:T,13,0)</f>
        <v>XIII</v>
      </c>
      <c r="R59" s="5" t="str">
        <f>VLOOKUP(C59,'AUD MAR'!B:T,14,0)</f>
        <v>Providencia</v>
      </c>
      <c r="S59" s="5" t="str">
        <f>VLOOKUP(C59,'AUD MAR'!B:T,15,0)</f>
        <v>Fono 223393900- 223393901</v>
      </c>
      <c r="T59" s="5">
        <f>VLOOKUP(C59,'AUD MAR'!B:T,16,0)</f>
        <v>0</v>
      </c>
      <c r="U59" s="5">
        <f>VLOOKUP(C59,'AUD MAR'!B:T,17,0)</f>
        <v>0</v>
      </c>
      <c r="V59" s="6" t="str">
        <f>VLOOKUP(C59,'AUD MAR'!B:T,18,0)</f>
        <v>93401: Institución de Asistencia Social</v>
      </c>
      <c r="W59" s="7" t="str">
        <f>VLOOKUP(C59,'AUD MAR'!B:T,19,0)</f>
        <v>Se acompaña certificado financiero de la Institución correspondientes al año 2021, en proceso de ser aprobado por el Sub Departamento de Supervisión Financiera Nacional</v>
      </c>
      <c r="X59" s="8">
        <v>2185747</v>
      </c>
      <c r="Y59" s="8">
        <v>6557241</v>
      </c>
      <c r="Z59" s="6">
        <v>45016</v>
      </c>
      <c r="AA59" s="5" t="s">
        <v>6020</v>
      </c>
      <c r="AB59" s="5" t="s">
        <v>6021</v>
      </c>
      <c r="AC59" s="5" t="s">
        <v>6053</v>
      </c>
    </row>
    <row r="60" spans="2:29" x14ac:dyDescent="0.2">
      <c r="B60" s="26" t="s">
        <v>6154</v>
      </c>
      <c r="C60" s="26">
        <v>717150007</v>
      </c>
      <c r="D60" s="5">
        <v>1120158</v>
      </c>
      <c r="E60" s="26">
        <v>12</v>
      </c>
      <c r="F60" s="5" t="str">
        <f>VLOOKUP(C60,'AUD MAR'!B:T,2,0)</f>
        <v>Corporación de Derecho Privado.</v>
      </c>
      <c r="G60" s="5" t="str">
        <f>VLOOKUP(C60,'AUD MAR'!B:T,3,0)</f>
        <v>Corporaciones de Derecho Privado</v>
      </c>
      <c r="H60" s="5" t="str">
        <f>VLOOKUP(C60,'AUD MAR'!B:T,4,0)</f>
        <v xml:space="preserve">Otorgada por Decreto Supremo Nº 972, de fecha 25 de julio de  1990, del Ministerio de Justicia, publicado en el Diario Oficial el día 13 de agosto de 1990. </v>
      </c>
      <c r="I60" s="5" t="str">
        <f>VLOOKUP(C60,'AUD MAR'!B:T,5,0)</f>
        <v xml:space="preserve">Certificado de vigencia, folio Nº 500458491550, de fecha 11 de julio de 2022, del Servicio de Registro Civil e Identificación
</v>
      </c>
      <c r="J60" s="5">
        <f>VLOOKUP(C60,'AUD MAR'!B:T,6,0)</f>
        <v>0</v>
      </c>
      <c r="K60" s="5" t="str">
        <f>VLOOKUP(C60,'AUD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0" s="5" t="str">
        <f>VLOOKUP(C60,'AUD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0" s="5" t="str">
        <f>VLOOKUP(C60,'AUD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0" s="5" t="str">
        <f>VLOOKUP(C60,'AUD MAR'!B:T,10,0)</f>
        <v>31 de marzo de 2022 a 31 de marzo de 2025</v>
      </c>
      <c r="O60" s="5" t="str">
        <f>VLOOKUP(C60,'AUD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0" s="5" t="str">
        <f>VLOOKUP(C60,'AUD MAR'!B:T,12,0)</f>
        <v xml:space="preserve">Carlos Justiniano Nº 1123, comuna de Providencia, Región Metropolitana.
</v>
      </c>
      <c r="Q60" s="5" t="str">
        <f>VLOOKUP(C60,'AUD MAR'!B:T,13,0)</f>
        <v>XIII</v>
      </c>
      <c r="R60" s="5" t="str">
        <f>VLOOKUP(C60,'AUD MAR'!B:T,14,0)</f>
        <v>Providencia</v>
      </c>
      <c r="S60" s="5" t="str">
        <f>VLOOKUP(C60,'AUD MAR'!B:T,15,0)</f>
        <v>Fono 223393900- 223393901</v>
      </c>
      <c r="T60" s="5">
        <f>VLOOKUP(C60,'AUD MAR'!B:T,16,0)</f>
        <v>0</v>
      </c>
      <c r="U60" s="5">
        <f>VLOOKUP(C60,'AUD MAR'!B:T,17,0)</f>
        <v>0</v>
      </c>
      <c r="V60" s="6" t="str">
        <f>VLOOKUP(C60,'AUD MAR'!B:T,18,0)</f>
        <v>93401: Institución de Asistencia Social</v>
      </c>
      <c r="W60" s="7" t="str">
        <f>VLOOKUP(C60,'AUD MAR'!B:T,19,0)</f>
        <v>Se acompaña certificado financiero de la Institución correspondientes al año 2021, en proceso de ser aprobado por el Sub Departamento de Supervisión Financiera Nacional</v>
      </c>
      <c r="X60" s="8">
        <v>2543858</v>
      </c>
      <c r="Y60" s="8">
        <v>7862834</v>
      </c>
      <c r="Z60" s="6">
        <v>45016</v>
      </c>
      <c r="AA60" s="5" t="s">
        <v>6020</v>
      </c>
      <c r="AB60" s="5" t="s">
        <v>6021</v>
      </c>
      <c r="AC60" s="5" t="s">
        <v>6053</v>
      </c>
    </row>
    <row r="61" spans="2:29" x14ac:dyDescent="0.2">
      <c r="B61" s="26" t="s">
        <v>6154</v>
      </c>
      <c r="C61" s="26">
        <v>717150007</v>
      </c>
      <c r="D61" s="5">
        <v>1132540</v>
      </c>
      <c r="E61" s="26">
        <v>13</v>
      </c>
      <c r="F61" s="5" t="str">
        <f>VLOOKUP(C61,'AUD MAR'!B:T,2,0)</f>
        <v>Corporación de Derecho Privado.</v>
      </c>
      <c r="G61" s="5" t="str">
        <f>VLOOKUP(C61,'AUD MAR'!B:T,3,0)</f>
        <v>Corporaciones de Derecho Privado</v>
      </c>
      <c r="H61" s="5" t="str">
        <f>VLOOKUP(C61,'AUD MAR'!B:T,4,0)</f>
        <v xml:space="preserve">Otorgada por Decreto Supremo Nº 972, de fecha 25 de julio de  1990, del Ministerio de Justicia, publicado en el Diario Oficial el día 13 de agosto de 1990. </v>
      </c>
      <c r="I61" s="5" t="str">
        <f>VLOOKUP(C61,'AUD MAR'!B:T,5,0)</f>
        <v xml:space="preserve">Certificado de vigencia, folio Nº 500458491550, de fecha 11 de julio de 2022, del Servicio de Registro Civil e Identificación
</v>
      </c>
      <c r="J61" s="5">
        <f>VLOOKUP(C61,'AUD MAR'!B:T,6,0)</f>
        <v>0</v>
      </c>
      <c r="K61" s="5" t="str">
        <f>VLOOKUP(C61,'AUD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1" s="5" t="str">
        <f>VLOOKUP(C61,'AUD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1" s="5" t="str">
        <f>VLOOKUP(C61,'AUD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1" s="5" t="str">
        <f>VLOOKUP(C61,'AUD MAR'!B:T,10,0)</f>
        <v>31 de marzo de 2022 a 31 de marzo de 2025</v>
      </c>
      <c r="O61" s="5" t="str">
        <f>VLOOKUP(C61,'AUD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1" s="5" t="str">
        <f>VLOOKUP(C61,'AUD MAR'!B:T,12,0)</f>
        <v xml:space="preserve">Carlos Justiniano Nº 1123, comuna de Providencia, Región Metropolitana.
</v>
      </c>
      <c r="Q61" s="5" t="str">
        <f>VLOOKUP(C61,'AUD MAR'!B:T,13,0)</f>
        <v>XIII</v>
      </c>
      <c r="R61" s="5" t="str">
        <f>VLOOKUP(C61,'AUD MAR'!B:T,14,0)</f>
        <v>Providencia</v>
      </c>
      <c r="S61" s="5" t="str">
        <f>VLOOKUP(C61,'AUD MAR'!B:T,15,0)</f>
        <v>Fono 223393900- 223393901</v>
      </c>
      <c r="T61" s="5">
        <f>VLOOKUP(C61,'AUD MAR'!B:T,16,0)</f>
        <v>0</v>
      </c>
      <c r="U61" s="5">
        <f>VLOOKUP(C61,'AUD MAR'!B:T,17,0)</f>
        <v>0</v>
      </c>
      <c r="V61" s="6" t="str">
        <f>VLOOKUP(C61,'AUD MAR'!B:T,18,0)</f>
        <v>93401: Institución de Asistencia Social</v>
      </c>
      <c r="W61" s="7" t="str">
        <f>VLOOKUP(C61,'AUD MAR'!B:T,19,0)</f>
        <v>Se acompaña certificado financiero de la Institución correspondientes al año 2021, en proceso de ser aprobado por el Sub Departamento de Supervisión Financiera Nacional</v>
      </c>
      <c r="X61" s="8">
        <v>3531990</v>
      </c>
      <c r="Y61" s="8">
        <v>11559240</v>
      </c>
      <c r="Z61" s="6">
        <v>45016</v>
      </c>
      <c r="AA61" s="5" t="s">
        <v>6020</v>
      </c>
      <c r="AB61" s="5" t="s">
        <v>6021</v>
      </c>
      <c r="AC61" s="5" t="s">
        <v>6054</v>
      </c>
    </row>
    <row r="62" spans="2:29" x14ac:dyDescent="0.2">
      <c r="B62" s="26" t="s">
        <v>6154</v>
      </c>
      <c r="C62" s="26">
        <v>717150007</v>
      </c>
      <c r="D62" s="5">
        <v>1132541</v>
      </c>
      <c r="E62" s="26">
        <v>13</v>
      </c>
      <c r="F62" s="5" t="str">
        <f>VLOOKUP(C62,'AUD MAR'!B:T,2,0)</f>
        <v>Corporación de Derecho Privado.</v>
      </c>
      <c r="G62" s="5" t="str">
        <f>VLOOKUP(C62,'AUD MAR'!B:T,3,0)</f>
        <v>Corporaciones de Derecho Privado</v>
      </c>
      <c r="H62" s="5" t="str">
        <f>VLOOKUP(C62,'AUD MAR'!B:T,4,0)</f>
        <v xml:space="preserve">Otorgada por Decreto Supremo Nº 972, de fecha 25 de julio de  1990, del Ministerio de Justicia, publicado en el Diario Oficial el día 13 de agosto de 1990. </v>
      </c>
      <c r="I62" s="5" t="str">
        <f>VLOOKUP(C62,'AUD MAR'!B:T,5,0)</f>
        <v xml:space="preserve">Certificado de vigencia, folio Nº 500458491550, de fecha 11 de julio de 2022, del Servicio de Registro Civil e Identificación
</v>
      </c>
      <c r="J62" s="5">
        <f>VLOOKUP(C62,'AUD MAR'!B:T,6,0)</f>
        <v>0</v>
      </c>
      <c r="K62" s="5" t="str">
        <f>VLOOKUP(C62,'AUD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2" s="5" t="str">
        <f>VLOOKUP(C62,'AUD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2" s="5" t="str">
        <f>VLOOKUP(C62,'AUD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2" s="5" t="str">
        <f>VLOOKUP(C62,'AUD MAR'!B:T,10,0)</f>
        <v>31 de marzo de 2022 a 31 de marzo de 2025</v>
      </c>
      <c r="O62" s="5" t="str">
        <f>VLOOKUP(C62,'AUD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2" s="5" t="str">
        <f>VLOOKUP(C62,'AUD MAR'!B:T,12,0)</f>
        <v xml:space="preserve">Carlos Justiniano Nº 1123, comuna de Providencia, Región Metropolitana.
</v>
      </c>
      <c r="Q62" s="5" t="str">
        <f>VLOOKUP(C62,'AUD MAR'!B:T,13,0)</f>
        <v>XIII</v>
      </c>
      <c r="R62" s="5" t="str">
        <f>VLOOKUP(C62,'AUD MAR'!B:T,14,0)</f>
        <v>Providencia</v>
      </c>
      <c r="S62" s="5" t="str">
        <f>VLOOKUP(C62,'AUD MAR'!B:T,15,0)</f>
        <v>Fono 223393900- 223393901</v>
      </c>
      <c r="T62" s="5">
        <f>VLOOKUP(C62,'AUD MAR'!B:T,16,0)</f>
        <v>0</v>
      </c>
      <c r="U62" s="5">
        <f>VLOOKUP(C62,'AUD MAR'!B:T,17,0)</f>
        <v>0</v>
      </c>
      <c r="V62" s="6" t="str">
        <f>VLOOKUP(C62,'AUD MAR'!B:T,18,0)</f>
        <v>93401: Institución de Asistencia Social</v>
      </c>
      <c r="W62" s="7" t="str">
        <f>VLOOKUP(C62,'AUD MAR'!B:T,19,0)</f>
        <v>Se acompaña certificado financiero de la Institución correspondientes al año 2021, en proceso de ser aprobado por el Sub Departamento de Supervisión Financiera Nacional</v>
      </c>
      <c r="X62" s="8">
        <v>10896211</v>
      </c>
      <c r="Y62" s="8">
        <v>29964580</v>
      </c>
      <c r="Z62" s="6">
        <v>45016</v>
      </c>
      <c r="AA62" s="5" t="s">
        <v>6020</v>
      </c>
      <c r="AB62" s="5" t="s">
        <v>6021</v>
      </c>
      <c r="AC62" s="5" t="s">
        <v>6040</v>
      </c>
    </row>
    <row r="63" spans="2:29" x14ac:dyDescent="0.2">
      <c r="B63" s="26" t="s">
        <v>6154</v>
      </c>
      <c r="C63" s="26">
        <v>717150007</v>
      </c>
      <c r="D63" s="5">
        <v>1132542</v>
      </c>
      <c r="E63" s="26">
        <v>13</v>
      </c>
      <c r="F63" s="5" t="str">
        <f>VLOOKUP(C63,'AUD MAR'!B:T,2,0)</f>
        <v>Corporación de Derecho Privado.</v>
      </c>
      <c r="G63" s="5" t="str">
        <f>VLOOKUP(C63,'AUD MAR'!B:T,3,0)</f>
        <v>Corporaciones de Derecho Privado</v>
      </c>
      <c r="H63" s="5" t="str">
        <f>VLOOKUP(C63,'AUD MAR'!B:T,4,0)</f>
        <v xml:space="preserve">Otorgada por Decreto Supremo Nº 972, de fecha 25 de julio de  1990, del Ministerio de Justicia, publicado en el Diario Oficial el día 13 de agosto de 1990. </v>
      </c>
      <c r="I63" s="5" t="str">
        <f>VLOOKUP(C63,'AUD MAR'!B:T,5,0)</f>
        <v xml:space="preserve">Certificado de vigencia, folio Nº 500458491550, de fecha 11 de julio de 2022, del Servicio de Registro Civil e Identificación
</v>
      </c>
      <c r="J63" s="5">
        <f>VLOOKUP(C63,'AUD MAR'!B:T,6,0)</f>
        <v>0</v>
      </c>
      <c r="K63" s="5" t="str">
        <f>VLOOKUP(C63,'AUD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3" s="5" t="str">
        <f>VLOOKUP(C63,'AUD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3" s="5" t="str">
        <f>VLOOKUP(C63,'AUD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3" s="5" t="str">
        <f>VLOOKUP(C63,'AUD MAR'!B:T,10,0)</f>
        <v>31 de marzo de 2022 a 31 de marzo de 2025</v>
      </c>
      <c r="O63" s="5" t="str">
        <f>VLOOKUP(C63,'AUD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3" s="5" t="str">
        <f>VLOOKUP(C63,'AUD MAR'!B:T,12,0)</f>
        <v xml:space="preserve">Carlos Justiniano Nº 1123, comuna de Providencia, Región Metropolitana.
</v>
      </c>
      <c r="Q63" s="5" t="str">
        <f>VLOOKUP(C63,'AUD MAR'!B:T,13,0)</f>
        <v>XIII</v>
      </c>
      <c r="R63" s="5" t="str">
        <f>VLOOKUP(C63,'AUD MAR'!B:T,14,0)</f>
        <v>Providencia</v>
      </c>
      <c r="S63" s="5" t="str">
        <f>VLOOKUP(C63,'AUD MAR'!B:T,15,0)</f>
        <v>Fono 223393900- 223393901</v>
      </c>
      <c r="T63" s="5">
        <f>VLOOKUP(C63,'AUD MAR'!B:T,16,0)</f>
        <v>0</v>
      </c>
      <c r="U63" s="5">
        <f>VLOOKUP(C63,'AUD MAR'!B:T,17,0)</f>
        <v>0</v>
      </c>
      <c r="V63" s="6" t="str">
        <f>VLOOKUP(C63,'AUD MAR'!B:T,18,0)</f>
        <v>93401: Institución de Asistencia Social</v>
      </c>
      <c r="W63" s="7" t="str">
        <f>VLOOKUP(C63,'AUD MAR'!B:T,19,0)</f>
        <v>Se acompaña certificado financiero de la Institución correspondientes al año 2021, en proceso de ser aprobado por el Sub Departamento de Supervisión Financiera Nacional</v>
      </c>
      <c r="X63" s="8">
        <v>7990554</v>
      </c>
      <c r="Y63" s="8">
        <v>24153266</v>
      </c>
      <c r="Z63" s="6">
        <v>45016</v>
      </c>
      <c r="AA63" s="5" t="s">
        <v>6020</v>
      </c>
      <c r="AB63" s="5" t="s">
        <v>6021</v>
      </c>
      <c r="AC63" s="5" t="s">
        <v>6048</v>
      </c>
    </row>
    <row r="64" spans="2:29" x14ac:dyDescent="0.2">
      <c r="B64" s="26" t="s">
        <v>6154</v>
      </c>
      <c r="C64" s="26">
        <v>717150007</v>
      </c>
      <c r="D64" s="5">
        <v>1132543</v>
      </c>
      <c r="E64" s="26">
        <v>13</v>
      </c>
      <c r="F64" s="5" t="str">
        <f>VLOOKUP(C64,'AUD MAR'!B:T,2,0)</f>
        <v>Corporación de Derecho Privado.</v>
      </c>
      <c r="G64" s="5" t="str">
        <f>VLOOKUP(C64,'AUD MAR'!B:T,3,0)</f>
        <v>Corporaciones de Derecho Privado</v>
      </c>
      <c r="H64" s="5" t="str">
        <f>VLOOKUP(C64,'AUD MAR'!B:T,4,0)</f>
        <v xml:space="preserve">Otorgada por Decreto Supremo Nº 972, de fecha 25 de julio de  1990, del Ministerio de Justicia, publicado en el Diario Oficial el día 13 de agosto de 1990. </v>
      </c>
      <c r="I64" s="5" t="str">
        <f>VLOOKUP(C64,'AUD MAR'!B:T,5,0)</f>
        <v xml:space="preserve">Certificado de vigencia, folio Nº 500458491550, de fecha 11 de julio de 2022, del Servicio de Registro Civil e Identificación
</v>
      </c>
      <c r="J64" s="5">
        <f>VLOOKUP(C64,'AUD MAR'!B:T,6,0)</f>
        <v>0</v>
      </c>
      <c r="K64" s="5" t="str">
        <f>VLOOKUP(C64,'AUD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4" s="5" t="str">
        <f>VLOOKUP(C64,'AUD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4" s="5" t="str">
        <f>VLOOKUP(C64,'AUD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4" s="5" t="str">
        <f>VLOOKUP(C64,'AUD MAR'!B:T,10,0)</f>
        <v>31 de marzo de 2022 a 31 de marzo de 2025</v>
      </c>
      <c r="O64" s="5" t="str">
        <f>VLOOKUP(C64,'AUD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4" s="5" t="str">
        <f>VLOOKUP(C64,'AUD MAR'!B:T,12,0)</f>
        <v xml:space="preserve">Carlos Justiniano Nº 1123, comuna de Providencia, Región Metropolitana.
</v>
      </c>
      <c r="Q64" s="5" t="str">
        <f>VLOOKUP(C64,'AUD MAR'!B:T,13,0)</f>
        <v>XIII</v>
      </c>
      <c r="R64" s="5" t="str">
        <f>VLOOKUP(C64,'AUD MAR'!B:T,14,0)</f>
        <v>Providencia</v>
      </c>
      <c r="S64" s="5" t="str">
        <f>VLOOKUP(C64,'AUD MAR'!B:T,15,0)</f>
        <v>Fono 223393900- 223393901</v>
      </c>
      <c r="T64" s="5">
        <f>VLOOKUP(C64,'AUD MAR'!B:T,16,0)</f>
        <v>0</v>
      </c>
      <c r="U64" s="5">
        <f>VLOOKUP(C64,'AUD MAR'!B:T,17,0)</f>
        <v>0</v>
      </c>
      <c r="V64" s="6" t="str">
        <f>VLOOKUP(C64,'AUD MAR'!B:T,18,0)</f>
        <v>93401: Institución de Asistencia Social</v>
      </c>
      <c r="W64" s="7" t="str">
        <f>VLOOKUP(C64,'AUD MAR'!B:T,19,0)</f>
        <v>Se acompaña certificado financiero de la Institución correspondientes al año 2021, en proceso de ser aprobado por el Sub Departamento de Supervisión Financiera Nacional</v>
      </c>
      <c r="X64" s="8">
        <v>24782310</v>
      </c>
      <c r="Y64" s="8">
        <v>67266270</v>
      </c>
      <c r="Z64" s="6">
        <v>45016</v>
      </c>
      <c r="AA64" s="5" t="s">
        <v>6020</v>
      </c>
      <c r="AB64" s="5" t="s">
        <v>6021</v>
      </c>
      <c r="AC64" s="5" t="s">
        <v>6041</v>
      </c>
    </row>
    <row r="65" spans="2:29" x14ac:dyDescent="0.2">
      <c r="B65" s="26" t="s">
        <v>6154</v>
      </c>
      <c r="C65" s="26">
        <v>717150007</v>
      </c>
      <c r="D65" s="5">
        <v>1132556</v>
      </c>
      <c r="E65" s="26">
        <v>13</v>
      </c>
      <c r="F65" s="5" t="str">
        <f>VLOOKUP(C65,'AUD MAR'!B:T,2,0)</f>
        <v>Corporación de Derecho Privado.</v>
      </c>
      <c r="G65" s="5" t="str">
        <f>VLOOKUP(C65,'AUD MAR'!B:T,3,0)</f>
        <v>Corporaciones de Derecho Privado</v>
      </c>
      <c r="H65" s="5" t="str">
        <f>VLOOKUP(C65,'AUD MAR'!B:T,4,0)</f>
        <v xml:space="preserve">Otorgada por Decreto Supremo Nº 972, de fecha 25 de julio de  1990, del Ministerio de Justicia, publicado en el Diario Oficial el día 13 de agosto de 1990. </v>
      </c>
      <c r="I65" s="5" t="str">
        <f>VLOOKUP(C65,'AUD MAR'!B:T,5,0)</f>
        <v xml:space="preserve">Certificado de vigencia, folio Nº 500458491550, de fecha 11 de julio de 2022, del Servicio de Registro Civil e Identificación
</v>
      </c>
      <c r="J65" s="5">
        <f>VLOOKUP(C65,'AUD MAR'!B:T,6,0)</f>
        <v>0</v>
      </c>
      <c r="K65" s="5" t="str">
        <f>VLOOKUP(C65,'AUD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5" s="5" t="str">
        <f>VLOOKUP(C65,'AUD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5" s="5" t="str">
        <f>VLOOKUP(C65,'AUD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5" s="5" t="str">
        <f>VLOOKUP(C65,'AUD MAR'!B:T,10,0)</f>
        <v>31 de marzo de 2022 a 31 de marzo de 2025</v>
      </c>
      <c r="O65" s="5" t="str">
        <f>VLOOKUP(C65,'AUD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5" s="5" t="str">
        <f>VLOOKUP(C65,'AUD MAR'!B:T,12,0)</f>
        <v xml:space="preserve">Carlos Justiniano Nº 1123, comuna de Providencia, Región Metropolitana.
</v>
      </c>
      <c r="Q65" s="5" t="str">
        <f>VLOOKUP(C65,'AUD MAR'!B:T,13,0)</f>
        <v>XIII</v>
      </c>
      <c r="R65" s="5" t="str">
        <f>VLOOKUP(C65,'AUD MAR'!B:T,14,0)</f>
        <v>Providencia</v>
      </c>
      <c r="S65" s="5" t="str">
        <f>VLOOKUP(C65,'AUD MAR'!B:T,15,0)</f>
        <v>Fono 223393900- 223393901</v>
      </c>
      <c r="T65" s="5">
        <f>VLOOKUP(C65,'AUD MAR'!B:T,16,0)</f>
        <v>0</v>
      </c>
      <c r="U65" s="5">
        <f>VLOOKUP(C65,'AUD MAR'!B:T,17,0)</f>
        <v>0</v>
      </c>
      <c r="V65" s="6" t="str">
        <f>VLOOKUP(C65,'AUD MAR'!B:T,18,0)</f>
        <v>93401: Institución de Asistencia Social</v>
      </c>
      <c r="W65" s="7" t="str">
        <f>VLOOKUP(C65,'AUD MAR'!B:T,19,0)</f>
        <v>Se acompaña certificado financiero de la Institución correspondientes al año 2021, en proceso de ser aprobado por el Sub Departamento de Supervisión Financiera Nacional</v>
      </c>
      <c r="X65" s="8">
        <v>6903435</v>
      </c>
      <c r="Y65" s="8">
        <v>25366110</v>
      </c>
      <c r="Z65" s="6">
        <v>45016</v>
      </c>
      <c r="AA65" s="5" t="s">
        <v>6020</v>
      </c>
      <c r="AB65" s="5" t="s">
        <v>6021</v>
      </c>
      <c r="AC65" s="5" t="s">
        <v>6049</v>
      </c>
    </row>
    <row r="66" spans="2:29" x14ac:dyDescent="0.2">
      <c r="B66" s="26" t="s">
        <v>6154</v>
      </c>
      <c r="C66" s="26">
        <v>717150007</v>
      </c>
      <c r="D66" s="5">
        <v>1132557</v>
      </c>
      <c r="E66" s="26">
        <v>13</v>
      </c>
      <c r="F66" s="5" t="str">
        <f>VLOOKUP(C66,'AUD MAR'!B:T,2,0)</f>
        <v>Corporación de Derecho Privado.</v>
      </c>
      <c r="G66" s="5" t="str">
        <f>VLOOKUP(C66,'AUD MAR'!B:T,3,0)</f>
        <v>Corporaciones de Derecho Privado</v>
      </c>
      <c r="H66" s="5" t="str">
        <f>VLOOKUP(C66,'AUD MAR'!B:T,4,0)</f>
        <v xml:space="preserve">Otorgada por Decreto Supremo Nº 972, de fecha 25 de julio de  1990, del Ministerio de Justicia, publicado en el Diario Oficial el día 13 de agosto de 1990. </v>
      </c>
      <c r="I66" s="5" t="str">
        <f>VLOOKUP(C66,'AUD MAR'!B:T,5,0)</f>
        <v xml:space="preserve">Certificado de vigencia, folio Nº 500458491550, de fecha 11 de julio de 2022, del Servicio de Registro Civil e Identificación
</v>
      </c>
      <c r="J66" s="5">
        <f>VLOOKUP(C66,'AUD MAR'!B:T,6,0)</f>
        <v>0</v>
      </c>
      <c r="K66" s="5" t="str">
        <f>VLOOKUP(C66,'AUD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6" s="5" t="str">
        <f>VLOOKUP(C66,'AUD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6" s="5" t="str">
        <f>VLOOKUP(C66,'AUD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6" s="5" t="str">
        <f>VLOOKUP(C66,'AUD MAR'!B:T,10,0)</f>
        <v>31 de marzo de 2022 a 31 de marzo de 2025</v>
      </c>
      <c r="O66" s="5" t="str">
        <f>VLOOKUP(C66,'AUD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6" s="5" t="str">
        <f>VLOOKUP(C66,'AUD MAR'!B:T,12,0)</f>
        <v xml:space="preserve">Carlos Justiniano Nº 1123, comuna de Providencia, Región Metropolitana.
</v>
      </c>
      <c r="Q66" s="5" t="str">
        <f>VLOOKUP(C66,'AUD MAR'!B:T,13,0)</f>
        <v>XIII</v>
      </c>
      <c r="R66" s="5" t="str">
        <f>VLOOKUP(C66,'AUD MAR'!B:T,14,0)</f>
        <v>Providencia</v>
      </c>
      <c r="S66" s="5" t="str">
        <f>VLOOKUP(C66,'AUD MAR'!B:T,15,0)</f>
        <v>Fono 223393900- 223393901</v>
      </c>
      <c r="T66" s="5">
        <f>VLOOKUP(C66,'AUD MAR'!B:T,16,0)</f>
        <v>0</v>
      </c>
      <c r="U66" s="5">
        <f>VLOOKUP(C66,'AUD MAR'!B:T,17,0)</f>
        <v>0</v>
      </c>
      <c r="V66" s="6" t="str">
        <f>VLOOKUP(C66,'AUD MAR'!B:T,18,0)</f>
        <v>93401: Institución de Asistencia Social</v>
      </c>
      <c r="W66" s="7" t="str">
        <f>VLOOKUP(C66,'AUD MAR'!B:T,19,0)</f>
        <v>Se acompaña certificado financiero de la Institución correspondientes al año 2021, en proceso de ser aprobado por el Sub Departamento de Supervisión Financiera Nacional</v>
      </c>
      <c r="X66" s="8">
        <v>9151065</v>
      </c>
      <c r="Y66" s="8">
        <v>28898100</v>
      </c>
      <c r="Z66" s="6">
        <v>45016</v>
      </c>
      <c r="AA66" s="5" t="s">
        <v>6020</v>
      </c>
      <c r="AB66" s="5" t="s">
        <v>6021</v>
      </c>
      <c r="AC66" s="5" t="s">
        <v>6054</v>
      </c>
    </row>
    <row r="67" spans="2:29" x14ac:dyDescent="0.2">
      <c r="B67" s="26" t="s">
        <v>6154</v>
      </c>
      <c r="C67" s="26">
        <v>717150007</v>
      </c>
      <c r="D67" s="5">
        <v>1132558</v>
      </c>
      <c r="E67" s="26">
        <v>13</v>
      </c>
      <c r="F67" s="5" t="str">
        <f>VLOOKUP(C67,'AUD MAR'!B:T,2,0)</f>
        <v>Corporación de Derecho Privado.</v>
      </c>
      <c r="G67" s="5" t="str">
        <f>VLOOKUP(C67,'AUD MAR'!B:T,3,0)</f>
        <v>Corporaciones de Derecho Privado</v>
      </c>
      <c r="H67" s="5" t="str">
        <f>VLOOKUP(C67,'AUD MAR'!B:T,4,0)</f>
        <v xml:space="preserve">Otorgada por Decreto Supremo Nº 972, de fecha 25 de julio de  1990, del Ministerio de Justicia, publicado en el Diario Oficial el día 13 de agosto de 1990. </v>
      </c>
      <c r="I67" s="5" t="str">
        <f>VLOOKUP(C67,'AUD MAR'!B:T,5,0)</f>
        <v xml:space="preserve">Certificado de vigencia, folio Nº 500458491550, de fecha 11 de julio de 2022, del Servicio de Registro Civil e Identificación
</v>
      </c>
      <c r="J67" s="5">
        <f>VLOOKUP(C67,'AUD MAR'!B:T,6,0)</f>
        <v>0</v>
      </c>
      <c r="K67" s="5" t="str">
        <f>VLOOKUP(C67,'AUD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7" s="5" t="str">
        <f>VLOOKUP(C67,'AUD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7" s="5" t="str">
        <f>VLOOKUP(C67,'AUD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7" s="5" t="str">
        <f>VLOOKUP(C67,'AUD MAR'!B:T,10,0)</f>
        <v>31 de marzo de 2022 a 31 de marzo de 2025</v>
      </c>
      <c r="O67" s="5" t="str">
        <f>VLOOKUP(C67,'AUD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7" s="5" t="str">
        <f>VLOOKUP(C67,'AUD MAR'!B:T,12,0)</f>
        <v xml:space="preserve">Carlos Justiniano Nº 1123, comuna de Providencia, Región Metropolitana.
</v>
      </c>
      <c r="Q67" s="5" t="str">
        <f>VLOOKUP(C67,'AUD MAR'!B:T,13,0)</f>
        <v>XIII</v>
      </c>
      <c r="R67" s="5" t="str">
        <f>VLOOKUP(C67,'AUD MAR'!B:T,14,0)</f>
        <v>Providencia</v>
      </c>
      <c r="S67" s="5" t="str">
        <f>VLOOKUP(C67,'AUD MAR'!B:T,15,0)</f>
        <v>Fono 223393900- 223393901</v>
      </c>
      <c r="T67" s="5">
        <f>VLOOKUP(C67,'AUD MAR'!B:T,16,0)</f>
        <v>0</v>
      </c>
      <c r="U67" s="5">
        <f>VLOOKUP(C67,'AUD MAR'!B:T,17,0)</f>
        <v>0</v>
      </c>
      <c r="V67" s="6" t="str">
        <f>VLOOKUP(C67,'AUD MAR'!B:T,18,0)</f>
        <v>93401: Institución de Asistencia Social</v>
      </c>
      <c r="W67" s="7" t="str">
        <f>VLOOKUP(C67,'AUD MAR'!B:T,19,0)</f>
        <v>Se acompaña certificado financiero de la Institución correspondientes al año 2021, en proceso de ser aprobado por el Sub Departamento de Supervisión Financiera Nacional</v>
      </c>
      <c r="X67" s="8">
        <v>28322640</v>
      </c>
      <c r="Y67" s="8">
        <v>85203942</v>
      </c>
      <c r="Z67" s="6">
        <v>45016</v>
      </c>
      <c r="AA67" s="5" t="s">
        <v>6020</v>
      </c>
      <c r="AB67" s="5" t="s">
        <v>6021</v>
      </c>
      <c r="AC67" s="5" t="s">
        <v>6055</v>
      </c>
    </row>
    <row r="68" spans="2:29" x14ac:dyDescent="0.2">
      <c r="B68" s="26" t="s">
        <v>6154</v>
      </c>
      <c r="C68" s="26">
        <v>717150007</v>
      </c>
      <c r="D68" s="5">
        <v>1132561</v>
      </c>
      <c r="E68" s="26">
        <v>13</v>
      </c>
      <c r="F68" s="5" t="str">
        <f>VLOOKUP(C68,'AUD MAR'!B:T,2,0)</f>
        <v>Corporación de Derecho Privado.</v>
      </c>
      <c r="G68" s="5" t="str">
        <f>VLOOKUP(C68,'AUD MAR'!B:T,3,0)</f>
        <v>Corporaciones de Derecho Privado</v>
      </c>
      <c r="H68" s="5" t="str">
        <f>VLOOKUP(C68,'AUD MAR'!B:T,4,0)</f>
        <v xml:space="preserve">Otorgada por Decreto Supremo Nº 972, de fecha 25 de julio de  1990, del Ministerio de Justicia, publicado en el Diario Oficial el día 13 de agosto de 1990. </v>
      </c>
      <c r="I68" s="5" t="str">
        <f>VLOOKUP(C68,'AUD MAR'!B:T,5,0)</f>
        <v xml:space="preserve">Certificado de vigencia, folio Nº 500458491550, de fecha 11 de julio de 2022, del Servicio de Registro Civil e Identificación
</v>
      </c>
      <c r="J68" s="5">
        <f>VLOOKUP(C68,'AUD MAR'!B:T,6,0)</f>
        <v>0</v>
      </c>
      <c r="K68" s="5" t="str">
        <f>VLOOKUP(C68,'AUD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8" s="5" t="str">
        <f>VLOOKUP(C68,'AUD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8" s="5" t="str">
        <f>VLOOKUP(C68,'AUD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8" s="5" t="str">
        <f>VLOOKUP(C68,'AUD MAR'!B:T,10,0)</f>
        <v>31 de marzo de 2022 a 31 de marzo de 2025</v>
      </c>
      <c r="O68" s="5" t="str">
        <f>VLOOKUP(C68,'AUD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8" s="5" t="str">
        <f>VLOOKUP(C68,'AUD MAR'!B:T,12,0)</f>
        <v xml:space="preserve">Carlos Justiniano Nº 1123, comuna de Providencia, Región Metropolitana.
</v>
      </c>
      <c r="Q68" s="5" t="str">
        <f>VLOOKUP(C68,'AUD MAR'!B:T,13,0)</f>
        <v>XIII</v>
      </c>
      <c r="R68" s="5" t="str">
        <f>VLOOKUP(C68,'AUD MAR'!B:T,14,0)</f>
        <v>Providencia</v>
      </c>
      <c r="S68" s="5" t="str">
        <f>VLOOKUP(C68,'AUD MAR'!B:T,15,0)</f>
        <v>Fono 223393900- 223393901</v>
      </c>
      <c r="T68" s="5">
        <f>VLOOKUP(C68,'AUD MAR'!B:T,16,0)</f>
        <v>0</v>
      </c>
      <c r="U68" s="5">
        <f>VLOOKUP(C68,'AUD MAR'!B:T,17,0)</f>
        <v>0</v>
      </c>
      <c r="V68" s="6" t="str">
        <f>VLOOKUP(C68,'AUD MAR'!B:T,18,0)</f>
        <v>93401: Institución de Asistencia Social</v>
      </c>
      <c r="W68" s="7" t="str">
        <f>VLOOKUP(C68,'AUD MAR'!B:T,19,0)</f>
        <v>Se acompaña certificado financiero de la Institución correspondientes al año 2021, en proceso de ser aprobado por el Sub Departamento de Supervisión Financiera Nacional</v>
      </c>
      <c r="X68" s="8">
        <v>14193601</v>
      </c>
      <c r="Y68" s="8">
        <v>75795343</v>
      </c>
      <c r="Z68" s="6">
        <v>45016</v>
      </c>
      <c r="AA68" s="5" t="s">
        <v>6020</v>
      </c>
      <c r="AB68" s="5" t="s">
        <v>6021</v>
      </c>
      <c r="AC68" s="5" t="s">
        <v>6048</v>
      </c>
    </row>
    <row r="69" spans="2:29" x14ac:dyDescent="0.2">
      <c r="B69" s="26" t="s">
        <v>6154</v>
      </c>
      <c r="C69" s="26">
        <v>717150007</v>
      </c>
      <c r="D69" s="5">
        <v>1132562</v>
      </c>
      <c r="E69" s="26">
        <v>13</v>
      </c>
      <c r="F69" s="5" t="str">
        <f>VLOOKUP(C69,'AUD MAR'!B:T,2,0)</f>
        <v>Corporación de Derecho Privado.</v>
      </c>
      <c r="G69" s="5" t="str">
        <f>VLOOKUP(C69,'AUD MAR'!B:T,3,0)</f>
        <v>Corporaciones de Derecho Privado</v>
      </c>
      <c r="H69" s="5" t="str">
        <f>VLOOKUP(C69,'AUD MAR'!B:T,4,0)</f>
        <v xml:space="preserve">Otorgada por Decreto Supremo Nº 972, de fecha 25 de julio de  1990, del Ministerio de Justicia, publicado en el Diario Oficial el día 13 de agosto de 1990. </v>
      </c>
      <c r="I69" s="5" t="str">
        <f>VLOOKUP(C69,'AUD MAR'!B:T,5,0)</f>
        <v xml:space="preserve">Certificado de vigencia, folio Nº 500458491550, de fecha 11 de julio de 2022, del Servicio de Registro Civil e Identificación
</v>
      </c>
      <c r="J69" s="5">
        <f>VLOOKUP(C69,'AUD MAR'!B:T,6,0)</f>
        <v>0</v>
      </c>
      <c r="K69" s="5" t="str">
        <f>VLOOKUP(C69,'AUD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69" s="5" t="str">
        <f>VLOOKUP(C69,'AUD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69" s="5" t="str">
        <f>VLOOKUP(C69,'AUD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69" s="5" t="str">
        <f>VLOOKUP(C69,'AUD MAR'!B:T,10,0)</f>
        <v>31 de marzo de 2022 a 31 de marzo de 2025</v>
      </c>
      <c r="O69" s="5" t="str">
        <f>VLOOKUP(C69,'AUD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69" s="5" t="str">
        <f>VLOOKUP(C69,'AUD MAR'!B:T,12,0)</f>
        <v xml:space="preserve">Carlos Justiniano Nº 1123, comuna de Providencia, Región Metropolitana.
</v>
      </c>
      <c r="Q69" s="5" t="str">
        <f>VLOOKUP(C69,'AUD MAR'!B:T,13,0)</f>
        <v>XIII</v>
      </c>
      <c r="R69" s="5" t="str">
        <f>VLOOKUP(C69,'AUD MAR'!B:T,14,0)</f>
        <v>Providencia</v>
      </c>
      <c r="S69" s="5" t="str">
        <f>VLOOKUP(C69,'AUD MAR'!B:T,15,0)</f>
        <v>Fono 223393900- 223393901</v>
      </c>
      <c r="T69" s="5">
        <f>VLOOKUP(C69,'AUD MAR'!B:T,16,0)</f>
        <v>0</v>
      </c>
      <c r="U69" s="5">
        <f>VLOOKUP(C69,'AUD MAR'!B:T,17,0)</f>
        <v>0</v>
      </c>
      <c r="V69" s="6" t="str">
        <f>VLOOKUP(C69,'AUD MAR'!B:T,18,0)</f>
        <v>93401: Institución de Asistencia Social</v>
      </c>
      <c r="W69" s="7" t="str">
        <f>VLOOKUP(C69,'AUD MAR'!B:T,19,0)</f>
        <v>Se acompaña certificado financiero de la Institución correspondientes al año 2021, en proceso de ser aprobado por el Sub Departamento de Supervisión Financiera Nacional</v>
      </c>
      <c r="X69" s="8">
        <v>19353804</v>
      </c>
      <c r="Y69" s="8">
        <v>57825390</v>
      </c>
      <c r="Z69" s="6">
        <v>45016</v>
      </c>
      <c r="AA69" s="5" t="s">
        <v>6020</v>
      </c>
      <c r="AB69" s="5" t="s">
        <v>6021</v>
      </c>
      <c r="AC69" s="5" t="s">
        <v>6040</v>
      </c>
    </row>
    <row r="70" spans="2:29" x14ac:dyDescent="0.2">
      <c r="B70" s="26" t="s">
        <v>6154</v>
      </c>
      <c r="C70" s="26">
        <v>717150007</v>
      </c>
      <c r="D70" s="5">
        <v>1132588</v>
      </c>
      <c r="E70" s="26">
        <v>13</v>
      </c>
      <c r="F70" s="5" t="str">
        <f>VLOOKUP(C70,'AUD MAR'!B:T,2,0)</f>
        <v>Corporación de Derecho Privado.</v>
      </c>
      <c r="G70" s="5" t="str">
        <f>VLOOKUP(C70,'AUD MAR'!B:T,3,0)</f>
        <v>Corporaciones de Derecho Privado</v>
      </c>
      <c r="H70" s="5" t="str">
        <f>VLOOKUP(C70,'AUD MAR'!B:T,4,0)</f>
        <v xml:space="preserve">Otorgada por Decreto Supremo Nº 972, de fecha 25 de julio de  1990, del Ministerio de Justicia, publicado en el Diario Oficial el día 13 de agosto de 1990. </v>
      </c>
      <c r="I70" s="5" t="str">
        <f>VLOOKUP(C70,'AUD MAR'!B:T,5,0)</f>
        <v xml:space="preserve">Certificado de vigencia, folio Nº 500458491550, de fecha 11 de julio de 2022, del Servicio de Registro Civil e Identificación
</v>
      </c>
      <c r="J70" s="5">
        <f>VLOOKUP(C70,'AUD MAR'!B:T,6,0)</f>
        <v>0</v>
      </c>
      <c r="K70" s="5" t="str">
        <f>VLOOKUP(C70,'AUD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0" s="5" t="str">
        <f>VLOOKUP(C70,'AUD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0" s="5" t="str">
        <f>VLOOKUP(C70,'AUD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0" s="5" t="str">
        <f>VLOOKUP(C70,'AUD MAR'!B:T,10,0)</f>
        <v>31 de marzo de 2022 a 31 de marzo de 2025</v>
      </c>
      <c r="O70" s="5" t="str">
        <f>VLOOKUP(C70,'AUD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0" s="5" t="str">
        <f>VLOOKUP(C70,'AUD MAR'!B:T,12,0)</f>
        <v xml:space="preserve">Carlos Justiniano Nº 1123, comuna de Providencia, Región Metropolitana.
</v>
      </c>
      <c r="Q70" s="5" t="str">
        <f>VLOOKUP(C70,'AUD MAR'!B:T,13,0)</f>
        <v>XIII</v>
      </c>
      <c r="R70" s="5" t="str">
        <f>VLOOKUP(C70,'AUD MAR'!B:T,14,0)</f>
        <v>Providencia</v>
      </c>
      <c r="S70" s="5" t="str">
        <f>VLOOKUP(C70,'AUD MAR'!B:T,15,0)</f>
        <v>Fono 223393900- 223393901</v>
      </c>
      <c r="T70" s="5">
        <f>VLOOKUP(C70,'AUD MAR'!B:T,16,0)</f>
        <v>0</v>
      </c>
      <c r="U70" s="5">
        <f>VLOOKUP(C70,'AUD MAR'!B:T,17,0)</f>
        <v>0</v>
      </c>
      <c r="V70" s="6" t="str">
        <f>VLOOKUP(C70,'AUD MAR'!B:T,18,0)</f>
        <v>93401: Institución de Asistencia Social</v>
      </c>
      <c r="W70" s="7" t="str">
        <f>VLOOKUP(C70,'AUD MAR'!B:T,19,0)</f>
        <v>Se acompaña certificado financiero de la Institución correspondientes al año 2021, en proceso de ser aprobado por el Sub Departamento de Supervisión Financiera Nacional</v>
      </c>
      <c r="X70" s="8">
        <v>6497069</v>
      </c>
      <c r="Y70" s="8">
        <v>19158023</v>
      </c>
      <c r="Z70" s="6">
        <v>45016</v>
      </c>
      <c r="AA70" s="5" t="s">
        <v>6020</v>
      </c>
      <c r="AB70" s="5" t="s">
        <v>6021</v>
      </c>
      <c r="AC70" s="5" t="s">
        <v>6040</v>
      </c>
    </row>
    <row r="71" spans="2:29" x14ac:dyDescent="0.2">
      <c r="B71" s="26" t="s">
        <v>7665</v>
      </c>
      <c r="C71" s="26">
        <v>717150007</v>
      </c>
      <c r="D71" s="5">
        <v>1010285</v>
      </c>
      <c r="E71" s="26">
        <v>1</v>
      </c>
      <c r="F71" s="5" t="str">
        <f>VLOOKUP(C71,'AUD MAR'!B:T,2,0)</f>
        <v>Corporación de Derecho Privado.</v>
      </c>
      <c r="G71" s="5" t="str">
        <f>VLOOKUP(C71,'AUD MAR'!B:T,3,0)</f>
        <v>Corporaciones de Derecho Privado</v>
      </c>
      <c r="H71" s="5" t="str">
        <f>VLOOKUP(C71,'AUD MAR'!B:T,4,0)</f>
        <v xml:space="preserve">Otorgada por Decreto Supremo Nº 972, de fecha 25 de julio de  1990, del Ministerio de Justicia, publicado en el Diario Oficial el día 13 de agosto de 1990. </v>
      </c>
      <c r="I71" s="5" t="str">
        <f>VLOOKUP(C71,'AUD MAR'!B:T,5,0)</f>
        <v xml:space="preserve">Certificado de vigencia, folio Nº 500458491550, de fecha 11 de julio de 2022, del Servicio de Registro Civil e Identificación
</v>
      </c>
      <c r="J71" s="5">
        <f>VLOOKUP(C71,'AUD MAR'!B:T,6,0)</f>
        <v>0</v>
      </c>
      <c r="K71" s="5" t="str">
        <f>VLOOKUP(C71,'AUD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1" s="5" t="str">
        <f>VLOOKUP(C71,'AUD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1" s="5" t="str">
        <f>VLOOKUP(C71,'AUD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1" s="5" t="str">
        <f>VLOOKUP(C71,'AUD MAR'!B:T,10,0)</f>
        <v>31 de marzo de 2022 a 31 de marzo de 2025</v>
      </c>
      <c r="O71" s="5" t="str">
        <f>VLOOKUP(C71,'AUD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1" s="5" t="str">
        <f>VLOOKUP(C71,'AUD MAR'!B:T,12,0)</f>
        <v xml:space="preserve">Carlos Justiniano Nº 1123, comuna de Providencia, Región Metropolitana.
</v>
      </c>
      <c r="Q71" s="5" t="str">
        <f>VLOOKUP(C71,'AUD MAR'!B:T,13,0)</f>
        <v>XIII</v>
      </c>
      <c r="R71" s="5" t="str">
        <f>VLOOKUP(C71,'AUD MAR'!B:T,14,0)</f>
        <v>Providencia</v>
      </c>
      <c r="S71" s="5" t="str">
        <f>VLOOKUP(C71,'AUD MAR'!B:T,15,0)</f>
        <v>Fono 223393900- 223393901</v>
      </c>
      <c r="T71" s="5">
        <f>VLOOKUP(C71,'AUD MAR'!B:T,16,0)</f>
        <v>0</v>
      </c>
      <c r="U71" s="5">
        <f>VLOOKUP(C71,'AUD MAR'!B:T,17,0)</f>
        <v>0</v>
      </c>
      <c r="V71" s="6" t="str">
        <f>VLOOKUP(C71,'AUD MAR'!B:T,18,0)</f>
        <v>93401: Institución de Asistencia Social</v>
      </c>
      <c r="W71" s="7" t="str">
        <f>VLOOKUP(C71,'AUD MAR'!B:T,19,0)</f>
        <v>Se acompaña certificado financiero de la Institución correspondientes al año 2021, en proceso de ser aprobado por el Sub Departamento de Supervisión Financiera Nacional</v>
      </c>
      <c r="X71" s="8">
        <v>8345338</v>
      </c>
      <c r="Y71" s="8">
        <v>25823310</v>
      </c>
      <c r="Z71" s="6">
        <v>45016</v>
      </c>
      <c r="AA71" s="5" t="s">
        <v>6020</v>
      </c>
      <c r="AB71" s="5" t="s">
        <v>6021</v>
      </c>
      <c r="AC71" s="5" t="s">
        <v>164</v>
      </c>
    </row>
    <row r="72" spans="2:29" x14ac:dyDescent="0.2">
      <c r="B72" s="26" t="s">
        <v>7665</v>
      </c>
      <c r="C72" s="26">
        <v>717150007</v>
      </c>
      <c r="D72" s="5">
        <v>1060430</v>
      </c>
      <c r="E72" s="26">
        <v>6</v>
      </c>
      <c r="F72" s="5" t="str">
        <f>VLOOKUP(C72,'AUD MAR'!B:T,2,0)</f>
        <v>Corporación de Derecho Privado.</v>
      </c>
      <c r="G72" s="5" t="str">
        <f>VLOOKUP(C72,'AUD MAR'!B:T,3,0)</f>
        <v>Corporaciones de Derecho Privado</v>
      </c>
      <c r="H72" s="5" t="str">
        <f>VLOOKUP(C72,'AUD MAR'!B:T,4,0)</f>
        <v xml:space="preserve">Otorgada por Decreto Supremo Nº 972, de fecha 25 de julio de  1990, del Ministerio de Justicia, publicado en el Diario Oficial el día 13 de agosto de 1990. </v>
      </c>
      <c r="I72" s="5" t="str">
        <f>VLOOKUP(C72,'AUD MAR'!B:T,5,0)</f>
        <v xml:space="preserve">Certificado de vigencia, folio Nº 500458491550, de fecha 11 de julio de 2022, del Servicio de Registro Civil e Identificación
</v>
      </c>
      <c r="J72" s="5">
        <f>VLOOKUP(C72,'AUD MAR'!B:T,6,0)</f>
        <v>0</v>
      </c>
      <c r="K72" s="5" t="str">
        <f>VLOOKUP(C72,'AUD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2" s="5" t="str">
        <f>VLOOKUP(C72,'AUD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2" s="5" t="str">
        <f>VLOOKUP(C72,'AUD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2" s="5" t="str">
        <f>VLOOKUP(C72,'AUD MAR'!B:T,10,0)</f>
        <v>31 de marzo de 2022 a 31 de marzo de 2025</v>
      </c>
      <c r="O72" s="5" t="str">
        <f>VLOOKUP(C72,'AUD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2" s="5" t="str">
        <f>VLOOKUP(C72,'AUD MAR'!B:T,12,0)</f>
        <v xml:space="preserve">Carlos Justiniano Nº 1123, comuna de Providencia, Región Metropolitana.
</v>
      </c>
      <c r="Q72" s="5" t="str">
        <f>VLOOKUP(C72,'AUD MAR'!B:T,13,0)</f>
        <v>XIII</v>
      </c>
      <c r="R72" s="5" t="str">
        <f>VLOOKUP(C72,'AUD MAR'!B:T,14,0)</f>
        <v>Providencia</v>
      </c>
      <c r="S72" s="5" t="str">
        <f>VLOOKUP(C72,'AUD MAR'!B:T,15,0)</f>
        <v>Fono 223393900- 223393901</v>
      </c>
      <c r="T72" s="5">
        <f>VLOOKUP(C72,'AUD MAR'!B:T,16,0)</f>
        <v>0</v>
      </c>
      <c r="U72" s="5">
        <f>VLOOKUP(C72,'AUD MAR'!B:T,17,0)</f>
        <v>0</v>
      </c>
      <c r="V72" s="6" t="str">
        <f>VLOOKUP(C72,'AUD MAR'!B:T,18,0)</f>
        <v>93401: Institución de Asistencia Social</v>
      </c>
      <c r="W72" s="7" t="str">
        <f>VLOOKUP(C72,'AUD MAR'!B:T,19,0)</f>
        <v>Se acompaña certificado financiero de la Institución correspondientes al año 2021, en proceso de ser aprobado por el Sub Departamento de Supervisión Financiera Nacional</v>
      </c>
      <c r="X72" s="8">
        <v>4358484</v>
      </c>
      <c r="Y72" s="8">
        <v>12712246</v>
      </c>
      <c r="Z72" s="6">
        <v>45016</v>
      </c>
      <c r="AA72" s="5" t="s">
        <v>6020</v>
      </c>
      <c r="AB72" s="5" t="s">
        <v>6021</v>
      </c>
      <c r="AC72" s="5" t="s">
        <v>6030</v>
      </c>
    </row>
    <row r="73" spans="2:29" x14ac:dyDescent="0.2">
      <c r="B73" s="26" t="s">
        <v>7665</v>
      </c>
      <c r="C73" s="26">
        <v>717150007</v>
      </c>
      <c r="D73" s="5">
        <v>1060431</v>
      </c>
      <c r="E73" s="26">
        <v>6</v>
      </c>
      <c r="F73" s="5" t="str">
        <f>VLOOKUP(C73,'AUD MAR'!B:T,2,0)</f>
        <v>Corporación de Derecho Privado.</v>
      </c>
      <c r="G73" s="5" t="str">
        <f>VLOOKUP(C73,'AUD MAR'!B:T,3,0)</f>
        <v>Corporaciones de Derecho Privado</v>
      </c>
      <c r="H73" s="5" t="str">
        <f>VLOOKUP(C73,'AUD MAR'!B:T,4,0)</f>
        <v xml:space="preserve">Otorgada por Decreto Supremo Nº 972, de fecha 25 de julio de  1990, del Ministerio de Justicia, publicado en el Diario Oficial el día 13 de agosto de 1990. </v>
      </c>
      <c r="I73" s="5" t="str">
        <f>VLOOKUP(C73,'AUD MAR'!B:T,5,0)</f>
        <v xml:space="preserve">Certificado de vigencia, folio Nº 500458491550, de fecha 11 de julio de 2022, del Servicio de Registro Civil e Identificación
</v>
      </c>
      <c r="J73" s="5">
        <f>VLOOKUP(C73,'AUD MAR'!B:T,6,0)</f>
        <v>0</v>
      </c>
      <c r="K73" s="5" t="str">
        <f>VLOOKUP(C73,'AUD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3" s="5" t="str">
        <f>VLOOKUP(C73,'AUD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3" s="5" t="str">
        <f>VLOOKUP(C73,'AUD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3" s="5" t="str">
        <f>VLOOKUP(C73,'AUD MAR'!B:T,10,0)</f>
        <v>31 de marzo de 2022 a 31 de marzo de 2025</v>
      </c>
      <c r="O73" s="5" t="str">
        <f>VLOOKUP(C73,'AUD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3" s="5" t="str">
        <f>VLOOKUP(C73,'AUD MAR'!B:T,12,0)</f>
        <v xml:space="preserve">Carlos Justiniano Nº 1123, comuna de Providencia, Región Metropolitana.
</v>
      </c>
      <c r="Q73" s="5" t="str">
        <f>VLOOKUP(C73,'AUD MAR'!B:T,13,0)</f>
        <v>XIII</v>
      </c>
      <c r="R73" s="5" t="str">
        <f>VLOOKUP(C73,'AUD MAR'!B:T,14,0)</f>
        <v>Providencia</v>
      </c>
      <c r="S73" s="5" t="str">
        <f>VLOOKUP(C73,'AUD MAR'!B:T,15,0)</f>
        <v>Fono 223393900- 223393901</v>
      </c>
      <c r="T73" s="5">
        <f>VLOOKUP(C73,'AUD MAR'!B:T,16,0)</f>
        <v>0</v>
      </c>
      <c r="U73" s="5">
        <f>VLOOKUP(C73,'AUD MAR'!B:T,17,0)</f>
        <v>0</v>
      </c>
      <c r="V73" s="6" t="str">
        <f>VLOOKUP(C73,'AUD MAR'!B:T,18,0)</f>
        <v>93401: Institución de Asistencia Social</v>
      </c>
      <c r="W73" s="7" t="str">
        <f>VLOOKUP(C73,'AUD MAR'!B:T,19,0)</f>
        <v>Se acompaña certificado financiero de la Institución correspondientes al año 2021, en proceso de ser aprobado por el Sub Departamento de Supervisión Financiera Nacional</v>
      </c>
      <c r="X73" s="8">
        <v>4551555</v>
      </c>
      <c r="Y73" s="8">
        <v>15007830</v>
      </c>
      <c r="Z73" s="6">
        <v>45016</v>
      </c>
      <c r="AA73" s="5" t="s">
        <v>6020</v>
      </c>
      <c r="AB73" s="5" t="s">
        <v>6021</v>
      </c>
      <c r="AC73" s="5" t="s">
        <v>6030</v>
      </c>
    </row>
    <row r="74" spans="2:29" x14ac:dyDescent="0.2">
      <c r="B74" s="26" t="s">
        <v>7665</v>
      </c>
      <c r="C74" s="26">
        <v>717150007</v>
      </c>
      <c r="D74" s="5">
        <v>1060438</v>
      </c>
      <c r="E74" s="26">
        <v>6</v>
      </c>
      <c r="F74" s="5" t="str">
        <f>VLOOKUP(C74,'AUD MAR'!B:T,2,0)</f>
        <v>Corporación de Derecho Privado.</v>
      </c>
      <c r="G74" s="5" t="str">
        <f>VLOOKUP(C74,'AUD MAR'!B:T,3,0)</f>
        <v>Corporaciones de Derecho Privado</v>
      </c>
      <c r="H74" s="5" t="str">
        <f>VLOOKUP(C74,'AUD MAR'!B:T,4,0)</f>
        <v xml:space="preserve">Otorgada por Decreto Supremo Nº 972, de fecha 25 de julio de  1990, del Ministerio de Justicia, publicado en el Diario Oficial el día 13 de agosto de 1990. </v>
      </c>
      <c r="I74" s="5" t="str">
        <f>VLOOKUP(C74,'AUD MAR'!B:T,5,0)</f>
        <v xml:space="preserve">Certificado de vigencia, folio Nº 500458491550, de fecha 11 de julio de 2022, del Servicio de Registro Civil e Identificación
</v>
      </c>
      <c r="J74" s="5">
        <f>VLOOKUP(C74,'AUD MAR'!B:T,6,0)</f>
        <v>0</v>
      </c>
      <c r="K74" s="5" t="str">
        <f>VLOOKUP(C74,'AUD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4" s="5" t="str">
        <f>VLOOKUP(C74,'AUD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4" s="5" t="str">
        <f>VLOOKUP(C74,'AUD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4" s="5" t="str">
        <f>VLOOKUP(C74,'AUD MAR'!B:T,10,0)</f>
        <v>31 de marzo de 2022 a 31 de marzo de 2025</v>
      </c>
      <c r="O74" s="5" t="str">
        <f>VLOOKUP(C74,'AUD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4" s="5" t="str">
        <f>VLOOKUP(C74,'AUD MAR'!B:T,12,0)</f>
        <v xml:space="preserve">Carlos Justiniano Nº 1123, comuna de Providencia, Región Metropolitana.
</v>
      </c>
      <c r="Q74" s="5" t="str">
        <f>VLOOKUP(C74,'AUD MAR'!B:T,13,0)</f>
        <v>XIII</v>
      </c>
      <c r="R74" s="5" t="str">
        <f>VLOOKUP(C74,'AUD MAR'!B:T,14,0)</f>
        <v>Providencia</v>
      </c>
      <c r="S74" s="5" t="str">
        <f>VLOOKUP(C74,'AUD MAR'!B:T,15,0)</f>
        <v>Fono 223393900- 223393901</v>
      </c>
      <c r="T74" s="5">
        <f>VLOOKUP(C74,'AUD MAR'!B:T,16,0)</f>
        <v>0</v>
      </c>
      <c r="U74" s="5">
        <f>VLOOKUP(C74,'AUD MAR'!B:T,17,0)</f>
        <v>0</v>
      </c>
      <c r="V74" s="6" t="str">
        <f>VLOOKUP(C74,'AUD MAR'!B:T,18,0)</f>
        <v>93401: Institución de Asistencia Social</v>
      </c>
      <c r="W74" s="7" t="str">
        <f>VLOOKUP(C74,'AUD MAR'!B:T,19,0)</f>
        <v>Se acompaña certificado financiero de la Institución correspondientes al año 2021, en proceso de ser aprobado por el Sub Departamento de Supervisión Financiera Nacional</v>
      </c>
      <c r="X74" s="8">
        <v>16092512</v>
      </c>
      <c r="Y74" s="8">
        <v>47805492</v>
      </c>
      <c r="Z74" s="6">
        <v>45016</v>
      </c>
      <c r="AA74" s="5" t="s">
        <v>6020</v>
      </c>
      <c r="AB74" s="5" t="s">
        <v>6021</v>
      </c>
      <c r="AC74" s="5" t="s">
        <v>6030</v>
      </c>
    </row>
    <row r="75" spans="2:29" x14ac:dyDescent="0.2">
      <c r="B75" s="26" t="s">
        <v>7665</v>
      </c>
      <c r="C75" s="26">
        <v>717150007</v>
      </c>
      <c r="D75" s="5">
        <v>1060439</v>
      </c>
      <c r="E75" s="26">
        <v>6</v>
      </c>
      <c r="F75" s="5" t="str">
        <f>VLOOKUP(C75,'AUD MAR'!B:T,2,0)</f>
        <v>Corporación de Derecho Privado.</v>
      </c>
      <c r="G75" s="5" t="str">
        <f>VLOOKUP(C75,'AUD MAR'!B:T,3,0)</f>
        <v>Corporaciones de Derecho Privado</v>
      </c>
      <c r="H75" s="5" t="str">
        <f>VLOOKUP(C75,'AUD MAR'!B:T,4,0)</f>
        <v xml:space="preserve">Otorgada por Decreto Supremo Nº 972, de fecha 25 de julio de  1990, del Ministerio de Justicia, publicado en el Diario Oficial el día 13 de agosto de 1990. </v>
      </c>
      <c r="I75" s="5" t="str">
        <f>VLOOKUP(C75,'AUD MAR'!B:T,5,0)</f>
        <v xml:space="preserve">Certificado de vigencia, folio Nº 500458491550, de fecha 11 de julio de 2022, del Servicio de Registro Civil e Identificación
</v>
      </c>
      <c r="J75" s="5">
        <f>VLOOKUP(C75,'AUD MAR'!B:T,6,0)</f>
        <v>0</v>
      </c>
      <c r="K75" s="5" t="str">
        <f>VLOOKUP(C75,'AUD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5" s="5" t="str">
        <f>VLOOKUP(C75,'AUD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5" s="5" t="str">
        <f>VLOOKUP(C75,'AUD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5" s="5" t="str">
        <f>VLOOKUP(C75,'AUD MAR'!B:T,10,0)</f>
        <v>31 de marzo de 2022 a 31 de marzo de 2025</v>
      </c>
      <c r="O75" s="5" t="str">
        <f>VLOOKUP(C75,'AUD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5" s="5" t="str">
        <f>VLOOKUP(C75,'AUD MAR'!B:T,12,0)</f>
        <v xml:space="preserve">Carlos Justiniano Nº 1123, comuna de Providencia, Región Metropolitana.
</v>
      </c>
      <c r="Q75" s="5" t="str">
        <f>VLOOKUP(C75,'AUD MAR'!B:T,13,0)</f>
        <v>XIII</v>
      </c>
      <c r="R75" s="5" t="str">
        <f>VLOOKUP(C75,'AUD MAR'!B:T,14,0)</f>
        <v>Providencia</v>
      </c>
      <c r="S75" s="5" t="str">
        <f>VLOOKUP(C75,'AUD MAR'!B:T,15,0)</f>
        <v>Fono 223393900- 223393901</v>
      </c>
      <c r="T75" s="5">
        <f>VLOOKUP(C75,'AUD MAR'!B:T,16,0)</f>
        <v>0</v>
      </c>
      <c r="U75" s="5">
        <f>VLOOKUP(C75,'AUD MAR'!B:T,17,0)</f>
        <v>0</v>
      </c>
      <c r="V75" s="6" t="str">
        <f>VLOOKUP(C75,'AUD MAR'!B:T,18,0)</f>
        <v>93401: Institución de Asistencia Social</v>
      </c>
      <c r="W75" s="7" t="str">
        <f>VLOOKUP(C75,'AUD MAR'!B:T,19,0)</f>
        <v>Se acompaña certificado financiero de la Institución correspondientes al año 2021, en proceso de ser aprobado por el Sub Departamento de Supervisión Financiera Nacional</v>
      </c>
      <c r="X75" s="8">
        <v>5471928</v>
      </c>
      <c r="Y75" s="8">
        <v>15424992</v>
      </c>
      <c r="Z75" s="6">
        <v>45016</v>
      </c>
      <c r="AA75" s="5" t="s">
        <v>6020</v>
      </c>
      <c r="AB75" s="5" t="s">
        <v>6021</v>
      </c>
      <c r="AC75" s="5" t="s">
        <v>6030</v>
      </c>
    </row>
    <row r="76" spans="2:29" x14ac:dyDescent="0.2">
      <c r="B76" s="26" t="s">
        <v>7665</v>
      </c>
      <c r="C76" s="26">
        <v>717150007</v>
      </c>
      <c r="D76" s="5">
        <v>1070724</v>
      </c>
      <c r="E76" s="26">
        <v>7</v>
      </c>
      <c r="F76" s="5" t="str">
        <f>VLOOKUP(C76,'AUD MAR'!B:T,2,0)</f>
        <v>Corporación de Derecho Privado.</v>
      </c>
      <c r="G76" s="5" t="str">
        <f>VLOOKUP(C76,'AUD MAR'!B:T,3,0)</f>
        <v>Corporaciones de Derecho Privado</v>
      </c>
      <c r="H76" s="5" t="str">
        <f>VLOOKUP(C76,'AUD MAR'!B:T,4,0)</f>
        <v xml:space="preserve">Otorgada por Decreto Supremo Nº 972, de fecha 25 de julio de  1990, del Ministerio de Justicia, publicado en el Diario Oficial el día 13 de agosto de 1990. </v>
      </c>
      <c r="I76" s="5" t="str">
        <f>VLOOKUP(C76,'AUD MAR'!B:T,5,0)</f>
        <v xml:space="preserve">Certificado de vigencia, folio Nº 500458491550, de fecha 11 de julio de 2022, del Servicio de Registro Civil e Identificación
</v>
      </c>
      <c r="J76" s="5">
        <f>VLOOKUP(C76,'AUD MAR'!B:T,6,0)</f>
        <v>0</v>
      </c>
      <c r="K76" s="5" t="str">
        <f>VLOOKUP(C76,'AUD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6" s="5" t="str">
        <f>VLOOKUP(C76,'AUD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6" s="5" t="str">
        <f>VLOOKUP(C76,'AUD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6" s="5" t="str">
        <f>VLOOKUP(C76,'AUD MAR'!B:T,10,0)</f>
        <v>31 de marzo de 2022 a 31 de marzo de 2025</v>
      </c>
      <c r="O76" s="5" t="str">
        <f>VLOOKUP(C76,'AUD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6" s="5" t="str">
        <f>VLOOKUP(C76,'AUD MAR'!B:T,12,0)</f>
        <v xml:space="preserve">Carlos Justiniano Nº 1123, comuna de Providencia, Región Metropolitana.
</v>
      </c>
      <c r="Q76" s="5" t="str">
        <f>VLOOKUP(C76,'AUD MAR'!B:T,13,0)</f>
        <v>XIII</v>
      </c>
      <c r="R76" s="5" t="str">
        <f>VLOOKUP(C76,'AUD MAR'!B:T,14,0)</f>
        <v>Providencia</v>
      </c>
      <c r="S76" s="5" t="str">
        <f>VLOOKUP(C76,'AUD MAR'!B:T,15,0)</f>
        <v>Fono 223393900- 223393901</v>
      </c>
      <c r="T76" s="5">
        <f>VLOOKUP(C76,'AUD MAR'!B:T,16,0)</f>
        <v>0</v>
      </c>
      <c r="U76" s="5">
        <f>VLOOKUP(C76,'AUD MAR'!B:T,17,0)</f>
        <v>0</v>
      </c>
      <c r="V76" s="6" t="str">
        <f>VLOOKUP(C76,'AUD MAR'!B:T,18,0)</f>
        <v>93401: Institución de Asistencia Social</v>
      </c>
      <c r="W76" s="7" t="str">
        <f>VLOOKUP(C76,'AUD MAR'!B:T,19,0)</f>
        <v>Se acompaña certificado financiero de la Institución correspondientes al año 2021, en proceso de ser aprobado por el Sub Departamento de Supervisión Financiera Nacional</v>
      </c>
      <c r="X76" s="8">
        <v>3331830</v>
      </c>
      <c r="Y76" s="8">
        <v>9495716</v>
      </c>
      <c r="Z76" s="6">
        <v>45016</v>
      </c>
      <c r="AA76" s="5" t="s">
        <v>6020</v>
      </c>
      <c r="AB76" s="5" t="s">
        <v>6021</v>
      </c>
      <c r="AC76" s="5" t="s">
        <v>6059</v>
      </c>
    </row>
    <row r="77" spans="2:29" x14ac:dyDescent="0.2">
      <c r="B77" s="26" t="s">
        <v>7665</v>
      </c>
      <c r="C77" s="26">
        <v>717150007</v>
      </c>
      <c r="D77" s="5">
        <v>1070725</v>
      </c>
      <c r="E77" s="26">
        <v>7</v>
      </c>
      <c r="F77" s="5" t="str">
        <f>VLOOKUP(C77,'AUD MAR'!B:T,2,0)</f>
        <v>Corporación de Derecho Privado.</v>
      </c>
      <c r="G77" s="5" t="str">
        <f>VLOOKUP(C77,'AUD MAR'!B:T,3,0)</f>
        <v>Corporaciones de Derecho Privado</v>
      </c>
      <c r="H77" s="5" t="str">
        <f>VLOOKUP(C77,'AUD MAR'!B:T,4,0)</f>
        <v xml:space="preserve">Otorgada por Decreto Supremo Nº 972, de fecha 25 de julio de  1990, del Ministerio de Justicia, publicado en el Diario Oficial el día 13 de agosto de 1990. </v>
      </c>
      <c r="I77" s="5" t="str">
        <f>VLOOKUP(C77,'AUD MAR'!B:T,5,0)</f>
        <v xml:space="preserve">Certificado de vigencia, folio Nº 500458491550, de fecha 11 de julio de 2022, del Servicio de Registro Civil e Identificación
</v>
      </c>
      <c r="J77" s="5">
        <f>VLOOKUP(C77,'AUD MAR'!B:T,6,0)</f>
        <v>0</v>
      </c>
      <c r="K77" s="5" t="str">
        <f>VLOOKUP(C77,'AUD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7" s="5" t="str">
        <f>VLOOKUP(C77,'AUD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7" s="5" t="str">
        <f>VLOOKUP(C77,'AUD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7" s="5" t="str">
        <f>VLOOKUP(C77,'AUD MAR'!B:T,10,0)</f>
        <v>31 de marzo de 2022 a 31 de marzo de 2025</v>
      </c>
      <c r="O77" s="5" t="str">
        <f>VLOOKUP(C77,'AUD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7" s="5" t="str">
        <f>VLOOKUP(C77,'AUD MAR'!B:T,12,0)</f>
        <v xml:space="preserve">Carlos Justiniano Nº 1123, comuna de Providencia, Región Metropolitana.
</v>
      </c>
      <c r="Q77" s="5" t="str">
        <f>VLOOKUP(C77,'AUD MAR'!B:T,13,0)</f>
        <v>XIII</v>
      </c>
      <c r="R77" s="5" t="str">
        <f>VLOOKUP(C77,'AUD MAR'!B:T,14,0)</f>
        <v>Providencia</v>
      </c>
      <c r="S77" s="5" t="str">
        <f>VLOOKUP(C77,'AUD MAR'!B:T,15,0)</f>
        <v>Fono 223393900- 223393901</v>
      </c>
      <c r="T77" s="5">
        <f>VLOOKUP(C77,'AUD MAR'!B:T,16,0)</f>
        <v>0</v>
      </c>
      <c r="U77" s="5">
        <f>VLOOKUP(C77,'AUD MAR'!B:T,17,0)</f>
        <v>0</v>
      </c>
      <c r="V77" s="6" t="str">
        <f>VLOOKUP(C77,'AUD MAR'!B:T,18,0)</f>
        <v>93401: Institución de Asistencia Social</v>
      </c>
      <c r="W77" s="7" t="str">
        <f>VLOOKUP(C77,'AUD MAR'!B:T,19,0)</f>
        <v>Se acompaña certificado financiero de la Institución correspondientes al año 2021, en proceso de ser aprobado por el Sub Departamento de Supervisión Financiera Nacional</v>
      </c>
      <c r="X77" s="8">
        <v>4828226</v>
      </c>
      <c r="Y77" s="8">
        <v>17862862</v>
      </c>
      <c r="Z77" s="6">
        <v>45016</v>
      </c>
      <c r="AA77" s="5" t="s">
        <v>6020</v>
      </c>
      <c r="AB77" s="5" t="s">
        <v>6021</v>
      </c>
      <c r="AC77" s="5" t="s">
        <v>6034</v>
      </c>
    </row>
    <row r="78" spans="2:29" x14ac:dyDescent="0.2">
      <c r="B78" s="26" t="s">
        <v>7665</v>
      </c>
      <c r="C78" s="26">
        <v>717150007</v>
      </c>
      <c r="D78" s="5">
        <v>1070731</v>
      </c>
      <c r="E78" s="26">
        <v>7</v>
      </c>
      <c r="F78" s="5" t="str">
        <f>VLOOKUP(C78,'AUD MAR'!B:T,2,0)</f>
        <v>Corporación de Derecho Privado.</v>
      </c>
      <c r="G78" s="5" t="str">
        <f>VLOOKUP(C78,'AUD MAR'!B:T,3,0)</f>
        <v>Corporaciones de Derecho Privado</v>
      </c>
      <c r="H78" s="5" t="str">
        <f>VLOOKUP(C78,'AUD MAR'!B:T,4,0)</f>
        <v xml:space="preserve">Otorgada por Decreto Supremo Nº 972, de fecha 25 de julio de  1990, del Ministerio de Justicia, publicado en el Diario Oficial el día 13 de agosto de 1990. </v>
      </c>
      <c r="I78" s="5" t="str">
        <f>VLOOKUP(C78,'AUD MAR'!B:T,5,0)</f>
        <v xml:space="preserve">Certificado de vigencia, folio Nº 500458491550, de fecha 11 de julio de 2022, del Servicio de Registro Civil e Identificación
</v>
      </c>
      <c r="J78" s="5">
        <f>VLOOKUP(C78,'AUD MAR'!B:T,6,0)</f>
        <v>0</v>
      </c>
      <c r="K78" s="5" t="str">
        <f>VLOOKUP(C78,'AUD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8" s="5" t="str">
        <f>VLOOKUP(C78,'AUD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8" s="5" t="str">
        <f>VLOOKUP(C78,'AUD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8" s="5" t="str">
        <f>VLOOKUP(C78,'AUD MAR'!B:T,10,0)</f>
        <v>31 de marzo de 2022 a 31 de marzo de 2025</v>
      </c>
      <c r="O78" s="5" t="str">
        <f>VLOOKUP(C78,'AUD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8" s="5" t="str">
        <f>VLOOKUP(C78,'AUD MAR'!B:T,12,0)</f>
        <v xml:space="preserve">Carlos Justiniano Nº 1123, comuna de Providencia, Región Metropolitana.
</v>
      </c>
      <c r="Q78" s="5" t="str">
        <f>VLOOKUP(C78,'AUD MAR'!B:T,13,0)</f>
        <v>XIII</v>
      </c>
      <c r="R78" s="5" t="str">
        <f>VLOOKUP(C78,'AUD MAR'!B:T,14,0)</f>
        <v>Providencia</v>
      </c>
      <c r="S78" s="5" t="str">
        <f>VLOOKUP(C78,'AUD MAR'!B:T,15,0)</f>
        <v>Fono 223393900- 223393901</v>
      </c>
      <c r="T78" s="5">
        <f>VLOOKUP(C78,'AUD MAR'!B:T,16,0)</f>
        <v>0</v>
      </c>
      <c r="U78" s="5">
        <f>VLOOKUP(C78,'AUD MAR'!B:T,17,0)</f>
        <v>0</v>
      </c>
      <c r="V78" s="6" t="str">
        <f>VLOOKUP(C78,'AUD MAR'!B:T,18,0)</f>
        <v>93401: Institución de Asistencia Social</v>
      </c>
      <c r="W78" s="7" t="str">
        <f>VLOOKUP(C78,'AUD MAR'!B:T,19,0)</f>
        <v>Se acompaña certificado financiero de la Institución correspondientes al año 2021, en proceso de ser aprobado por el Sub Departamento de Supervisión Financiera Nacional</v>
      </c>
      <c r="X78" s="8">
        <v>11872080</v>
      </c>
      <c r="Y78" s="8">
        <v>33300820</v>
      </c>
      <c r="Z78" s="6">
        <v>45016</v>
      </c>
      <c r="AA78" s="5" t="s">
        <v>6020</v>
      </c>
      <c r="AB78" s="5" t="s">
        <v>6021</v>
      </c>
      <c r="AC78" s="5" t="s">
        <v>6059</v>
      </c>
    </row>
    <row r="79" spans="2:29" x14ac:dyDescent="0.2">
      <c r="B79" s="26" t="s">
        <v>7665</v>
      </c>
      <c r="C79" s="26">
        <v>717150007</v>
      </c>
      <c r="D79" s="5">
        <v>1110191</v>
      </c>
      <c r="E79" s="26">
        <v>11</v>
      </c>
      <c r="F79" s="5" t="str">
        <f>VLOOKUP(C79,'AUD MAR'!B:T,2,0)</f>
        <v>Corporación de Derecho Privado.</v>
      </c>
      <c r="G79" s="5" t="str">
        <f>VLOOKUP(C79,'AUD MAR'!B:T,3,0)</f>
        <v>Corporaciones de Derecho Privado</v>
      </c>
      <c r="H79" s="5" t="str">
        <f>VLOOKUP(C79,'AUD MAR'!B:T,4,0)</f>
        <v xml:space="preserve">Otorgada por Decreto Supremo Nº 972, de fecha 25 de julio de  1990, del Ministerio de Justicia, publicado en el Diario Oficial el día 13 de agosto de 1990. </v>
      </c>
      <c r="I79" s="5" t="str">
        <f>VLOOKUP(C79,'AUD MAR'!B:T,5,0)</f>
        <v xml:space="preserve">Certificado de vigencia, folio Nº 500458491550, de fecha 11 de julio de 2022, del Servicio de Registro Civil e Identificación
</v>
      </c>
      <c r="J79" s="5">
        <f>VLOOKUP(C79,'AUD MAR'!B:T,6,0)</f>
        <v>0</v>
      </c>
      <c r="K79" s="5" t="str">
        <f>VLOOKUP(C79,'AUD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79" s="5" t="str">
        <f>VLOOKUP(C79,'AUD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79" s="5" t="str">
        <f>VLOOKUP(C79,'AUD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79" s="5" t="str">
        <f>VLOOKUP(C79,'AUD MAR'!B:T,10,0)</f>
        <v>31 de marzo de 2022 a 31 de marzo de 2025</v>
      </c>
      <c r="O79" s="5" t="str">
        <f>VLOOKUP(C79,'AUD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79" s="5" t="str">
        <f>VLOOKUP(C79,'AUD MAR'!B:T,12,0)</f>
        <v xml:space="preserve">Carlos Justiniano Nº 1123, comuna de Providencia, Región Metropolitana.
</v>
      </c>
      <c r="Q79" s="5" t="str">
        <f>VLOOKUP(C79,'AUD MAR'!B:T,13,0)</f>
        <v>XIII</v>
      </c>
      <c r="R79" s="5" t="str">
        <f>VLOOKUP(C79,'AUD MAR'!B:T,14,0)</f>
        <v>Providencia</v>
      </c>
      <c r="S79" s="5" t="str">
        <f>VLOOKUP(C79,'AUD MAR'!B:T,15,0)</f>
        <v>Fono 223393900- 223393901</v>
      </c>
      <c r="T79" s="5">
        <f>VLOOKUP(C79,'AUD MAR'!B:T,16,0)</f>
        <v>0</v>
      </c>
      <c r="U79" s="5">
        <f>VLOOKUP(C79,'AUD MAR'!B:T,17,0)</f>
        <v>0</v>
      </c>
      <c r="V79" s="6" t="str">
        <f>VLOOKUP(C79,'AUD MAR'!B:T,18,0)</f>
        <v>93401: Institución de Asistencia Social</v>
      </c>
      <c r="W79" s="7" t="str">
        <f>VLOOKUP(C79,'AUD MAR'!B:T,19,0)</f>
        <v>Se acompaña certificado financiero de la Institución correspondientes al año 2021, en proceso de ser aprobado por el Sub Departamento de Supervisión Financiera Nacional</v>
      </c>
      <c r="X79" s="8">
        <v>25189895</v>
      </c>
      <c r="Y79" s="8">
        <v>57676714</v>
      </c>
      <c r="Z79" s="6">
        <v>45016</v>
      </c>
      <c r="AA79" s="5" t="s">
        <v>6020</v>
      </c>
      <c r="AB79" s="5" t="s">
        <v>6021</v>
      </c>
      <c r="AC79" s="5" t="s">
        <v>6170</v>
      </c>
    </row>
    <row r="80" spans="2:29" x14ac:dyDescent="0.2">
      <c r="B80" s="26" t="s">
        <v>7665</v>
      </c>
      <c r="C80" s="26">
        <v>717150007</v>
      </c>
      <c r="D80" s="5">
        <v>1120209</v>
      </c>
      <c r="E80" s="26">
        <v>12</v>
      </c>
      <c r="F80" s="5" t="str">
        <f>VLOOKUP(C80,'AUD MAR'!B:T,2,0)</f>
        <v>Corporación de Derecho Privado.</v>
      </c>
      <c r="G80" s="5" t="str">
        <f>VLOOKUP(C80,'AUD MAR'!B:T,3,0)</f>
        <v>Corporaciones de Derecho Privado</v>
      </c>
      <c r="H80" s="5" t="str">
        <f>VLOOKUP(C80,'AUD MAR'!B:T,4,0)</f>
        <v xml:space="preserve">Otorgada por Decreto Supremo Nº 972, de fecha 25 de julio de  1990, del Ministerio de Justicia, publicado en el Diario Oficial el día 13 de agosto de 1990. </v>
      </c>
      <c r="I80" s="5" t="str">
        <f>VLOOKUP(C80,'AUD MAR'!B:T,5,0)</f>
        <v xml:space="preserve">Certificado de vigencia, folio Nº 500458491550, de fecha 11 de julio de 2022, del Servicio de Registro Civil e Identificación
</v>
      </c>
      <c r="J80" s="5">
        <f>VLOOKUP(C80,'AUD MAR'!B:T,6,0)</f>
        <v>0</v>
      </c>
      <c r="K80" s="5" t="str">
        <f>VLOOKUP(C80,'AUD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80" s="5" t="str">
        <f>VLOOKUP(C80,'AUD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80" s="5" t="str">
        <f>VLOOKUP(C80,'AUD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80" s="5" t="str">
        <f>VLOOKUP(C80,'AUD MAR'!B:T,10,0)</f>
        <v>31 de marzo de 2022 a 31 de marzo de 2025</v>
      </c>
      <c r="O80" s="5" t="str">
        <f>VLOOKUP(C80,'AUD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80" s="5" t="str">
        <f>VLOOKUP(C80,'AUD MAR'!B:T,12,0)</f>
        <v xml:space="preserve">Carlos Justiniano Nº 1123, comuna de Providencia, Región Metropolitana.
</v>
      </c>
      <c r="Q80" s="5" t="str">
        <f>VLOOKUP(C80,'AUD MAR'!B:T,13,0)</f>
        <v>XIII</v>
      </c>
      <c r="R80" s="5" t="str">
        <f>VLOOKUP(C80,'AUD MAR'!B:T,14,0)</f>
        <v>Providencia</v>
      </c>
      <c r="S80" s="5" t="str">
        <f>VLOOKUP(C80,'AUD MAR'!B:T,15,0)</f>
        <v>Fono 223393900- 223393901</v>
      </c>
      <c r="T80" s="5">
        <f>VLOOKUP(C80,'AUD MAR'!B:T,16,0)</f>
        <v>0</v>
      </c>
      <c r="U80" s="5">
        <f>VLOOKUP(C80,'AUD MAR'!B:T,17,0)</f>
        <v>0</v>
      </c>
      <c r="V80" s="6" t="str">
        <f>VLOOKUP(C80,'AUD MAR'!B:T,18,0)</f>
        <v>93401: Institución de Asistencia Social</v>
      </c>
      <c r="W80" s="7" t="str">
        <f>VLOOKUP(C80,'AUD MAR'!B:T,19,0)</f>
        <v>Se acompaña certificado financiero de la Institución correspondientes al año 2021, en proceso de ser aprobado por el Sub Departamento de Supervisión Financiera Nacional</v>
      </c>
      <c r="X80" s="8">
        <v>11596681</v>
      </c>
      <c r="Y80" s="8">
        <v>34439592</v>
      </c>
      <c r="Z80" s="6">
        <v>45016</v>
      </c>
      <c r="AA80" s="5" t="s">
        <v>6020</v>
      </c>
      <c r="AB80" s="5" t="s">
        <v>6021</v>
      </c>
      <c r="AC80" s="5" t="s">
        <v>6053</v>
      </c>
    </row>
    <row r="81" spans="2:29" x14ac:dyDescent="0.2">
      <c r="B81" s="26" t="s">
        <v>7665</v>
      </c>
      <c r="C81" s="26">
        <v>717150007</v>
      </c>
      <c r="D81" s="5">
        <v>1132593</v>
      </c>
      <c r="E81" s="26">
        <v>13</v>
      </c>
      <c r="F81" s="5" t="str">
        <f>VLOOKUP(C81,'AUD MAR'!B:T,2,0)</f>
        <v>Corporación de Derecho Privado.</v>
      </c>
      <c r="G81" s="5" t="str">
        <f>VLOOKUP(C81,'AUD MAR'!B:T,3,0)</f>
        <v>Corporaciones de Derecho Privado</v>
      </c>
      <c r="H81" s="5" t="str">
        <f>VLOOKUP(C81,'AUD MAR'!B:T,4,0)</f>
        <v xml:space="preserve">Otorgada por Decreto Supremo Nº 972, de fecha 25 de julio de  1990, del Ministerio de Justicia, publicado en el Diario Oficial el día 13 de agosto de 1990. </v>
      </c>
      <c r="I81" s="5" t="str">
        <f>VLOOKUP(C81,'AUD MAR'!B:T,5,0)</f>
        <v xml:space="preserve">Certificado de vigencia, folio Nº 500458491550, de fecha 11 de julio de 2022, del Servicio de Registro Civil e Identificación
</v>
      </c>
      <c r="J81" s="5">
        <f>VLOOKUP(C81,'AUD MAR'!B:T,6,0)</f>
        <v>0</v>
      </c>
      <c r="K81" s="5" t="str">
        <f>VLOOKUP(C81,'AUD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81" s="5" t="str">
        <f>VLOOKUP(C81,'AUD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81" s="5" t="str">
        <f>VLOOKUP(C81,'AUD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81" s="5" t="str">
        <f>VLOOKUP(C81,'AUD MAR'!B:T,10,0)</f>
        <v>31 de marzo de 2022 a 31 de marzo de 2025</v>
      </c>
      <c r="O81" s="5" t="str">
        <f>VLOOKUP(C81,'AUD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81" s="5" t="str">
        <f>VLOOKUP(C81,'AUD MAR'!B:T,12,0)</f>
        <v xml:space="preserve">Carlos Justiniano Nº 1123, comuna de Providencia, Región Metropolitana.
</v>
      </c>
      <c r="Q81" s="5" t="str">
        <f>VLOOKUP(C81,'AUD MAR'!B:T,13,0)</f>
        <v>XIII</v>
      </c>
      <c r="R81" s="5" t="str">
        <f>VLOOKUP(C81,'AUD MAR'!B:T,14,0)</f>
        <v>Providencia</v>
      </c>
      <c r="S81" s="5" t="str">
        <f>VLOOKUP(C81,'AUD MAR'!B:T,15,0)</f>
        <v>Fono 223393900- 223393901</v>
      </c>
      <c r="T81" s="5">
        <f>VLOOKUP(C81,'AUD MAR'!B:T,16,0)</f>
        <v>0</v>
      </c>
      <c r="U81" s="5">
        <f>VLOOKUP(C81,'AUD MAR'!B:T,17,0)</f>
        <v>0</v>
      </c>
      <c r="V81" s="6" t="str">
        <f>VLOOKUP(C81,'AUD MAR'!B:T,18,0)</f>
        <v>93401: Institución de Asistencia Social</v>
      </c>
      <c r="W81" s="7" t="str">
        <f>VLOOKUP(C81,'AUD MAR'!B:T,19,0)</f>
        <v>Se acompaña certificado financiero de la Institución correspondientes al año 2021, en proceso de ser aprobado por el Sub Departamento de Supervisión Financiera Nacional</v>
      </c>
      <c r="X81" s="8">
        <v>12494363</v>
      </c>
      <c r="Y81" s="8">
        <v>35650582</v>
      </c>
      <c r="Z81" s="6">
        <v>45016</v>
      </c>
      <c r="AA81" s="5" t="s">
        <v>6020</v>
      </c>
      <c r="AB81" s="5" t="s">
        <v>6021</v>
      </c>
      <c r="AC81" s="5" t="s">
        <v>6041</v>
      </c>
    </row>
    <row r="82" spans="2:29" x14ac:dyDescent="0.2">
      <c r="B82" s="26" t="s">
        <v>7665</v>
      </c>
      <c r="C82" s="26">
        <v>717150007</v>
      </c>
      <c r="D82" s="5">
        <v>1132596</v>
      </c>
      <c r="E82" s="26">
        <v>13</v>
      </c>
      <c r="F82" s="5" t="str">
        <f>VLOOKUP(C82,'AUD MAR'!B:T,2,0)</f>
        <v>Corporación de Derecho Privado.</v>
      </c>
      <c r="G82" s="5" t="str">
        <f>VLOOKUP(C82,'AUD MAR'!B:T,3,0)</f>
        <v>Corporaciones de Derecho Privado</v>
      </c>
      <c r="H82" s="5" t="str">
        <f>VLOOKUP(C82,'AUD MAR'!B:T,4,0)</f>
        <v xml:space="preserve">Otorgada por Decreto Supremo Nº 972, de fecha 25 de julio de  1990, del Ministerio de Justicia, publicado en el Diario Oficial el día 13 de agosto de 1990. </v>
      </c>
      <c r="I82" s="5" t="str">
        <f>VLOOKUP(C82,'AUD MAR'!B:T,5,0)</f>
        <v xml:space="preserve">Certificado de vigencia, folio Nº 500458491550, de fecha 11 de julio de 2022, del Servicio de Registro Civil e Identificación
</v>
      </c>
      <c r="J82" s="5">
        <f>VLOOKUP(C82,'AUD MAR'!B:T,6,0)</f>
        <v>0</v>
      </c>
      <c r="K82" s="5" t="str">
        <f>VLOOKUP(C82,'AUD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82" s="5" t="str">
        <f>VLOOKUP(C82,'AUD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82" s="5" t="str">
        <f>VLOOKUP(C82,'AUD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82" s="5" t="str">
        <f>VLOOKUP(C82,'AUD MAR'!B:T,10,0)</f>
        <v>31 de marzo de 2022 a 31 de marzo de 2025</v>
      </c>
      <c r="O82" s="5" t="str">
        <f>VLOOKUP(C82,'AUD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82" s="5" t="str">
        <f>VLOOKUP(C82,'AUD MAR'!B:T,12,0)</f>
        <v xml:space="preserve">Carlos Justiniano Nº 1123, comuna de Providencia, Región Metropolitana.
</v>
      </c>
      <c r="Q82" s="5" t="str">
        <f>VLOOKUP(C82,'AUD MAR'!B:T,13,0)</f>
        <v>XIII</v>
      </c>
      <c r="R82" s="5" t="str">
        <f>VLOOKUP(C82,'AUD MAR'!B:T,14,0)</f>
        <v>Providencia</v>
      </c>
      <c r="S82" s="5" t="str">
        <f>VLOOKUP(C82,'AUD MAR'!B:T,15,0)</f>
        <v>Fono 223393900- 223393901</v>
      </c>
      <c r="T82" s="5">
        <f>VLOOKUP(C82,'AUD MAR'!B:T,16,0)</f>
        <v>0</v>
      </c>
      <c r="U82" s="5">
        <f>VLOOKUP(C82,'AUD MAR'!B:T,17,0)</f>
        <v>0</v>
      </c>
      <c r="V82" s="6" t="str">
        <f>VLOOKUP(C82,'AUD MAR'!B:T,18,0)</f>
        <v>93401: Institución de Asistencia Social</v>
      </c>
      <c r="W82" s="7" t="str">
        <f>VLOOKUP(C82,'AUD MAR'!B:T,19,0)</f>
        <v>Se acompaña certificado financiero de la Institución correspondientes al año 2021, en proceso de ser aprobado por el Sub Departamento de Supervisión Financiera Nacional</v>
      </c>
      <c r="X82" s="8">
        <v>18575265</v>
      </c>
      <c r="Y82" s="8">
        <v>27924405</v>
      </c>
      <c r="Z82" s="6">
        <v>45016</v>
      </c>
      <c r="AA82" s="5" t="s">
        <v>6020</v>
      </c>
      <c r="AB82" s="5" t="s">
        <v>6021</v>
      </c>
      <c r="AC82" s="5" t="s">
        <v>6039</v>
      </c>
    </row>
    <row r="83" spans="2:29" x14ac:dyDescent="0.2">
      <c r="B83" s="26" t="s">
        <v>7665</v>
      </c>
      <c r="C83" s="26">
        <v>717150007</v>
      </c>
      <c r="D83" s="5">
        <v>1132597</v>
      </c>
      <c r="E83" s="26">
        <v>13</v>
      </c>
      <c r="F83" s="5" t="str">
        <f>VLOOKUP(C83,'AUD MAR'!B:T,2,0)</f>
        <v>Corporación de Derecho Privado.</v>
      </c>
      <c r="G83" s="5" t="str">
        <f>VLOOKUP(C83,'AUD MAR'!B:T,3,0)</f>
        <v>Corporaciones de Derecho Privado</v>
      </c>
      <c r="H83" s="5" t="str">
        <f>VLOOKUP(C83,'AUD MAR'!B:T,4,0)</f>
        <v xml:space="preserve">Otorgada por Decreto Supremo Nº 972, de fecha 25 de julio de  1990, del Ministerio de Justicia, publicado en el Diario Oficial el día 13 de agosto de 1990. </v>
      </c>
      <c r="I83" s="5" t="str">
        <f>VLOOKUP(C83,'AUD MAR'!B:T,5,0)</f>
        <v xml:space="preserve">Certificado de vigencia, folio Nº 500458491550, de fecha 11 de julio de 2022, del Servicio de Registro Civil e Identificación
</v>
      </c>
      <c r="J83" s="5">
        <f>VLOOKUP(C83,'AUD MAR'!B:T,6,0)</f>
        <v>0</v>
      </c>
      <c r="K83" s="5" t="str">
        <f>VLOOKUP(C83,'AUD MAR'!B:T,7,0)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L83" s="5" t="str">
        <f>VLOOKUP(C83,'AUD MAR'!B:T,8,0)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 50038906023, de fecha 17 de mayo de 2021, del Servicio de Registro Civil e Identificación.
</v>
      </c>
      <c r="M83" s="5" t="str">
        <f>VLOOKUP(C83,'AUD MAR'!B:T,9,0)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N83" s="5" t="str">
        <f>VLOOKUP(C83,'AUD MAR'!B:T,10,0)</f>
        <v>31 de marzo de 2022 a 31 de marzo de 2025</v>
      </c>
      <c r="O83" s="5" t="str">
        <f>VLOOKUP(C83,'AUD MAR'!B:T,11,0)</f>
        <v xml:space="preserve">Directora Ejecutiva: María Consuelo Contreras Largo
Sub Directora Ejecutiva: Milagros Isabel Neghme Cristi,                                 Podrán actuar conjunta o separadamente.
Presidente: Exequiel González Balbontín, 
Poderes especiales: 
Alejandro Andrés Astorga Arancibia, 
</v>
      </c>
      <c r="P83" s="5" t="str">
        <f>VLOOKUP(C83,'AUD MAR'!B:T,12,0)</f>
        <v xml:space="preserve">Carlos Justiniano Nº 1123, comuna de Providencia, Región Metropolitana.
</v>
      </c>
      <c r="Q83" s="5" t="str">
        <f>VLOOKUP(C83,'AUD MAR'!B:T,13,0)</f>
        <v>XIII</v>
      </c>
      <c r="R83" s="5" t="str">
        <f>VLOOKUP(C83,'AUD MAR'!B:T,14,0)</f>
        <v>Providencia</v>
      </c>
      <c r="S83" s="5" t="str">
        <f>VLOOKUP(C83,'AUD MAR'!B:T,15,0)</f>
        <v>Fono 223393900- 223393901</v>
      </c>
      <c r="T83" s="5">
        <f>VLOOKUP(C83,'AUD MAR'!B:T,16,0)</f>
        <v>0</v>
      </c>
      <c r="U83" s="5">
        <f>VLOOKUP(C83,'AUD MAR'!B:T,17,0)</f>
        <v>0</v>
      </c>
      <c r="V83" s="6" t="str">
        <f>VLOOKUP(C83,'AUD MAR'!B:T,18,0)</f>
        <v>93401: Institución de Asistencia Social</v>
      </c>
      <c r="W83" s="7" t="str">
        <f>VLOOKUP(C83,'AUD MAR'!B:T,19,0)</f>
        <v>Se acompaña certificado financiero de la Institución correspondientes al año 2021, en proceso de ser aprobado por el Sub Departamento de Supervisión Financiera Nacional</v>
      </c>
      <c r="X83" s="8">
        <v>13777680</v>
      </c>
      <c r="Y83" s="8">
        <v>40471935</v>
      </c>
      <c r="Z83" s="6">
        <v>45016</v>
      </c>
      <c r="AA83" s="5" t="s">
        <v>6020</v>
      </c>
      <c r="AB83" s="5" t="s">
        <v>6021</v>
      </c>
      <c r="AC83" s="5" t="s">
        <v>7961</v>
      </c>
    </row>
    <row r="84" spans="2:29" x14ac:dyDescent="0.2">
      <c r="B84" s="26" t="s">
        <v>6159</v>
      </c>
      <c r="C84" s="26">
        <v>725129009</v>
      </c>
      <c r="D84" s="5">
        <v>1070480</v>
      </c>
      <c r="E84" s="26">
        <v>7</v>
      </c>
      <c r="F84" s="5" t="str">
        <f>VLOOKUP(C84,'AUD MAR'!B:T,2,0)</f>
        <v>Corporación de Derecho Privado.</v>
      </c>
      <c r="G84" s="5" t="str">
        <f>VLOOKUP(C84,'AUD MAR'!B:T,3,0)</f>
        <v>Corporaciones de Derecho Privado</v>
      </c>
      <c r="H84" s="5" t="str">
        <f>VLOOKUP(C84,'AUD MAR'!B:T,4,0)</f>
        <v xml:space="preserve">Otorgada por Decreto Supremo Nº 750, de fecha 12 de mayo de 1994, del Ministerio de Justicia, publicado en el Diario Oficial el día 03 de octubre de 1996. </v>
      </c>
      <c r="I84" s="5" t="str">
        <f>VLOOKUP(C84,'AUD MAR'!B:T,5,0)</f>
        <v>Certificado de vigencia, folio N° 500459274, de 15 de julio de 2022, emitido por el Servicio de Registro Civil e Identificación.</v>
      </c>
      <c r="J84" s="5">
        <f>VLOOKUP(C84,'AUD MAR'!B:T,6,0)</f>
        <v>0</v>
      </c>
      <c r="K84" s="5" t="str">
        <f>VLOOKUP(C84,'AUD MAR'!B:T,7,0)</f>
        <v>La prestación de toda clase de servicios y la ejecución de todo tipo de actividades conducentes al desarrollo integral de los niños y jóvenes socio-culturales.</v>
      </c>
      <c r="L84" s="5" t="str">
        <f>VLOOKUP(C84,'AUD MAR'!B:T,8,0)</f>
        <v xml:space="preserve">Presidente: Guido Gossens Roell, 
Secretaria: Luisa Verónica Rojas Huanel, 
Tesorero: Luis Iván Salas Rojas,
Directores:
Marisol  Aguirre Zúñiga, 
María Ernestina Mascaró Morales, 
</v>
      </c>
      <c r="M84" s="5" t="str">
        <f>VLOOKUP(C84,'AUD MAR'!B:T,9,0)</f>
        <v>Durarán 03 años en sus cargos.</v>
      </c>
      <c r="N84" s="5" t="str">
        <f>VLOOKUP(C84,'AUD MAR'!B:T,10,0)</f>
        <v xml:space="preserve">De 31 de julio de 2020 al 31 de julio de 2022. </v>
      </c>
      <c r="O84" s="5" t="str">
        <f>VLOOKUP(C84,'AUD MAR'!B:T,11,0)</f>
        <v xml:space="preserve">Presidente: Guido Gossens Roell, 
Directora Ejecutiva: Claudia Silvana Pinochet Muñoz, 
</v>
      </c>
      <c r="P84" s="5" t="str">
        <f>VLOOKUP(C84,'AUD MAR'!B:T,12,0)</f>
        <v xml:space="preserve">14 Sur, Pasaje 5 Poniente A, N° 270, ciudad de Talca, Región del Maule.
</v>
      </c>
      <c r="Q84" s="5" t="str">
        <f>VLOOKUP(C84,'AUD MAR'!B:T,13,0)</f>
        <v>VII</v>
      </c>
      <c r="R84" s="5" t="str">
        <f>VLOOKUP(C84,'AUD MAR'!B:T,14,0)</f>
        <v>Talca</v>
      </c>
      <c r="S84" s="5" t="str">
        <f>VLOOKUP(C84,'AUD MAR'!B:T,15,0)</f>
        <v>71)  2220285</v>
      </c>
      <c r="T84" s="5" t="str">
        <f>VLOOKUP(C84,'AUD MAR'!B:T,16,0)</f>
        <v xml:space="preserve">corporacioneducacionalabatemolina@ceam.cl
www.ceam.cl
</v>
      </c>
      <c r="U84" s="5">
        <f>VLOOKUP(C84,'AUD MAR'!B:T,17,0)</f>
        <v>0</v>
      </c>
      <c r="V84" s="6" t="str">
        <f>VLOOKUP(C84,'AUD MAR'!B:T,18,0)</f>
        <v>93401: Institución de Asistencia Social</v>
      </c>
      <c r="W84" s="7" t="str">
        <f>VLOOKUP(C84,'AUD MAR'!B:T,19,0)</f>
        <v>Se acompaña certificado financiero correspondiente al año 2021, aprobados por el Sub Departamento de Supervisión Financiera Nacional</v>
      </c>
      <c r="X84" s="8">
        <v>1984920</v>
      </c>
      <c r="Y84" s="8">
        <v>5604480</v>
      </c>
      <c r="Z84" s="6">
        <v>45016</v>
      </c>
      <c r="AA84" s="5" t="s">
        <v>6020</v>
      </c>
      <c r="AB84" s="5" t="s">
        <v>6021</v>
      </c>
      <c r="AC84" s="5" t="s">
        <v>6031</v>
      </c>
    </row>
    <row r="85" spans="2:29" x14ac:dyDescent="0.2">
      <c r="B85" s="26" t="s">
        <v>6159</v>
      </c>
      <c r="C85" s="26">
        <v>725129009</v>
      </c>
      <c r="D85" s="5">
        <v>1070481</v>
      </c>
      <c r="E85" s="26">
        <v>7</v>
      </c>
      <c r="F85" s="5" t="str">
        <f>VLOOKUP(C85,'AUD MAR'!B:T,2,0)</f>
        <v>Corporación de Derecho Privado.</v>
      </c>
      <c r="G85" s="5" t="str">
        <f>VLOOKUP(C85,'AUD MAR'!B:T,3,0)</f>
        <v>Corporaciones de Derecho Privado</v>
      </c>
      <c r="H85" s="5" t="str">
        <f>VLOOKUP(C85,'AUD MAR'!B:T,4,0)</f>
        <v xml:space="preserve">Otorgada por Decreto Supremo Nº 750, de fecha 12 de mayo de 1994, del Ministerio de Justicia, publicado en el Diario Oficial el día 03 de octubre de 1996. </v>
      </c>
      <c r="I85" s="5" t="str">
        <f>VLOOKUP(C85,'AUD MAR'!B:T,5,0)</f>
        <v>Certificado de vigencia, folio N° 500459274, de 15 de julio de 2022, emitido por el Servicio de Registro Civil e Identificación.</v>
      </c>
      <c r="J85" s="5">
        <f>VLOOKUP(C85,'AUD MAR'!B:T,6,0)</f>
        <v>0</v>
      </c>
      <c r="K85" s="5" t="str">
        <f>VLOOKUP(C85,'AUD MAR'!B:T,7,0)</f>
        <v>La prestación de toda clase de servicios y la ejecución de todo tipo de actividades conducentes al desarrollo integral de los niños y jóvenes socio-culturales.</v>
      </c>
      <c r="L85" s="5" t="str">
        <f>VLOOKUP(C85,'AUD MAR'!B:T,8,0)</f>
        <v xml:space="preserve">Presidente: Guido Gossens Roell, 
Secretaria: Luisa Verónica Rojas Huanel, 
Tesorero: Luis Iván Salas Rojas,
Directores:
Marisol  Aguirre Zúñiga, 
María Ernestina Mascaró Morales, 
</v>
      </c>
      <c r="M85" s="5" t="str">
        <f>VLOOKUP(C85,'AUD MAR'!B:T,9,0)</f>
        <v>Durarán 03 años en sus cargos.</v>
      </c>
      <c r="N85" s="5" t="str">
        <f>VLOOKUP(C85,'AUD MAR'!B:T,10,0)</f>
        <v xml:space="preserve">De 31 de julio de 2020 al 31 de julio de 2022. </v>
      </c>
      <c r="O85" s="5" t="str">
        <f>VLOOKUP(C85,'AUD MAR'!B:T,11,0)</f>
        <v xml:space="preserve">Presidente: Guido Gossens Roell, 
Directora Ejecutiva: Claudia Silvana Pinochet Muñoz, 
</v>
      </c>
      <c r="P85" s="5" t="str">
        <f>VLOOKUP(C85,'AUD MAR'!B:T,12,0)</f>
        <v xml:space="preserve">14 Sur, Pasaje 5 Poniente A, N° 270, ciudad de Talca, Región del Maule.
</v>
      </c>
      <c r="Q85" s="5" t="str">
        <f>VLOOKUP(C85,'AUD MAR'!B:T,13,0)</f>
        <v>VII</v>
      </c>
      <c r="R85" s="5" t="str">
        <f>VLOOKUP(C85,'AUD MAR'!B:T,14,0)</f>
        <v>Talca</v>
      </c>
      <c r="S85" s="5" t="str">
        <f>VLOOKUP(C85,'AUD MAR'!B:T,15,0)</f>
        <v>71)  2220285</v>
      </c>
      <c r="T85" s="5" t="str">
        <f>VLOOKUP(C85,'AUD MAR'!B:T,16,0)</f>
        <v xml:space="preserve">corporacioneducacionalabatemolina@ceam.cl
www.ceam.cl
</v>
      </c>
      <c r="U85" s="5">
        <f>VLOOKUP(C85,'AUD MAR'!B:T,17,0)</f>
        <v>0</v>
      </c>
      <c r="V85" s="6" t="str">
        <f>VLOOKUP(C85,'AUD MAR'!B:T,18,0)</f>
        <v>93401: Institución de Asistencia Social</v>
      </c>
      <c r="W85" s="7" t="str">
        <f>VLOOKUP(C85,'AUD MAR'!B:T,19,0)</f>
        <v>Se acompaña certificado financiero correspondiente al año 2021, aprobados por el Sub Departamento de Supervisión Financiera Nacional</v>
      </c>
      <c r="X85" s="8">
        <v>1334192</v>
      </c>
      <c r="Y85" s="8">
        <v>3409602</v>
      </c>
      <c r="Z85" s="6">
        <v>45016</v>
      </c>
      <c r="AA85" s="5" t="s">
        <v>6020</v>
      </c>
      <c r="AB85" s="5" t="s">
        <v>6021</v>
      </c>
      <c r="AC85" s="5" t="s">
        <v>6031</v>
      </c>
    </row>
    <row r="86" spans="2:29" x14ac:dyDescent="0.2">
      <c r="B86" s="26" t="s">
        <v>7669</v>
      </c>
      <c r="C86" s="26">
        <v>725129009</v>
      </c>
      <c r="D86" s="5">
        <v>1070718</v>
      </c>
      <c r="E86" s="26">
        <v>7</v>
      </c>
      <c r="F86" s="5" t="str">
        <f>VLOOKUP(C86,'AUD MAR'!B:T,2,0)</f>
        <v>Corporación de Derecho Privado.</v>
      </c>
      <c r="G86" s="5" t="str">
        <f>VLOOKUP(C86,'AUD MAR'!B:T,3,0)</f>
        <v>Corporaciones de Derecho Privado</v>
      </c>
      <c r="H86" s="5" t="str">
        <f>VLOOKUP(C86,'AUD MAR'!B:T,4,0)</f>
        <v xml:space="preserve">Otorgada por Decreto Supremo Nº 750, de fecha 12 de mayo de 1994, del Ministerio de Justicia, publicado en el Diario Oficial el día 03 de octubre de 1996. </v>
      </c>
      <c r="I86" s="5" t="str">
        <f>VLOOKUP(C86,'AUD MAR'!B:T,5,0)</f>
        <v>Certificado de vigencia, folio N° 500459274, de 15 de julio de 2022, emitido por el Servicio de Registro Civil e Identificación.</v>
      </c>
      <c r="J86" s="5">
        <f>VLOOKUP(C86,'AUD MAR'!B:T,6,0)</f>
        <v>0</v>
      </c>
      <c r="K86" s="5" t="str">
        <f>VLOOKUP(C86,'AUD MAR'!B:T,7,0)</f>
        <v>La prestación de toda clase de servicios y la ejecución de todo tipo de actividades conducentes al desarrollo integral de los niños y jóvenes socio-culturales.</v>
      </c>
      <c r="L86" s="5" t="str">
        <f>VLOOKUP(C86,'AUD MAR'!B:T,8,0)</f>
        <v xml:space="preserve">Presidente: Guido Gossens Roell, 
Secretaria: Luisa Verónica Rojas Huanel, 
Tesorero: Luis Iván Salas Rojas,
Directores:
Marisol  Aguirre Zúñiga, 
María Ernestina Mascaró Morales, 
</v>
      </c>
      <c r="M86" s="5" t="str">
        <f>VLOOKUP(C86,'AUD MAR'!B:T,9,0)</f>
        <v>Durarán 03 años en sus cargos.</v>
      </c>
      <c r="N86" s="5" t="str">
        <f>VLOOKUP(C86,'AUD MAR'!B:T,10,0)</f>
        <v xml:space="preserve">De 31 de julio de 2020 al 31 de julio de 2022. </v>
      </c>
      <c r="O86" s="5" t="str">
        <f>VLOOKUP(C86,'AUD MAR'!B:T,11,0)</f>
        <v xml:space="preserve">Presidente: Guido Gossens Roell, 
Directora Ejecutiva: Claudia Silvana Pinochet Muñoz, 
</v>
      </c>
      <c r="P86" s="5" t="str">
        <f>VLOOKUP(C86,'AUD MAR'!B:T,12,0)</f>
        <v xml:space="preserve">14 Sur, Pasaje 5 Poniente A, N° 270, ciudad de Talca, Región del Maule.
</v>
      </c>
      <c r="Q86" s="5" t="str">
        <f>VLOOKUP(C86,'AUD MAR'!B:T,13,0)</f>
        <v>VII</v>
      </c>
      <c r="R86" s="5" t="str">
        <f>VLOOKUP(C86,'AUD MAR'!B:T,14,0)</f>
        <v>Talca</v>
      </c>
      <c r="S86" s="5" t="str">
        <f>VLOOKUP(C86,'AUD MAR'!B:T,15,0)</f>
        <v>71)  2220285</v>
      </c>
      <c r="T86" s="5" t="str">
        <f>VLOOKUP(C86,'AUD MAR'!B:T,16,0)</f>
        <v xml:space="preserve">corporacioneducacionalabatemolina@ceam.cl
www.ceam.cl
</v>
      </c>
      <c r="U86" s="5">
        <f>VLOOKUP(C86,'AUD MAR'!B:T,17,0)</f>
        <v>0</v>
      </c>
      <c r="V86" s="6" t="str">
        <f>VLOOKUP(C86,'AUD MAR'!B:T,18,0)</f>
        <v>93401: Institución de Asistencia Social</v>
      </c>
      <c r="W86" s="7" t="str">
        <f>VLOOKUP(C86,'AUD MAR'!B:T,19,0)</f>
        <v>Se acompaña certificado financiero correspondiente al año 2021, aprobados por el Sub Departamento de Supervisión Financiera Nacional</v>
      </c>
      <c r="X86" s="8">
        <v>14633364</v>
      </c>
      <c r="Y86" s="8">
        <v>45316224</v>
      </c>
      <c r="Z86" s="6">
        <v>45016</v>
      </c>
      <c r="AA86" s="5" t="s">
        <v>6020</v>
      </c>
      <c r="AB86" s="5" t="s">
        <v>6021</v>
      </c>
      <c r="AC86" s="5" t="s">
        <v>6031</v>
      </c>
    </row>
    <row r="87" spans="2:29" x14ac:dyDescent="0.2">
      <c r="B87" s="26" t="s">
        <v>6151</v>
      </c>
      <c r="C87" s="26">
        <v>713523003</v>
      </c>
      <c r="D87" s="5">
        <v>1030366</v>
      </c>
      <c r="E87" s="26">
        <v>3</v>
      </c>
      <c r="F87" s="5" t="str">
        <f>VLOOKUP(C87,'AUD MAR'!B:T,2,0)</f>
        <v>Corporación de Derecho Privado.</v>
      </c>
      <c r="G87" s="5" t="str">
        <f>VLOOKUP(C87,'AUD MAR'!B:T,3,0)</f>
        <v>Corporaciones de Derecho Privado</v>
      </c>
      <c r="H87" s="5" t="str">
        <f>VLOOKUP(C87,'AUD MAR'!B:T,4,0)</f>
        <v xml:space="preserve">Otorgada por Decreto Supremo Nº 1027, de fecha 07 de noviembre de 1986, del Ministerio de Justicia, publicado en el Diario Oficial el día 22 de noviembre de 1986. </v>
      </c>
      <c r="I87" s="5" t="str">
        <f>VLOOKUP(C87,'AUD MAR'!B:T,5,0)</f>
        <v>Certificado de Vigencia Folio Nº 500451769159, de fecha 31 de mayo de 2022, otorgado por el Servicio de Registro Civil e Identificación.</v>
      </c>
      <c r="J87" s="5">
        <f>VLOOKUP(C87,'AUD MAR'!B:T,6,0)</f>
        <v>0</v>
      </c>
      <c r="K87" s="5" t="str">
        <f>VLOOKUP(C87,'AUD MAR'!B:T,7,0)</f>
        <v>El desarrollo de actividades de prevención y tratamiento, que sirvan para mejorar la atención a los menores en situación irregular en la Cuarta Región.</v>
      </c>
      <c r="L87" s="5" t="str">
        <f>VLOOKUP(C87,'AUD MAR'!B:T,8,0)</f>
        <v>Presidente: Francisco León Henríquez Adaros
Vicepresidente: Marcelo Hidalgo Molina
Secretario: Carlos Manuel Calvo Muñoz
Tesorero : Jorge Brusher Mac- Farlane 
Directores:
María Lucrecia Rivera Muñoz
René Corbeaux Cruz</v>
      </c>
      <c r="M87" s="5" t="str">
        <f>VLOOKUP(C87,'AUD MAR'!B:T,9,0)</f>
        <v>Durarán 03 años en sus cargos.</v>
      </c>
      <c r="N87" s="5" t="str">
        <f>VLOOKUP(C87,'AUD MAR'!B:T,10,0)</f>
        <v>De 20 de Mayo de 2020 al 20  de Mayo de 2023.</v>
      </c>
      <c r="O87" s="5" t="str">
        <f>VLOOKUP(C87,'AUD MAR'!B:T,11,0)</f>
        <v xml:space="preserve">Presidente: Francisco León Henríquez Adaros, 
Directora Ejecutiva: María Cristina Meléndez Jiménez,
</v>
      </c>
      <c r="P87" s="5" t="str">
        <f>VLOOKUP(C87,'AUD MAR'!B:T,12,0)</f>
        <v xml:space="preserve">La Pampilla S/N, Casilla 98, Coquimbo.
</v>
      </c>
      <c r="Q87" s="5" t="str">
        <f>VLOOKUP(C87,'AUD MAR'!B:T,13,0)</f>
        <v>IV</v>
      </c>
      <c r="R87" s="5" t="str">
        <f>VLOOKUP(C87,'AUD MAR'!B:T,14,0)</f>
        <v>Coquimbo</v>
      </c>
      <c r="S87" s="5" t="str">
        <f>VLOOKUP(C87,'AUD MAR'!B:T,15,0)</f>
        <v>(51) 2321039</v>
      </c>
      <c r="T87" s="5" t="str">
        <f>VLOOKUP(C87,'AUD MAR'!B:T,16,0)</f>
        <v xml:space="preserve">cgmistral07@yahoo.es              ugesco@gmail.com
</v>
      </c>
      <c r="U87" s="5" t="str">
        <f>VLOOKUP(C87,'AUD MAR'!B:T,17,0)</f>
        <v>Casilla 98</v>
      </c>
      <c r="V87" s="6" t="str">
        <f>VLOOKUP(C87,'AUD MAR'!B:T,18,0)</f>
        <v>93401: Institución de Asistencia Social</v>
      </c>
      <c r="W87" s="7" t="str">
        <f>VLOOKUP(C87,'AUD MAR'!B:T,19,0)</f>
        <v xml:space="preserve">Se acompaña certificado financiero correspondiente al año 2021 aprobada por el  Sub Departamento de Supervisión Financiera Nacional. </v>
      </c>
      <c r="X87" s="8">
        <v>13453254</v>
      </c>
      <c r="Y87" s="8">
        <v>41705087</v>
      </c>
      <c r="Z87" s="6">
        <v>45016</v>
      </c>
      <c r="AA87" s="5" t="s">
        <v>6020</v>
      </c>
      <c r="AB87" s="5" t="s">
        <v>6021</v>
      </c>
      <c r="AC87" s="5" t="s">
        <v>6051</v>
      </c>
    </row>
    <row r="88" spans="2:29" x14ac:dyDescent="0.2">
      <c r="B88" s="26" t="s">
        <v>6151</v>
      </c>
      <c r="C88" s="26">
        <v>713523003</v>
      </c>
      <c r="D88" s="5">
        <v>1030383</v>
      </c>
      <c r="E88" s="26">
        <v>3</v>
      </c>
      <c r="F88" s="5" t="str">
        <f>VLOOKUP(C88,'AUD MAR'!B:T,2,0)</f>
        <v>Corporación de Derecho Privado.</v>
      </c>
      <c r="G88" s="5" t="str">
        <f>VLOOKUP(C88,'AUD MAR'!B:T,3,0)</f>
        <v>Corporaciones de Derecho Privado</v>
      </c>
      <c r="H88" s="5" t="str">
        <f>VLOOKUP(C88,'AUD MAR'!B:T,4,0)</f>
        <v xml:space="preserve">Otorgada por Decreto Supremo Nº 1027, de fecha 07 de noviembre de 1986, del Ministerio de Justicia, publicado en el Diario Oficial el día 22 de noviembre de 1986. </v>
      </c>
      <c r="I88" s="5" t="str">
        <f>VLOOKUP(C88,'AUD MAR'!B:T,5,0)</f>
        <v>Certificado de Vigencia Folio Nº 500451769159, de fecha 31 de mayo de 2022, otorgado por el Servicio de Registro Civil e Identificación.</v>
      </c>
      <c r="J88" s="5">
        <f>VLOOKUP(C88,'AUD MAR'!B:T,6,0)</f>
        <v>0</v>
      </c>
      <c r="K88" s="5" t="str">
        <f>VLOOKUP(C88,'AUD MAR'!B:T,7,0)</f>
        <v>El desarrollo de actividades de prevención y tratamiento, que sirvan para mejorar la atención a los menores en situación irregular en la Cuarta Región.</v>
      </c>
      <c r="L88" s="5" t="str">
        <f>VLOOKUP(C88,'AUD MAR'!B:T,8,0)</f>
        <v>Presidente: Francisco León Henríquez Adaros
Vicepresidente: Marcelo Hidalgo Molina
Secretario: Carlos Manuel Calvo Muñoz
Tesorero : Jorge Brusher Mac- Farlane 
Directores:
María Lucrecia Rivera Muñoz
René Corbeaux Cruz</v>
      </c>
      <c r="M88" s="5" t="str">
        <f>VLOOKUP(C88,'AUD MAR'!B:T,9,0)</f>
        <v>Durarán 03 años en sus cargos.</v>
      </c>
      <c r="N88" s="5" t="str">
        <f>VLOOKUP(C88,'AUD MAR'!B:T,10,0)</f>
        <v>De 20 de Mayo de 2020 al 20  de Mayo de 2023.</v>
      </c>
      <c r="O88" s="5" t="str">
        <f>VLOOKUP(C88,'AUD MAR'!B:T,11,0)</f>
        <v xml:space="preserve">Presidente: Francisco León Henríquez Adaros, 
Directora Ejecutiva: María Cristina Meléndez Jiménez,
</v>
      </c>
      <c r="P88" s="5" t="str">
        <f>VLOOKUP(C88,'AUD MAR'!B:T,12,0)</f>
        <v xml:space="preserve">La Pampilla S/N, Casilla 98, Coquimbo.
</v>
      </c>
      <c r="Q88" s="5" t="str">
        <f>VLOOKUP(C88,'AUD MAR'!B:T,13,0)</f>
        <v>IV</v>
      </c>
      <c r="R88" s="5" t="str">
        <f>VLOOKUP(C88,'AUD MAR'!B:T,14,0)</f>
        <v>Coquimbo</v>
      </c>
      <c r="S88" s="5" t="str">
        <f>VLOOKUP(C88,'AUD MAR'!B:T,15,0)</f>
        <v>(51) 2321039</v>
      </c>
      <c r="T88" s="5" t="str">
        <f>VLOOKUP(C88,'AUD MAR'!B:T,16,0)</f>
        <v xml:space="preserve">cgmistral07@yahoo.es              ugesco@gmail.com
</v>
      </c>
      <c r="U88" s="5" t="str">
        <f>VLOOKUP(C88,'AUD MAR'!B:T,17,0)</f>
        <v>Casilla 98</v>
      </c>
      <c r="V88" s="6" t="str">
        <f>VLOOKUP(C88,'AUD MAR'!B:T,18,0)</f>
        <v>93401: Institución de Asistencia Social</v>
      </c>
      <c r="W88" s="7" t="str">
        <f>VLOOKUP(C88,'AUD MAR'!B:T,19,0)</f>
        <v xml:space="preserve">Se acompaña certificado financiero correspondiente al año 2021 aprobada por el  Sub Departamento de Supervisión Financiera Nacional. </v>
      </c>
      <c r="X88" s="8">
        <v>8546144</v>
      </c>
      <c r="Y88" s="8">
        <v>24309032</v>
      </c>
      <c r="Z88" s="6">
        <v>45016</v>
      </c>
      <c r="AA88" s="5" t="s">
        <v>6020</v>
      </c>
      <c r="AB88" s="5" t="s">
        <v>6021</v>
      </c>
      <c r="AC88" s="5" t="s">
        <v>6051</v>
      </c>
    </row>
    <row r="89" spans="2:29" x14ac:dyDescent="0.2">
      <c r="B89" s="26" t="s">
        <v>6151</v>
      </c>
      <c r="C89" s="26">
        <v>713523003</v>
      </c>
      <c r="D89" s="5">
        <v>1040504</v>
      </c>
      <c r="E89" s="26">
        <v>4</v>
      </c>
      <c r="F89" s="5" t="str">
        <f>VLOOKUP(C89,'AUD MAR'!B:T,2,0)</f>
        <v>Corporación de Derecho Privado.</v>
      </c>
      <c r="G89" s="5" t="str">
        <f>VLOOKUP(C89,'AUD MAR'!B:T,3,0)</f>
        <v>Corporaciones de Derecho Privado</v>
      </c>
      <c r="H89" s="5" t="str">
        <f>VLOOKUP(C89,'AUD MAR'!B:T,4,0)</f>
        <v xml:space="preserve">Otorgada por Decreto Supremo Nº 1027, de fecha 07 de noviembre de 1986, del Ministerio de Justicia, publicado en el Diario Oficial el día 22 de noviembre de 1986. </v>
      </c>
      <c r="I89" s="5" t="str">
        <f>VLOOKUP(C89,'AUD MAR'!B:T,5,0)</f>
        <v>Certificado de Vigencia Folio Nº 500451769159, de fecha 31 de mayo de 2022, otorgado por el Servicio de Registro Civil e Identificación.</v>
      </c>
      <c r="J89" s="5">
        <f>VLOOKUP(C89,'AUD MAR'!B:T,6,0)</f>
        <v>0</v>
      </c>
      <c r="K89" s="5" t="str">
        <f>VLOOKUP(C89,'AUD MAR'!B:T,7,0)</f>
        <v>El desarrollo de actividades de prevención y tratamiento, que sirvan para mejorar la atención a los menores en situación irregular en la Cuarta Región.</v>
      </c>
      <c r="L89" s="5" t="str">
        <f>VLOOKUP(C89,'AUD MAR'!B:T,8,0)</f>
        <v>Presidente: Francisco León Henríquez Adaros
Vicepresidente: Marcelo Hidalgo Molina
Secretario: Carlos Manuel Calvo Muñoz
Tesorero : Jorge Brusher Mac- Farlane 
Directores:
María Lucrecia Rivera Muñoz
René Corbeaux Cruz</v>
      </c>
      <c r="M89" s="5" t="str">
        <f>VLOOKUP(C89,'AUD MAR'!B:T,9,0)</f>
        <v>Durarán 03 años en sus cargos.</v>
      </c>
      <c r="N89" s="5" t="str">
        <f>VLOOKUP(C89,'AUD MAR'!B:T,10,0)</f>
        <v>De 20 de Mayo de 2020 al 20  de Mayo de 2023.</v>
      </c>
      <c r="O89" s="5" t="str">
        <f>VLOOKUP(C89,'AUD MAR'!B:T,11,0)</f>
        <v xml:space="preserve">Presidente: Francisco León Henríquez Adaros, 
Directora Ejecutiva: María Cristina Meléndez Jiménez,
</v>
      </c>
      <c r="P89" s="5" t="str">
        <f>VLOOKUP(C89,'AUD MAR'!B:T,12,0)</f>
        <v xml:space="preserve">La Pampilla S/N, Casilla 98, Coquimbo.
</v>
      </c>
      <c r="Q89" s="5" t="str">
        <f>VLOOKUP(C89,'AUD MAR'!B:T,13,0)</f>
        <v>IV</v>
      </c>
      <c r="R89" s="5" t="str">
        <f>VLOOKUP(C89,'AUD MAR'!B:T,14,0)</f>
        <v>Coquimbo</v>
      </c>
      <c r="S89" s="5" t="str">
        <f>VLOOKUP(C89,'AUD MAR'!B:T,15,0)</f>
        <v>(51) 2321039</v>
      </c>
      <c r="T89" s="5" t="str">
        <f>VLOOKUP(C89,'AUD MAR'!B:T,16,0)</f>
        <v xml:space="preserve">cgmistral07@yahoo.es              ugesco@gmail.com
</v>
      </c>
      <c r="U89" s="5" t="str">
        <f>VLOOKUP(C89,'AUD MAR'!B:T,17,0)</f>
        <v>Casilla 98</v>
      </c>
      <c r="V89" s="6" t="str">
        <f>VLOOKUP(C89,'AUD MAR'!B:T,18,0)</f>
        <v>93401: Institución de Asistencia Social</v>
      </c>
      <c r="W89" s="7" t="str">
        <f>VLOOKUP(C89,'AUD MAR'!B:T,19,0)</f>
        <v xml:space="preserve">Se acompaña certificado financiero correspondiente al año 2021 aprobada por el  Sub Departamento de Supervisión Financiera Nacional. </v>
      </c>
      <c r="X89" s="8">
        <v>3798286</v>
      </c>
      <c r="Y89" s="8">
        <v>11584773</v>
      </c>
      <c r="Z89" s="6">
        <v>45016</v>
      </c>
      <c r="AA89" s="5" t="s">
        <v>6020</v>
      </c>
      <c r="AB89" s="5" t="s">
        <v>6021</v>
      </c>
      <c r="AC89" s="5" t="s">
        <v>6052</v>
      </c>
    </row>
    <row r="90" spans="2:29" x14ac:dyDescent="0.2">
      <c r="B90" s="26" t="s">
        <v>7956</v>
      </c>
      <c r="C90" s="26">
        <v>713523003</v>
      </c>
      <c r="D90" s="5">
        <v>1030293</v>
      </c>
      <c r="E90" s="26">
        <v>3</v>
      </c>
      <c r="F90" s="5" t="str">
        <f>VLOOKUP(C90,'AUD MAR'!B:T,2,0)</f>
        <v>Corporación de Derecho Privado.</v>
      </c>
      <c r="G90" s="5" t="str">
        <f>VLOOKUP(C90,'AUD MAR'!B:T,3,0)</f>
        <v>Corporaciones de Derecho Privado</v>
      </c>
      <c r="H90" s="5" t="str">
        <f>VLOOKUP(C90,'AUD MAR'!B:T,4,0)</f>
        <v xml:space="preserve">Otorgada por Decreto Supremo Nº 1027, de fecha 07 de noviembre de 1986, del Ministerio de Justicia, publicado en el Diario Oficial el día 22 de noviembre de 1986. </v>
      </c>
      <c r="I90" s="5" t="str">
        <f>VLOOKUP(C90,'AUD MAR'!B:T,5,0)</f>
        <v>Certificado de Vigencia Folio Nº 500451769159, de fecha 31 de mayo de 2022, otorgado por el Servicio de Registro Civil e Identificación.</v>
      </c>
      <c r="J90" s="5">
        <f>VLOOKUP(C90,'AUD MAR'!B:T,6,0)</f>
        <v>0</v>
      </c>
      <c r="K90" s="5" t="str">
        <f>VLOOKUP(C90,'AUD MAR'!B:T,7,0)</f>
        <v>El desarrollo de actividades de prevención y tratamiento, que sirvan para mejorar la atención a los menores en situación irregular en la Cuarta Región.</v>
      </c>
      <c r="L90" s="5" t="str">
        <f>VLOOKUP(C90,'AUD MAR'!B:T,8,0)</f>
        <v>Presidente: Francisco León Henríquez Adaros
Vicepresidente: Marcelo Hidalgo Molina
Secretario: Carlos Manuel Calvo Muñoz
Tesorero : Jorge Brusher Mac- Farlane 
Directores:
María Lucrecia Rivera Muñoz
René Corbeaux Cruz</v>
      </c>
      <c r="M90" s="5" t="str">
        <f>VLOOKUP(C90,'AUD MAR'!B:T,9,0)</f>
        <v>Durarán 03 años en sus cargos.</v>
      </c>
      <c r="N90" s="5" t="str">
        <f>VLOOKUP(C90,'AUD MAR'!B:T,10,0)</f>
        <v>De 20 de Mayo de 2020 al 20  de Mayo de 2023.</v>
      </c>
      <c r="O90" s="5" t="str">
        <f>VLOOKUP(C90,'AUD MAR'!B:T,11,0)</f>
        <v xml:space="preserve">Presidente: Francisco León Henríquez Adaros, 
Directora Ejecutiva: María Cristina Meléndez Jiménez,
</v>
      </c>
      <c r="P90" s="5" t="str">
        <f>VLOOKUP(C90,'AUD MAR'!B:T,12,0)</f>
        <v xml:space="preserve">La Pampilla S/N, Casilla 98, Coquimbo.
</v>
      </c>
      <c r="Q90" s="5" t="str">
        <f>VLOOKUP(C90,'AUD MAR'!B:T,13,0)</f>
        <v>IV</v>
      </c>
      <c r="R90" s="5" t="str">
        <f>VLOOKUP(C90,'AUD MAR'!B:T,14,0)</f>
        <v>Coquimbo</v>
      </c>
      <c r="S90" s="5" t="str">
        <f>VLOOKUP(C90,'AUD MAR'!B:T,15,0)</f>
        <v>(51) 2321039</v>
      </c>
      <c r="T90" s="5" t="str">
        <f>VLOOKUP(C90,'AUD MAR'!B:T,16,0)</f>
        <v xml:space="preserve">cgmistral07@yahoo.es              ugesco@gmail.com
</v>
      </c>
      <c r="U90" s="5" t="str">
        <f>VLOOKUP(C90,'AUD MAR'!B:T,17,0)</f>
        <v>Casilla 98</v>
      </c>
      <c r="V90" s="6" t="str">
        <f>VLOOKUP(C90,'AUD MAR'!B:T,18,0)</f>
        <v>93401: Institución de Asistencia Social</v>
      </c>
      <c r="W90" s="7" t="str">
        <f>VLOOKUP(C90,'AUD MAR'!B:T,19,0)</f>
        <v xml:space="preserve">Se acompaña certificado financiero correspondiente al año 2021 aprobada por el  Sub Departamento de Supervisión Financiera Nacional. </v>
      </c>
      <c r="X90" s="8">
        <v>0</v>
      </c>
      <c r="Y90" s="8">
        <v>981660</v>
      </c>
      <c r="Z90" s="6">
        <v>45016</v>
      </c>
      <c r="AA90" s="5" t="s">
        <v>6020</v>
      </c>
      <c r="AB90" s="5" t="s">
        <v>6021</v>
      </c>
      <c r="AC90" s="5" t="s">
        <v>6051</v>
      </c>
    </row>
    <row r="91" spans="2:29" x14ac:dyDescent="0.2">
      <c r="B91" s="26" t="s">
        <v>7956</v>
      </c>
      <c r="C91" s="26">
        <v>713523003</v>
      </c>
      <c r="D91" s="5">
        <v>1030384</v>
      </c>
      <c r="E91" s="26">
        <v>3</v>
      </c>
      <c r="F91" s="5" t="str">
        <f>VLOOKUP(C91,'AUD MAR'!B:T,2,0)</f>
        <v>Corporación de Derecho Privado.</v>
      </c>
      <c r="G91" s="5" t="str">
        <f>VLOOKUP(C91,'AUD MAR'!B:T,3,0)</f>
        <v>Corporaciones de Derecho Privado</v>
      </c>
      <c r="H91" s="5" t="str">
        <f>VLOOKUP(C91,'AUD MAR'!B:T,4,0)</f>
        <v xml:space="preserve">Otorgada por Decreto Supremo Nº 1027, de fecha 07 de noviembre de 1986, del Ministerio de Justicia, publicado en el Diario Oficial el día 22 de noviembre de 1986. </v>
      </c>
      <c r="I91" s="5" t="str">
        <f>VLOOKUP(C91,'AUD MAR'!B:T,5,0)</f>
        <v>Certificado de Vigencia Folio Nº 500451769159, de fecha 31 de mayo de 2022, otorgado por el Servicio de Registro Civil e Identificación.</v>
      </c>
      <c r="J91" s="5">
        <f>VLOOKUP(C91,'AUD MAR'!B:T,6,0)</f>
        <v>0</v>
      </c>
      <c r="K91" s="5" t="str">
        <f>VLOOKUP(C91,'AUD MAR'!B:T,7,0)</f>
        <v>El desarrollo de actividades de prevención y tratamiento, que sirvan para mejorar la atención a los menores en situación irregular en la Cuarta Región.</v>
      </c>
      <c r="L91" s="5" t="str">
        <f>VLOOKUP(C91,'AUD MAR'!B:T,8,0)</f>
        <v>Presidente: Francisco León Henríquez Adaros
Vicepresidente: Marcelo Hidalgo Molina
Secretario: Carlos Manuel Calvo Muñoz
Tesorero : Jorge Brusher Mac- Farlane 
Directores:
María Lucrecia Rivera Muñoz
René Corbeaux Cruz</v>
      </c>
      <c r="M91" s="5" t="str">
        <f>VLOOKUP(C91,'AUD MAR'!B:T,9,0)</f>
        <v>Durarán 03 años en sus cargos.</v>
      </c>
      <c r="N91" s="5" t="str">
        <f>VLOOKUP(C91,'AUD MAR'!B:T,10,0)</f>
        <v>De 20 de Mayo de 2020 al 20  de Mayo de 2023.</v>
      </c>
      <c r="O91" s="5" t="str">
        <f>VLOOKUP(C91,'AUD MAR'!B:T,11,0)</f>
        <v xml:space="preserve">Presidente: Francisco León Henríquez Adaros, 
Directora Ejecutiva: María Cristina Meléndez Jiménez,
</v>
      </c>
      <c r="P91" s="5" t="str">
        <f>VLOOKUP(C91,'AUD MAR'!B:T,12,0)</f>
        <v xml:space="preserve">La Pampilla S/N, Casilla 98, Coquimbo.
</v>
      </c>
      <c r="Q91" s="5" t="str">
        <f>VLOOKUP(C91,'AUD MAR'!B:T,13,0)</f>
        <v>IV</v>
      </c>
      <c r="R91" s="5" t="str">
        <f>VLOOKUP(C91,'AUD MAR'!B:T,14,0)</f>
        <v>Coquimbo</v>
      </c>
      <c r="S91" s="5" t="str">
        <f>VLOOKUP(C91,'AUD MAR'!B:T,15,0)</f>
        <v>(51) 2321039</v>
      </c>
      <c r="T91" s="5" t="str">
        <f>VLOOKUP(C91,'AUD MAR'!B:T,16,0)</f>
        <v xml:space="preserve">cgmistral07@yahoo.es              ugesco@gmail.com
</v>
      </c>
      <c r="U91" s="5" t="str">
        <f>VLOOKUP(C91,'AUD MAR'!B:T,17,0)</f>
        <v>Casilla 98</v>
      </c>
      <c r="V91" s="6" t="str">
        <f>VLOOKUP(C91,'AUD MAR'!B:T,18,0)</f>
        <v>93401: Institución de Asistencia Social</v>
      </c>
      <c r="W91" s="7" t="str">
        <f>VLOOKUP(C91,'AUD MAR'!B:T,19,0)</f>
        <v xml:space="preserve">Se acompaña certificado financiero correspondiente al año 2021 aprobada por el  Sub Departamento de Supervisión Financiera Nacional. </v>
      </c>
      <c r="X91" s="8">
        <v>6417868</v>
      </c>
      <c r="Y91" s="8">
        <v>19253604</v>
      </c>
      <c r="Z91" s="6">
        <v>45016</v>
      </c>
      <c r="AA91" s="5" t="s">
        <v>6020</v>
      </c>
      <c r="AB91" s="5" t="s">
        <v>6021</v>
      </c>
      <c r="AC91" s="5" t="s">
        <v>6051</v>
      </c>
    </row>
    <row r="92" spans="2:29" x14ac:dyDescent="0.2">
      <c r="B92" s="26" t="s">
        <v>7956</v>
      </c>
      <c r="C92" s="26">
        <v>713523003</v>
      </c>
      <c r="D92" s="5">
        <v>1030385</v>
      </c>
      <c r="E92" s="26">
        <v>3</v>
      </c>
      <c r="F92" s="5" t="str">
        <f>VLOOKUP(C92,'AUD MAR'!B:T,2,0)</f>
        <v>Corporación de Derecho Privado.</v>
      </c>
      <c r="G92" s="5" t="str">
        <f>VLOOKUP(C92,'AUD MAR'!B:T,3,0)</f>
        <v>Corporaciones de Derecho Privado</v>
      </c>
      <c r="H92" s="5" t="str">
        <f>VLOOKUP(C92,'AUD MAR'!B:T,4,0)</f>
        <v xml:space="preserve">Otorgada por Decreto Supremo Nº 1027, de fecha 07 de noviembre de 1986, del Ministerio de Justicia, publicado en el Diario Oficial el día 22 de noviembre de 1986. </v>
      </c>
      <c r="I92" s="5" t="str">
        <f>VLOOKUP(C92,'AUD MAR'!B:T,5,0)</f>
        <v>Certificado de Vigencia Folio Nº 500451769159, de fecha 31 de mayo de 2022, otorgado por el Servicio de Registro Civil e Identificación.</v>
      </c>
      <c r="J92" s="5">
        <f>VLOOKUP(C92,'AUD MAR'!B:T,6,0)</f>
        <v>0</v>
      </c>
      <c r="K92" s="5" t="str">
        <f>VLOOKUP(C92,'AUD MAR'!B:T,7,0)</f>
        <v>El desarrollo de actividades de prevención y tratamiento, que sirvan para mejorar la atención a los menores en situación irregular en la Cuarta Región.</v>
      </c>
      <c r="L92" s="5" t="str">
        <f>VLOOKUP(C92,'AUD MAR'!B:T,8,0)</f>
        <v>Presidente: Francisco León Henríquez Adaros
Vicepresidente: Marcelo Hidalgo Molina
Secretario: Carlos Manuel Calvo Muñoz
Tesorero : Jorge Brusher Mac- Farlane 
Directores:
María Lucrecia Rivera Muñoz
René Corbeaux Cruz</v>
      </c>
      <c r="M92" s="5" t="str">
        <f>VLOOKUP(C92,'AUD MAR'!B:T,9,0)</f>
        <v>Durarán 03 años en sus cargos.</v>
      </c>
      <c r="N92" s="5" t="str">
        <f>VLOOKUP(C92,'AUD MAR'!B:T,10,0)</f>
        <v>De 20 de Mayo de 2020 al 20  de Mayo de 2023.</v>
      </c>
      <c r="O92" s="5" t="str">
        <f>VLOOKUP(C92,'AUD MAR'!B:T,11,0)</f>
        <v xml:space="preserve">Presidente: Francisco León Henríquez Adaros, 
Directora Ejecutiva: María Cristina Meléndez Jiménez,
</v>
      </c>
      <c r="P92" s="5" t="str">
        <f>VLOOKUP(C92,'AUD MAR'!B:T,12,0)</f>
        <v xml:space="preserve">La Pampilla S/N, Casilla 98, Coquimbo.
</v>
      </c>
      <c r="Q92" s="5" t="str">
        <f>VLOOKUP(C92,'AUD MAR'!B:T,13,0)</f>
        <v>IV</v>
      </c>
      <c r="R92" s="5" t="str">
        <f>VLOOKUP(C92,'AUD MAR'!B:T,14,0)</f>
        <v>Coquimbo</v>
      </c>
      <c r="S92" s="5" t="str">
        <f>VLOOKUP(C92,'AUD MAR'!B:T,15,0)</f>
        <v>(51) 2321039</v>
      </c>
      <c r="T92" s="5" t="str">
        <f>VLOOKUP(C92,'AUD MAR'!B:T,16,0)</f>
        <v xml:space="preserve">cgmistral07@yahoo.es              ugesco@gmail.com
</v>
      </c>
      <c r="U92" s="5" t="str">
        <f>VLOOKUP(C92,'AUD MAR'!B:T,17,0)</f>
        <v>Casilla 98</v>
      </c>
      <c r="V92" s="6" t="str">
        <f>VLOOKUP(C92,'AUD MAR'!B:T,18,0)</f>
        <v>93401: Institución de Asistencia Social</v>
      </c>
      <c r="W92" s="7" t="str">
        <f>VLOOKUP(C92,'AUD MAR'!B:T,19,0)</f>
        <v xml:space="preserve">Se acompaña certificado financiero correspondiente al año 2021 aprobada por el  Sub Departamento de Supervisión Financiera Nacional. </v>
      </c>
      <c r="X92" s="8">
        <v>4627824</v>
      </c>
      <c r="Y92" s="8">
        <v>13042050</v>
      </c>
      <c r="Z92" s="6">
        <v>45016</v>
      </c>
      <c r="AA92" s="5" t="s">
        <v>6020</v>
      </c>
      <c r="AB92" s="5" t="s">
        <v>6021</v>
      </c>
      <c r="AC92" s="5" t="s">
        <v>6051</v>
      </c>
    </row>
    <row r="93" spans="2:29" x14ac:dyDescent="0.2">
      <c r="B93" s="26" t="s">
        <v>7956</v>
      </c>
      <c r="C93" s="26">
        <v>713523003</v>
      </c>
      <c r="D93" s="5">
        <v>1030386</v>
      </c>
      <c r="E93" s="26">
        <v>3</v>
      </c>
      <c r="F93" s="5" t="str">
        <f>VLOOKUP(C93,'AUD MAR'!B:T,2,0)</f>
        <v>Corporación de Derecho Privado.</v>
      </c>
      <c r="G93" s="5" t="str">
        <f>VLOOKUP(C93,'AUD MAR'!B:T,3,0)</f>
        <v>Corporaciones de Derecho Privado</v>
      </c>
      <c r="H93" s="5" t="str">
        <f>VLOOKUP(C93,'AUD MAR'!B:T,4,0)</f>
        <v xml:space="preserve">Otorgada por Decreto Supremo Nº 1027, de fecha 07 de noviembre de 1986, del Ministerio de Justicia, publicado en el Diario Oficial el día 22 de noviembre de 1986. </v>
      </c>
      <c r="I93" s="5" t="str">
        <f>VLOOKUP(C93,'AUD MAR'!B:T,5,0)</f>
        <v>Certificado de Vigencia Folio Nº 500451769159, de fecha 31 de mayo de 2022, otorgado por el Servicio de Registro Civil e Identificación.</v>
      </c>
      <c r="J93" s="5">
        <f>VLOOKUP(C93,'AUD MAR'!B:T,6,0)</f>
        <v>0</v>
      </c>
      <c r="K93" s="5" t="str">
        <f>VLOOKUP(C93,'AUD MAR'!B:T,7,0)</f>
        <v>El desarrollo de actividades de prevención y tratamiento, que sirvan para mejorar la atención a los menores en situación irregular en la Cuarta Región.</v>
      </c>
      <c r="L93" s="5" t="str">
        <f>VLOOKUP(C93,'AUD MAR'!B:T,8,0)</f>
        <v>Presidente: Francisco León Henríquez Adaros
Vicepresidente: Marcelo Hidalgo Molina
Secretario: Carlos Manuel Calvo Muñoz
Tesorero : Jorge Brusher Mac- Farlane 
Directores:
María Lucrecia Rivera Muñoz
René Corbeaux Cruz</v>
      </c>
      <c r="M93" s="5" t="str">
        <f>VLOOKUP(C93,'AUD MAR'!B:T,9,0)</f>
        <v>Durarán 03 años en sus cargos.</v>
      </c>
      <c r="N93" s="5" t="str">
        <f>VLOOKUP(C93,'AUD MAR'!B:T,10,0)</f>
        <v>De 20 de Mayo de 2020 al 20  de Mayo de 2023.</v>
      </c>
      <c r="O93" s="5" t="str">
        <f>VLOOKUP(C93,'AUD MAR'!B:T,11,0)</f>
        <v xml:space="preserve">Presidente: Francisco León Henríquez Adaros, 
Directora Ejecutiva: María Cristina Meléndez Jiménez,
</v>
      </c>
      <c r="P93" s="5" t="str">
        <f>VLOOKUP(C93,'AUD MAR'!B:T,12,0)</f>
        <v xml:space="preserve">La Pampilla S/N, Casilla 98, Coquimbo.
</v>
      </c>
      <c r="Q93" s="5" t="str">
        <f>VLOOKUP(C93,'AUD MAR'!B:T,13,0)</f>
        <v>IV</v>
      </c>
      <c r="R93" s="5" t="str">
        <f>VLOOKUP(C93,'AUD MAR'!B:T,14,0)</f>
        <v>Coquimbo</v>
      </c>
      <c r="S93" s="5" t="str">
        <f>VLOOKUP(C93,'AUD MAR'!B:T,15,0)</f>
        <v>(51) 2321039</v>
      </c>
      <c r="T93" s="5" t="str">
        <f>VLOOKUP(C93,'AUD MAR'!B:T,16,0)</f>
        <v xml:space="preserve">cgmistral07@yahoo.es              ugesco@gmail.com
</v>
      </c>
      <c r="U93" s="5" t="str">
        <f>VLOOKUP(C93,'AUD MAR'!B:T,17,0)</f>
        <v>Casilla 98</v>
      </c>
      <c r="V93" s="6" t="str">
        <f>VLOOKUP(C93,'AUD MAR'!B:T,18,0)</f>
        <v>93401: Institución de Asistencia Social</v>
      </c>
      <c r="W93" s="7" t="str">
        <f>VLOOKUP(C93,'AUD MAR'!B:T,19,0)</f>
        <v xml:space="preserve">Se acompaña certificado financiero correspondiente al año 2021 aprobada por el  Sub Departamento de Supervisión Financiera Nacional. </v>
      </c>
      <c r="X93" s="8">
        <v>1248918</v>
      </c>
      <c r="Y93" s="8">
        <v>2926598</v>
      </c>
      <c r="Z93" s="6">
        <v>45016</v>
      </c>
      <c r="AA93" s="5" t="s">
        <v>6020</v>
      </c>
      <c r="AB93" s="5" t="s">
        <v>6021</v>
      </c>
      <c r="AC93" s="5" t="s">
        <v>6051</v>
      </c>
    </row>
    <row r="94" spans="2:29" x14ac:dyDescent="0.2">
      <c r="B94" s="26" t="s">
        <v>7956</v>
      </c>
      <c r="C94" s="26">
        <v>713523003</v>
      </c>
      <c r="D94" s="5">
        <v>1030392</v>
      </c>
      <c r="E94" s="26">
        <v>3</v>
      </c>
      <c r="F94" s="5" t="str">
        <f>VLOOKUP(C94,'AUD MAR'!B:T,2,0)</f>
        <v>Corporación de Derecho Privado.</v>
      </c>
      <c r="G94" s="5" t="str">
        <f>VLOOKUP(C94,'AUD MAR'!B:T,3,0)</f>
        <v>Corporaciones de Derecho Privado</v>
      </c>
      <c r="H94" s="5" t="str">
        <f>VLOOKUP(C94,'AUD MAR'!B:T,4,0)</f>
        <v xml:space="preserve">Otorgada por Decreto Supremo Nº 1027, de fecha 07 de noviembre de 1986, del Ministerio de Justicia, publicado en el Diario Oficial el día 22 de noviembre de 1986. </v>
      </c>
      <c r="I94" s="5" t="str">
        <f>VLOOKUP(C94,'AUD MAR'!B:T,5,0)</f>
        <v>Certificado de Vigencia Folio Nº 500451769159, de fecha 31 de mayo de 2022, otorgado por el Servicio de Registro Civil e Identificación.</v>
      </c>
      <c r="J94" s="5">
        <f>VLOOKUP(C94,'AUD MAR'!B:T,6,0)</f>
        <v>0</v>
      </c>
      <c r="K94" s="5" t="str">
        <f>VLOOKUP(C94,'AUD MAR'!B:T,7,0)</f>
        <v>El desarrollo de actividades de prevención y tratamiento, que sirvan para mejorar la atención a los menores en situación irregular en la Cuarta Región.</v>
      </c>
      <c r="L94" s="5" t="str">
        <f>VLOOKUP(C94,'AUD MAR'!B:T,8,0)</f>
        <v>Presidente: Francisco León Henríquez Adaros
Vicepresidente: Marcelo Hidalgo Molina
Secretario: Carlos Manuel Calvo Muñoz
Tesorero : Jorge Brusher Mac- Farlane 
Directores:
María Lucrecia Rivera Muñoz
René Corbeaux Cruz</v>
      </c>
      <c r="M94" s="5" t="str">
        <f>VLOOKUP(C94,'AUD MAR'!B:T,9,0)</f>
        <v>Durarán 03 años en sus cargos.</v>
      </c>
      <c r="N94" s="5" t="str">
        <f>VLOOKUP(C94,'AUD MAR'!B:T,10,0)</f>
        <v>De 20 de Mayo de 2020 al 20  de Mayo de 2023.</v>
      </c>
      <c r="O94" s="5" t="str">
        <f>VLOOKUP(C94,'AUD MAR'!B:T,11,0)</f>
        <v xml:space="preserve">Presidente: Francisco León Henríquez Adaros, 
Directora Ejecutiva: María Cristina Meléndez Jiménez,
</v>
      </c>
      <c r="P94" s="5" t="str">
        <f>VLOOKUP(C94,'AUD MAR'!B:T,12,0)</f>
        <v xml:space="preserve">La Pampilla S/N, Casilla 98, Coquimbo.
</v>
      </c>
      <c r="Q94" s="5" t="str">
        <f>VLOOKUP(C94,'AUD MAR'!B:T,13,0)</f>
        <v>IV</v>
      </c>
      <c r="R94" s="5" t="str">
        <f>VLOOKUP(C94,'AUD MAR'!B:T,14,0)</f>
        <v>Coquimbo</v>
      </c>
      <c r="S94" s="5" t="str">
        <f>VLOOKUP(C94,'AUD MAR'!B:T,15,0)</f>
        <v>(51) 2321039</v>
      </c>
      <c r="T94" s="5" t="str">
        <f>VLOOKUP(C94,'AUD MAR'!B:T,16,0)</f>
        <v xml:space="preserve">cgmistral07@yahoo.es              ugesco@gmail.com
</v>
      </c>
      <c r="U94" s="5" t="str">
        <f>VLOOKUP(C94,'AUD MAR'!B:T,17,0)</f>
        <v>Casilla 98</v>
      </c>
      <c r="V94" s="6" t="str">
        <f>VLOOKUP(C94,'AUD MAR'!B:T,18,0)</f>
        <v>93401: Institución de Asistencia Social</v>
      </c>
      <c r="W94" s="7" t="str">
        <f>VLOOKUP(C94,'AUD MAR'!B:T,19,0)</f>
        <v xml:space="preserve">Se acompaña certificado financiero correspondiente al año 2021 aprobada por el  Sub Departamento de Supervisión Financiera Nacional. </v>
      </c>
      <c r="X94" s="8">
        <v>1217339</v>
      </c>
      <c r="Y94" s="8">
        <v>3652017</v>
      </c>
      <c r="Z94" s="6">
        <v>45016</v>
      </c>
      <c r="AA94" s="5" t="s">
        <v>6020</v>
      </c>
      <c r="AB94" s="5" t="s">
        <v>6021</v>
      </c>
      <c r="AC94" s="5" t="s">
        <v>8096</v>
      </c>
    </row>
    <row r="95" spans="2:29" x14ac:dyDescent="0.2">
      <c r="B95" s="26" t="s">
        <v>7956</v>
      </c>
      <c r="C95" s="26">
        <v>713523003</v>
      </c>
      <c r="D95" s="5">
        <v>1040511</v>
      </c>
      <c r="E95" s="26">
        <v>4</v>
      </c>
      <c r="F95" s="5" t="str">
        <f>VLOOKUP(C95,'AUD MAR'!B:T,2,0)</f>
        <v>Corporación de Derecho Privado.</v>
      </c>
      <c r="G95" s="5" t="str">
        <f>VLOOKUP(C95,'AUD MAR'!B:T,3,0)</f>
        <v>Corporaciones de Derecho Privado</v>
      </c>
      <c r="H95" s="5" t="str">
        <f>VLOOKUP(C95,'AUD MAR'!B:T,4,0)</f>
        <v xml:space="preserve">Otorgada por Decreto Supremo Nº 1027, de fecha 07 de noviembre de 1986, del Ministerio de Justicia, publicado en el Diario Oficial el día 22 de noviembre de 1986. </v>
      </c>
      <c r="I95" s="5" t="str">
        <f>VLOOKUP(C95,'AUD MAR'!B:T,5,0)</f>
        <v>Certificado de Vigencia Folio Nº 500451769159, de fecha 31 de mayo de 2022, otorgado por el Servicio de Registro Civil e Identificación.</v>
      </c>
      <c r="J95" s="5">
        <f>VLOOKUP(C95,'AUD MAR'!B:T,6,0)</f>
        <v>0</v>
      </c>
      <c r="K95" s="5" t="str">
        <f>VLOOKUP(C95,'AUD MAR'!B:T,7,0)</f>
        <v>El desarrollo de actividades de prevención y tratamiento, que sirvan para mejorar la atención a los menores en situación irregular en la Cuarta Región.</v>
      </c>
      <c r="L95" s="5" t="str">
        <f>VLOOKUP(C95,'AUD MAR'!B:T,8,0)</f>
        <v>Presidente: Francisco León Henríquez Adaros
Vicepresidente: Marcelo Hidalgo Molina
Secretario: Carlos Manuel Calvo Muñoz
Tesorero : Jorge Brusher Mac- Farlane 
Directores:
María Lucrecia Rivera Muñoz
René Corbeaux Cruz</v>
      </c>
      <c r="M95" s="5" t="str">
        <f>VLOOKUP(C95,'AUD MAR'!B:T,9,0)</f>
        <v>Durarán 03 años en sus cargos.</v>
      </c>
      <c r="N95" s="5" t="str">
        <f>VLOOKUP(C95,'AUD MAR'!B:T,10,0)</f>
        <v>De 20 de Mayo de 2020 al 20  de Mayo de 2023.</v>
      </c>
      <c r="O95" s="5" t="str">
        <f>VLOOKUP(C95,'AUD MAR'!B:T,11,0)</f>
        <v xml:space="preserve">Presidente: Francisco León Henríquez Adaros, 
Directora Ejecutiva: María Cristina Meléndez Jiménez,
</v>
      </c>
      <c r="P95" s="5" t="str">
        <f>VLOOKUP(C95,'AUD MAR'!B:T,12,0)</f>
        <v xml:space="preserve">La Pampilla S/N, Casilla 98, Coquimbo.
</v>
      </c>
      <c r="Q95" s="5" t="str">
        <f>VLOOKUP(C95,'AUD MAR'!B:T,13,0)</f>
        <v>IV</v>
      </c>
      <c r="R95" s="5" t="str">
        <f>VLOOKUP(C95,'AUD MAR'!B:T,14,0)</f>
        <v>Coquimbo</v>
      </c>
      <c r="S95" s="5" t="str">
        <f>VLOOKUP(C95,'AUD MAR'!B:T,15,0)</f>
        <v>(51) 2321039</v>
      </c>
      <c r="T95" s="5" t="str">
        <f>VLOOKUP(C95,'AUD MAR'!B:T,16,0)</f>
        <v xml:space="preserve">cgmistral07@yahoo.es              ugesco@gmail.com
</v>
      </c>
      <c r="U95" s="5" t="str">
        <f>VLOOKUP(C95,'AUD MAR'!B:T,17,0)</f>
        <v>Casilla 98</v>
      </c>
      <c r="V95" s="6" t="str">
        <f>VLOOKUP(C95,'AUD MAR'!B:T,18,0)</f>
        <v>93401: Institución de Asistencia Social</v>
      </c>
      <c r="W95" s="7" t="str">
        <f>VLOOKUP(C95,'AUD MAR'!B:T,19,0)</f>
        <v xml:space="preserve">Se acompaña certificado financiero correspondiente al año 2021 aprobada por el  Sub Departamento de Supervisión Financiera Nacional. </v>
      </c>
      <c r="X95" s="8">
        <v>4175239</v>
      </c>
      <c r="Y95" s="8">
        <v>11219339</v>
      </c>
      <c r="Z95" s="6">
        <v>45016</v>
      </c>
      <c r="AA95" s="5" t="s">
        <v>6020</v>
      </c>
      <c r="AB95" s="5" t="s">
        <v>6021</v>
      </c>
      <c r="AC95" s="5" t="s">
        <v>8098</v>
      </c>
    </row>
    <row r="96" spans="2:29" x14ac:dyDescent="0.2">
      <c r="B96" s="26" t="s">
        <v>7956</v>
      </c>
      <c r="C96" s="26">
        <v>713523003</v>
      </c>
      <c r="D96" s="5">
        <v>1040517</v>
      </c>
      <c r="E96" s="26">
        <v>4</v>
      </c>
      <c r="F96" s="5" t="str">
        <f>VLOOKUP(C96,'AUD MAR'!B:T,2,0)</f>
        <v>Corporación de Derecho Privado.</v>
      </c>
      <c r="G96" s="5" t="str">
        <f>VLOOKUP(C96,'AUD MAR'!B:T,3,0)</f>
        <v>Corporaciones de Derecho Privado</v>
      </c>
      <c r="H96" s="5" t="str">
        <f>VLOOKUP(C96,'AUD MAR'!B:T,4,0)</f>
        <v xml:space="preserve">Otorgada por Decreto Supremo Nº 1027, de fecha 07 de noviembre de 1986, del Ministerio de Justicia, publicado en el Diario Oficial el día 22 de noviembre de 1986. </v>
      </c>
      <c r="I96" s="5" t="str">
        <f>VLOOKUP(C96,'AUD MAR'!B:T,5,0)</f>
        <v>Certificado de Vigencia Folio Nº 500451769159, de fecha 31 de mayo de 2022, otorgado por el Servicio de Registro Civil e Identificación.</v>
      </c>
      <c r="J96" s="5">
        <f>VLOOKUP(C96,'AUD MAR'!B:T,6,0)</f>
        <v>0</v>
      </c>
      <c r="K96" s="5" t="str">
        <f>VLOOKUP(C96,'AUD MAR'!B:T,7,0)</f>
        <v>El desarrollo de actividades de prevención y tratamiento, que sirvan para mejorar la atención a los menores en situación irregular en la Cuarta Región.</v>
      </c>
      <c r="L96" s="5" t="str">
        <f>VLOOKUP(C96,'AUD MAR'!B:T,8,0)</f>
        <v>Presidente: Francisco León Henríquez Adaros
Vicepresidente: Marcelo Hidalgo Molina
Secretario: Carlos Manuel Calvo Muñoz
Tesorero : Jorge Brusher Mac- Farlane 
Directores:
María Lucrecia Rivera Muñoz
René Corbeaux Cruz</v>
      </c>
      <c r="M96" s="5" t="str">
        <f>VLOOKUP(C96,'AUD MAR'!B:T,9,0)</f>
        <v>Durarán 03 años en sus cargos.</v>
      </c>
      <c r="N96" s="5" t="str">
        <f>VLOOKUP(C96,'AUD MAR'!B:T,10,0)</f>
        <v>De 20 de Mayo de 2020 al 20  de Mayo de 2023.</v>
      </c>
      <c r="O96" s="5" t="str">
        <f>VLOOKUP(C96,'AUD MAR'!B:T,11,0)</f>
        <v xml:space="preserve">Presidente: Francisco León Henríquez Adaros, 
Directora Ejecutiva: María Cristina Meléndez Jiménez,
</v>
      </c>
      <c r="P96" s="5" t="str">
        <f>VLOOKUP(C96,'AUD MAR'!B:T,12,0)</f>
        <v xml:space="preserve">La Pampilla S/N, Casilla 98, Coquimbo.
</v>
      </c>
      <c r="Q96" s="5" t="str">
        <f>VLOOKUP(C96,'AUD MAR'!B:T,13,0)</f>
        <v>IV</v>
      </c>
      <c r="R96" s="5" t="str">
        <f>VLOOKUP(C96,'AUD MAR'!B:T,14,0)</f>
        <v>Coquimbo</v>
      </c>
      <c r="S96" s="5" t="str">
        <f>VLOOKUP(C96,'AUD MAR'!B:T,15,0)</f>
        <v>(51) 2321039</v>
      </c>
      <c r="T96" s="5" t="str">
        <f>VLOOKUP(C96,'AUD MAR'!B:T,16,0)</f>
        <v xml:space="preserve">cgmistral07@yahoo.es              ugesco@gmail.com
</v>
      </c>
      <c r="U96" s="5" t="str">
        <f>VLOOKUP(C96,'AUD MAR'!B:T,17,0)</f>
        <v>Casilla 98</v>
      </c>
      <c r="V96" s="6" t="str">
        <f>VLOOKUP(C96,'AUD MAR'!B:T,18,0)</f>
        <v>93401: Institución de Asistencia Social</v>
      </c>
      <c r="W96" s="7" t="str">
        <f>VLOOKUP(C96,'AUD MAR'!B:T,19,0)</f>
        <v xml:space="preserve">Se acompaña certificado financiero correspondiente al año 2021 aprobada por el  Sub Departamento de Supervisión Financiera Nacional. </v>
      </c>
      <c r="X96" s="8">
        <v>6039388</v>
      </c>
      <c r="Y96" s="8">
        <v>17571392</v>
      </c>
      <c r="Z96" s="6">
        <v>45016</v>
      </c>
      <c r="AA96" s="5" t="s">
        <v>6020</v>
      </c>
      <c r="AB96" s="5" t="s">
        <v>6021</v>
      </c>
      <c r="AC96" s="5" t="s">
        <v>6052</v>
      </c>
    </row>
    <row r="97" spans="2:29" x14ac:dyDescent="0.2">
      <c r="B97" s="26" t="s">
        <v>6158</v>
      </c>
      <c r="C97" s="26">
        <v>721694003</v>
      </c>
      <c r="D97" s="5">
        <v>1040502</v>
      </c>
      <c r="E97" s="26">
        <v>4</v>
      </c>
      <c r="F97" s="5" t="str">
        <f>VLOOKUP(C97,'AUD MAR'!B:T,2,0)</f>
        <v>Corporación de Derecho Privado.</v>
      </c>
      <c r="G97" s="5" t="str">
        <f>VLOOKUP(C97,'AUD MAR'!B:T,3,0)</f>
        <v>Corporaciones de Derecho Privado</v>
      </c>
      <c r="H97" s="5" t="str">
        <f>VLOOKUP(C97,'AUD MAR'!B:T,4,0)</f>
        <v xml:space="preserve">Decreto Supremo Nº 1472, de 03 de noviembre de 1992, del Ministerio de Justicia. </v>
      </c>
      <c r="I97" s="5" t="str">
        <f>VLOOKUP(C97,'AUD MAR'!B:T,5,0)</f>
        <v>Certificado de Vigencia Folio Nº 500459110567, de fecha 014 de julio de 2022, del Servicio de Registro Civil e Identificación.</v>
      </c>
      <c r="J97" s="5">
        <f>VLOOKUP(C97,'AUD MAR'!B:T,6,0)</f>
        <v>0</v>
      </c>
      <c r="K97" s="5" t="str">
        <f>VLOOKUP(C97,'AUD MAR'!B:T,7,0)</f>
        <v>Formación, promoción, cooperación y prestación de servicios para el desarrollo económico, social, cultural y espiritual de la comunidad, en el área de los derechos humanos del niño, entre otras.</v>
      </c>
      <c r="L97" s="5" t="str">
        <f>VLOOKUP(C97,'AUD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97" s="5" t="str">
        <f>VLOOKUP(C97,'AUD MAR'!B:T,9,0)</f>
        <v>3 años en sus cargos.</v>
      </c>
      <c r="N97" s="5" t="str">
        <f>VLOOKUP(C97,'AUD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97" s="5" t="str">
        <f>VLOOKUP(C97,'AUD MAR'!B:T,11,0)</f>
        <v xml:space="preserve">Patricio Marcelo Labra Guzmán, 
</v>
      </c>
      <c r="P97" s="5" t="str">
        <f>VLOOKUP(C97,'AUD MAR'!B:T,12,0)</f>
        <v xml:space="preserve">Calle Orella N° 1015, comuna y ciudad de Valparaíso, Quinta Región  
</v>
      </c>
      <c r="Q97" s="5" t="str">
        <f>VLOOKUP(C97,'AUD MAR'!B:T,13,0)</f>
        <v>V</v>
      </c>
      <c r="R97" s="5" t="str">
        <f>VLOOKUP(C97,'AUD MAR'!B:T,14,0)</f>
        <v>Valparaíso</v>
      </c>
      <c r="S97" s="5" t="str">
        <f>VLOOKUP(C97,'AUD MAR'!B:T,15,0)</f>
        <v>32-2156239</v>
      </c>
      <c r="T97" s="5" t="str">
        <f>VLOOKUP(C97,'AUD MAR'!B:T,16,0)</f>
        <v>serpaj@serpajchile.cl</v>
      </c>
      <c r="U97" s="5">
        <f>VLOOKUP(C97,'AUD MAR'!B:T,17,0)</f>
        <v>0</v>
      </c>
      <c r="V97" s="6">
        <f>VLOOKUP(C97,'AUD MAR'!B:T,18,0)</f>
        <v>93401</v>
      </c>
      <c r="W97" s="7" t="str">
        <f>VLOOKUP(C97,'AUD MAR'!B:T,19,0)</f>
        <v>Se acompaña certificado de antecedentes financieros correspondiente al año 2021, aprobado por el Subdepartamento de Supervisión Financiera de la Dirección Nacional.</v>
      </c>
      <c r="X97" s="8">
        <v>2468886</v>
      </c>
      <c r="Y97" s="8">
        <v>6647001</v>
      </c>
      <c r="Z97" s="6">
        <v>45016</v>
      </c>
      <c r="AA97" s="5" t="s">
        <v>6020</v>
      </c>
      <c r="AB97" s="5" t="s">
        <v>6021</v>
      </c>
      <c r="AC97" s="5" t="s">
        <v>6038</v>
      </c>
    </row>
    <row r="98" spans="2:29" x14ac:dyDescent="0.2">
      <c r="B98" s="26" t="s">
        <v>6158</v>
      </c>
      <c r="C98" s="26">
        <v>721694003</v>
      </c>
      <c r="D98" s="5">
        <v>1040503</v>
      </c>
      <c r="E98" s="26">
        <v>4</v>
      </c>
      <c r="F98" s="5" t="str">
        <f>VLOOKUP(C98,'AUD MAR'!B:T,2,0)</f>
        <v>Corporación de Derecho Privado.</v>
      </c>
      <c r="G98" s="5" t="str">
        <f>VLOOKUP(C98,'AUD MAR'!B:T,3,0)</f>
        <v>Corporaciones de Derecho Privado</v>
      </c>
      <c r="H98" s="5" t="str">
        <f>VLOOKUP(C98,'AUD MAR'!B:T,4,0)</f>
        <v xml:space="preserve">Decreto Supremo Nº 1472, de 03 de noviembre de 1992, del Ministerio de Justicia. </v>
      </c>
      <c r="I98" s="5" t="str">
        <f>VLOOKUP(C98,'AUD MAR'!B:T,5,0)</f>
        <v>Certificado de Vigencia Folio Nº 500459110567, de fecha 014 de julio de 2022, del Servicio de Registro Civil e Identificación.</v>
      </c>
      <c r="J98" s="5">
        <f>VLOOKUP(C98,'AUD MAR'!B:T,6,0)</f>
        <v>0</v>
      </c>
      <c r="K98" s="5" t="str">
        <f>VLOOKUP(C98,'AUD MAR'!B:T,7,0)</f>
        <v>Formación, promoción, cooperación y prestación de servicios para el desarrollo económico, social, cultural y espiritual de la comunidad, en el área de los derechos humanos del niño, entre otras.</v>
      </c>
      <c r="L98" s="5" t="str">
        <f>VLOOKUP(C98,'AUD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98" s="5" t="str">
        <f>VLOOKUP(C98,'AUD MAR'!B:T,9,0)</f>
        <v>3 años en sus cargos.</v>
      </c>
      <c r="N98" s="5" t="str">
        <f>VLOOKUP(C98,'AUD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98" s="5" t="str">
        <f>VLOOKUP(C98,'AUD MAR'!B:T,11,0)</f>
        <v xml:space="preserve">Patricio Marcelo Labra Guzmán, 
</v>
      </c>
      <c r="P98" s="5" t="str">
        <f>VLOOKUP(C98,'AUD MAR'!B:T,12,0)</f>
        <v xml:space="preserve">Calle Orella N° 1015, comuna y ciudad de Valparaíso, Quinta Región  
</v>
      </c>
      <c r="Q98" s="5" t="str">
        <f>VLOOKUP(C98,'AUD MAR'!B:T,13,0)</f>
        <v>V</v>
      </c>
      <c r="R98" s="5" t="str">
        <f>VLOOKUP(C98,'AUD MAR'!B:T,14,0)</f>
        <v>Valparaíso</v>
      </c>
      <c r="S98" s="5" t="str">
        <f>VLOOKUP(C98,'AUD MAR'!B:T,15,0)</f>
        <v>32-2156239</v>
      </c>
      <c r="T98" s="5" t="str">
        <f>VLOOKUP(C98,'AUD MAR'!B:T,16,0)</f>
        <v>serpaj@serpajchile.cl</v>
      </c>
      <c r="U98" s="5">
        <f>VLOOKUP(C98,'AUD MAR'!B:T,17,0)</f>
        <v>0</v>
      </c>
      <c r="V98" s="6">
        <f>VLOOKUP(C98,'AUD MAR'!B:T,18,0)</f>
        <v>93401</v>
      </c>
      <c r="W98" s="7" t="str">
        <f>VLOOKUP(C98,'AUD MAR'!B:T,19,0)</f>
        <v>Se acompaña certificado de antecedentes financieros correspondiente al año 2021, aprobado por el Subdepartamento de Supervisión Financiera de la Dirección Nacional.</v>
      </c>
      <c r="X98" s="8">
        <v>3038629</v>
      </c>
      <c r="Y98" s="8">
        <v>9875544</v>
      </c>
      <c r="Z98" s="6">
        <v>45016</v>
      </c>
      <c r="AA98" s="5" t="s">
        <v>6020</v>
      </c>
      <c r="AB98" s="5" t="s">
        <v>6021</v>
      </c>
      <c r="AC98" s="5" t="s">
        <v>6038</v>
      </c>
    </row>
    <row r="99" spans="2:29" x14ac:dyDescent="0.2">
      <c r="B99" s="26" t="s">
        <v>7629</v>
      </c>
      <c r="C99" s="26">
        <v>721694003</v>
      </c>
      <c r="D99" s="5">
        <v>1010275</v>
      </c>
      <c r="E99" s="26">
        <v>1</v>
      </c>
      <c r="F99" s="5" t="str">
        <f>VLOOKUP(C99,'AUD MAR'!B:T,2,0)</f>
        <v>Corporación de Derecho Privado.</v>
      </c>
      <c r="G99" s="5" t="str">
        <f>VLOOKUP(C99,'AUD MAR'!B:T,3,0)</f>
        <v>Corporaciones de Derecho Privado</v>
      </c>
      <c r="H99" s="5" t="str">
        <f>VLOOKUP(C99,'AUD MAR'!B:T,4,0)</f>
        <v xml:space="preserve">Decreto Supremo Nº 1472, de 03 de noviembre de 1992, del Ministerio de Justicia. </v>
      </c>
      <c r="I99" s="5" t="str">
        <f>VLOOKUP(C99,'AUD MAR'!B:T,5,0)</f>
        <v>Certificado de Vigencia Folio Nº 500459110567, de fecha 014 de julio de 2022, del Servicio de Registro Civil e Identificación.</v>
      </c>
      <c r="J99" s="5">
        <f>VLOOKUP(C99,'AUD MAR'!B:T,6,0)</f>
        <v>0</v>
      </c>
      <c r="K99" s="5" t="str">
        <f>VLOOKUP(C99,'AUD MAR'!B:T,7,0)</f>
        <v>Formación, promoción, cooperación y prestación de servicios para el desarrollo económico, social, cultural y espiritual de la comunidad, en el área de los derechos humanos del niño, entre otras.</v>
      </c>
      <c r="L99" s="5" t="str">
        <f>VLOOKUP(C99,'AUD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99" s="5" t="str">
        <f>VLOOKUP(C99,'AUD MAR'!B:T,9,0)</f>
        <v>3 años en sus cargos.</v>
      </c>
      <c r="N99" s="5" t="str">
        <f>VLOOKUP(C99,'AUD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99" s="5" t="str">
        <f>VLOOKUP(C99,'AUD MAR'!B:T,11,0)</f>
        <v xml:space="preserve">Patricio Marcelo Labra Guzmán, 
</v>
      </c>
      <c r="P99" s="5" t="str">
        <f>VLOOKUP(C99,'AUD MAR'!B:T,12,0)</f>
        <v xml:space="preserve">Calle Orella N° 1015, comuna y ciudad de Valparaíso, Quinta Región  
</v>
      </c>
      <c r="Q99" s="5" t="str">
        <f>VLOOKUP(C99,'AUD MAR'!B:T,13,0)</f>
        <v>V</v>
      </c>
      <c r="R99" s="5" t="str">
        <f>VLOOKUP(C99,'AUD MAR'!B:T,14,0)</f>
        <v>Valparaíso</v>
      </c>
      <c r="S99" s="5" t="str">
        <f>VLOOKUP(C99,'AUD MAR'!B:T,15,0)</f>
        <v>32-2156239</v>
      </c>
      <c r="T99" s="5" t="str">
        <f>VLOOKUP(C99,'AUD MAR'!B:T,16,0)</f>
        <v>serpaj@serpajchile.cl</v>
      </c>
      <c r="U99" s="5">
        <f>VLOOKUP(C99,'AUD MAR'!B:T,17,0)</f>
        <v>0</v>
      </c>
      <c r="V99" s="6">
        <f>VLOOKUP(C99,'AUD MAR'!B:T,18,0)</f>
        <v>93401</v>
      </c>
      <c r="W99" s="7" t="str">
        <f>VLOOKUP(C99,'AUD MAR'!B:T,19,0)</f>
        <v>Se acompaña certificado de antecedentes financieros correspondiente al año 2021, aprobado por el Subdepartamento de Supervisión Financiera de la Dirección Nacional.</v>
      </c>
      <c r="X99" s="8">
        <v>11302368</v>
      </c>
      <c r="Y99" s="8">
        <v>33496109</v>
      </c>
      <c r="Z99" s="6">
        <v>45016</v>
      </c>
      <c r="AA99" s="5" t="s">
        <v>6020</v>
      </c>
      <c r="AB99" s="5" t="s">
        <v>6021</v>
      </c>
      <c r="AC99" s="5" t="s">
        <v>164</v>
      </c>
    </row>
    <row r="100" spans="2:29" x14ac:dyDescent="0.2">
      <c r="B100" s="26" t="s">
        <v>7629</v>
      </c>
      <c r="C100" s="26">
        <v>721694003</v>
      </c>
      <c r="D100" s="5">
        <v>1010277</v>
      </c>
      <c r="E100" s="26">
        <v>1</v>
      </c>
      <c r="F100" s="5" t="str">
        <f>VLOOKUP(C100,'AUD MAR'!B:T,2,0)</f>
        <v>Corporación de Derecho Privado.</v>
      </c>
      <c r="G100" s="5" t="str">
        <f>VLOOKUP(C100,'AUD MAR'!B:T,3,0)</f>
        <v>Corporaciones de Derecho Privado</v>
      </c>
      <c r="H100" s="5" t="str">
        <f>VLOOKUP(C100,'AUD MAR'!B:T,4,0)</f>
        <v xml:space="preserve">Decreto Supremo Nº 1472, de 03 de noviembre de 1992, del Ministerio de Justicia. </v>
      </c>
      <c r="I100" s="5" t="str">
        <f>VLOOKUP(C100,'AUD MAR'!B:T,5,0)</f>
        <v>Certificado de Vigencia Folio Nº 500459110567, de fecha 014 de julio de 2022, del Servicio de Registro Civil e Identificación.</v>
      </c>
      <c r="J100" s="5">
        <f>VLOOKUP(C100,'AUD MAR'!B:T,6,0)</f>
        <v>0</v>
      </c>
      <c r="K100" s="5" t="str">
        <f>VLOOKUP(C100,'AUD MAR'!B:T,7,0)</f>
        <v>Formación, promoción, cooperación y prestación de servicios para el desarrollo económico, social, cultural y espiritual de la comunidad, en el área de los derechos humanos del niño, entre otras.</v>
      </c>
      <c r="L100" s="5" t="str">
        <f>VLOOKUP(C100,'AUD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0" s="5" t="str">
        <f>VLOOKUP(C100,'AUD MAR'!B:T,9,0)</f>
        <v>3 años en sus cargos.</v>
      </c>
      <c r="N100" s="5" t="str">
        <f>VLOOKUP(C100,'AUD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0" s="5" t="str">
        <f>VLOOKUP(C100,'AUD MAR'!B:T,11,0)</f>
        <v xml:space="preserve">Patricio Marcelo Labra Guzmán, 
</v>
      </c>
      <c r="P100" s="5" t="str">
        <f>VLOOKUP(C100,'AUD MAR'!B:T,12,0)</f>
        <v xml:space="preserve">Calle Orella N° 1015, comuna y ciudad de Valparaíso, Quinta Región  
</v>
      </c>
      <c r="Q100" s="5" t="str">
        <f>VLOOKUP(C100,'AUD MAR'!B:T,13,0)</f>
        <v>V</v>
      </c>
      <c r="R100" s="5" t="str">
        <f>VLOOKUP(C100,'AUD MAR'!B:T,14,0)</f>
        <v>Valparaíso</v>
      </c>
      <c r="S100" s="5" t="str">
        <f>VLOOKUP(C100,'AUD MAR'!B:T,15,0)</f>
        <v>32-2156239</v>
      </c>
      <c r="T100" s="5" t="str">
        <f>VLOOKUP(C100,'AUD MAR'!B:T,16,0)</f>
        <v>serpaj@serpajchile.cl</v>
      </c>
      <c r="U100" s="5">
        <f>VLOOKUP(C100,'AUD MAR'!B:T,17,0)</f>
        <v>0</v>
      </c>
      <c r="V100" s="6">
        <f>VLOOKUP(C100,'AUD MAR'!B:T,18,0)</f>
        <v>93401</v>
      </c>
      <c r="W100" s="7" t="str">
        <f>VLOOKUP(C100,'AUD MAR'!B:T,19,0)</f>
        <v>Se acompaña certificado de antecedentes financieros correspondiente al año 2021, aprobado por el Subdepartamento de Supervisión Financiera de la Dirección Nacional.</v>
      </c>
      <c r="X100" s="8">
        <v>4416598</v>
      </c>
      <c r="Y100" s="8">
        <v>14644508</v>
      </c>
      <c r="Z100" s="6">
        <v>45016</v>
      </c>
      <c r="AA100" s="5" t="s">
        <v>6020</v>
      </c>
      <c r="AB100" s="5" t="s">
        <v>6021</v>
      </c>
      <c r="AC100" s="5" t="s">
        <v>164</v>
      </c>
    </row>
    <row r="101" spans="2:29" x14ac:dyDescent="0.2">
      <c r="B101" s="26" t="s">
        <v>7629</v>
      </c>
      <c r="C101" s="26">
        <v>721694003</v>
      </c>
      <c r="D101" s="5">
        <v>1010282</v>
      </c>
      <c r="E101" s="26">
        <v>1</v>
      </c>
      <c r="F101" s="5" t="str">
        <f>VLOOKUP(C101,'AUD MAR'!B:T,2,0)</f>
        <v>Corporación de Derecho Privado.</v>
      </c>
      <c r="G101" s="5" t="str">
        <f>VLOOKUP(C101,'AUD MAR'!B:T,3,0)</f>
        <v>Corporaciones de Derecho Privado</v>
      </c>
      <c r="H101" s="5" t="str">
        <f>VLOOKUP(C101,'AUD MAR'!B:T,4,0)</f>
        <v xml:space="preserve">Decreto Supremo Nº 1472, de 03 de noviembre de 1992, del Ministerio de Justicia. </v>
      </c>
      <c r="I101" s="5" t="str">
        <f>VLOOKUP(C101,'AUD MAR'!B:T,5,0)</f>
        <v>Certificado de Vigencia Folio Nº 500459110567, de fecha 014 de julio de 2022, del Servicio de Registro Civil e Identificación.</v>
      </c>
      <c r="J101" s="5">
        <f>VLOOKUP(C101,'AUD MAR'!B:T,6,0)</f>
        <v>0</v>
      </c>
      <c r="K101" s="5" t="str">
        <f>VLOOKUP(C101,'AUD MAR'!B:T,7,0)</f>
        <v>Formación, promoción, cooperación y prestación de servicios para el desarrollo económico, social, cultural y espiritual de la comunidad, en el área de los derechos humanos del niño, entre otras.</v>
      </c>
      <c r="L101" s="5" t="str">
        <f>VLOOKUP(C101,'AUD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1" s="5" t="str">
        <f>VLOOKUP(C101,'AUD MAR'!B:T,9,0)</f>
        <v>3 años en sus cargos.</v>
      </c>
      <c r="N101" s="5" t="str">
        <f>VLOOKUP(C101,'AUD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1" s="5" t="str">
        <f>VLOOKUP(C101,'AUD MAR'!B:T,11,0)</f>
        <v xml:space="preserve">Patricio Marcelo Labra Guzmán, 
</v>
      </c>
      <c r="P101" s="5" t="str">
        <f>VLOOKUP(C101,'AUD MAR'!B:T,12,0)</f>
        <v xml:space="preserve">Calle Orella N° 1015, comuna y ciudad de Valparaíso, Quinta Región  
</v>
      </c>
      <c r="Q101" s="5" t="str">
        <f>VLOOKUP(C101,'AUD MAR'!B:T,13,0)</f>
        <v>V</v>
      </c>
      <c r="R101" s="5" t="str">
        <f>VLOOKUP(C101,'AUD MAR'!B:T,14,0)</f>
        <v>Valparaíso</v>
      </c>
      <c r="S101" s="5" t="str">
        <f>VLOOKUP(C101,'AUD MAR'!B:T,15,0)</f>
        <v>32-2156239</v>
      </c>
      <c r="T101" s="5" t="str">
        <f>VLOOKUP(C101,'AUD MAR'!B:T,16,0)</f>
        <v>serpaj@serpajchile.cl</v>
      </c>
      <c r="U101" s="5">
        <f>VLOOKUP(C101,'AUD MAR'!B:T,17,0)</f>
        <v>0</v>
      </c>
      <c r="V101" s="6">
        <f>VLOOKUP(C101,'AUD MAR'!B:T,18,0)</f>
        <v>93401</v>
      </c>
      <c r="W101" s="7" t="str">
        <f>VLOOKUP(C101,'AUD MAR'!B:T,19,0)</f>
        <v>Se acompaña certificado de antecedentes financieros correspondiente al año 2021, aprobado por el Subdepartamento de Supervisión Financiera de la Dirección Nacional.</v>
      </c>
      <c r="X101" s="8">
        <v>4904454</v>
      </c>
      <c r="Y101" s="8">
        <v>11514805</v>
      </c>
      <c r="Z101" s="6">
        <v>45016</v>
      </c>
      <c r="AA101" s="5" t="s">
        <v>6020</v>
      </c>
      <c r="AB101" s="5" t="s">
        <v>6021</v>
      </c>
      <c r="AC101" s="5" t="s">
        <v>164</v>
      </c>
    </row>
    <row r="102" spans="2:29" x14ac:dyDescent="0.2">
      <c r="B102" s="26" t="s">
        <v>7629</v>
      </c>
      <c r="C102" s="26">
        <v>721694003</v>
      </c>
      <c r="D102" s="5">
        <v>1010283</v>
      </c>
      <c r="E102" s="26">
        <v>1</v>
      </c>
      <c r="F102" s="5" t="str">
        <f>VLOOKUP(C102,'AUD MAR'!B:T,2,0)</f>
        <v>Corporación de Derecho Privado.</v>
      </c>
      <c r="G102" s="5" t="str">
        <f>VLOOKUP(C102,'AUD MAR'!B:T,3,0)</f>
        <v>Corporaciones de Derecho Privado</v>
      </c>
      <c r="H102" s="5" t="str">
        <f>VLOOKUP(C102,'AUD MAR'!B:T,4,0)</f>
        <v xml:space="preserve">Decreto Supremo Nº 1472, de 03 de noviembre de 1992, del Ministerio de Justicia. </v>
      </c>
      <c r="I102" s="5" t="str">
        <f>VLOOKUP(C102,'AUD MAR'!B:T,5,0)</f>
        <v>Certificado de Vigencia Folio Nº 500459110567, de fecha 014 de julio de 2022, del Servicio de Registro Civil e Identificación.</v>
      </c>
      <c r="J102" s="5">
        <f>VLOOKUP(C102,'AUD MAR'!B:T,6,0)</f>
        <v>0</v>
      </c>
      <c r="K102" s="5" t="str">
        <f>VLOOKUP(C102,'AUD MAR'!B:T,7,0)</f>
        <v>Formación, promoción, cooperación y prestación de servicios para el desarrollo económico, social, cultural y espiritual de la comunidad, en el área de los derechos humanos del niño, entre otras.</v>
      </c>
      <c r="L102" s="5" t="str">
        <f>VLOOKUP(C102,'AUD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2" s="5" t="str">
        <f>VLOOKUP(C102,'AUD MAR'!B:T,9,0)</f>
        <v>3 años en sus cargos.</v>
      </c>
      <c r="N102" s="5" t="str">
        <f>VLOOKUP(C102,'AUD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2" s="5" t="str">
        <f>VLOOKUP(C102,'AUD MAR'!B:T,11,0)</f>
        <v xml:space="preserve">Patricio Marcelo Labra Guzmán, 
</v>
      </c>
      <c r="P102" s="5" t="str">
        <f>VLOOKUP(C102,'AUD MAR'!B:T,12,0)</f>
        <v xml:space="preserve">Calle Orella N° 1015, comuna y ciudad de Valparaíso, Quinta Región  
</v>
      </c>
      <c r="Q102" s="5" t="str">
        <f>VLOOKUP(C102,'AUD MAR'!B:T,13,0)</f>
        <v>V</v>
      </c>
      <c r="R102" s="5" t="str">
        <f>VLOOKUP(C102,'AUD MAR'!B:T,14,0)</f>
        <v>Valparaíso</v>
      </c>
      <c r="S102" s="5" t="str">
        <f>VLOOKUP(C102,'AUD MAR'!B:T,15,0)</f>
        <v>32-2156239</v>
      </c>
      <c r="T102" s="5" t="str">
        <f>VLOOKUP(C102,'AUD MAR'!B:T,16,0)</f>
        <v>serpaj@serpajchile.cl</v>
      </c>
      <c r="U102" s="5">
        <f>VLOOKUP(C102,'AUD MAR'!B:T,17,0)</f>
        <v>0</v>
      </c>
      <c r="V102" s="6">
        <f>VLOOKUP(C102,'AUD MAR'!B:T,18,0)</f>
        <v>93401</v>
      </c>
      <c r="W102" s="7" t="str">
        <f>VLOOKUP(C102,'AUD MAR'!B:T,19,0)</f>
        <v>Se acompaña certificado de antecedentes financieros correspondiente al año 2021, aprobado por el Subdepartamento de Supervisión Financiera de la Dirección Nacional.</v>
      </c>
      <c r="X102" s="8">
        <v>5330928</v>
      </c>
      <c r="Y102" s="8">
        <v>15992784</v>
      </c>
      <c r="Z102" s="6">
        <v>45016</v>
      </c>
      <c r="AA102" s="5" t="s">
        <v>6020</v>
      </c>
      <c r="AB102" s="5" t="s">
        <v>6021</v>
      </c>
      <c r="AC102" s="5" t="s">
        <v>164</v>
      </c>
    </row>
    <row r="103" spans="2:29" x14ac:dyDescent="0.2">
      <c r="B103" s="26" t="s">
        <v>7629</v>
      </c>
      <c r="C103" s="26">
        <v>721694003</v>
      </c>
      <c r="D103" s="5">
        <v>1010284</v>
      </c>
      <c r="E103" s="26">
        <v>1</v>
      </c>
      <c r="F103" s="5" t="str">
        <f>VLOOKUP(C103,'AUD MAR'!B:T,2,0)</f>
        <v>Corporación de Derecho Privado.</v>
      </c>
      <c r="G103" s="5" t="str">
        <f>VLOOKUP(C103,'AUD MAR'!B:T,3,0)</f>
        <v>Corporaciones de Derecho Privado</v>
      </c>
      <c r="H103" s="5" t="str">
        <f>VLOOKUP(C103,'AUD MAR'!B:T,4,0)</f>
        <v xml:space="preserve">Decreto Supremo Nº 1472, de 03 de noviembre de 1992, del Ministerio de Justicia. </v>
      </c>
      <c r="I103" s="5" t="str">
        <f>VLOOKUP(C103,'AUD MAR'!B:T,5,0)</f>
        <v>Certificado de Vigencia Folio Nº 500459110567, de fecha 014 de julio de 2022, del Servicio de Registro Civil e Identificación.</v>
      </c>
      <c r="J103" s="5">
        <f>VLOOKUP(C103,'AUD MAR'!B:T,6,0)</f>
        <v>0</v>
      </c>
      <c r="K103" s="5" t="str">
        <f>VLOOKUP(C103,'AUD MAR'!B:T,7,0)</f>
        <v>Formación, promoción, cooperación y prestación de servicios para el desarrollo económico, social, cultural y espiritual de la comunidad, en el área de los derechos humanos del niño, entre otras.</v>
      </c>
      <c r="L103" s="5" t="str">
        <f>VLOOKUP(C103,'AUD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3" s="5" t="str">
        <f>VLOOKUP(C103,'AUD MAR'!B:T,9,0)</f>
        <v>3 años en sus cargos.</v>
      </c>
      <c r="N103" s="5" t="str">
        <f>VLOOKUP(C103,'AUD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3" s="5" t="str">
        <f>VLOOKUP(C103,'AUD MAR'!B:T,11,0)</f>
        <v xml:space="preserve">Patricio Marcelo Labra Guzmán, 
</v>
      </c>
      <c r="P103" s="5" t="str">
        <f>VLOOKUP(C103,'AUD MAR'!B:T,12,0)</f>
        <v xml:space="preserve">Calle Orella N° 1015, comuna y ciudad de Valparaíso, Quinta Región  
</v>
      </c>
      <c r="Q103" s="5" t="str">
        <f>VLOOKUP(C103,'AUD MAR'!B:T,13,0)</f>
        <v>V</v>
      </c>
      <c r="R103" s="5" t="str">
        <f>VLOOKUP(C103,'AUD MAR'!B:T,14,0)</f>
        <v>Valparaíso</v>
      </c>
      <c r="S103" s="5" t="str">
        <f>VLOOKUP(C103,'AUD MAR'!B:T,15,0)</f>
        <v>32-2156239</v>
      </c>
      <c r="T103" s="5" t="str">
        <f>VLOOKUP(C103,'AUD MAR'!B:T,16,0)</f>
        <v>serpaj@serpajchile.cl</v>
      </c>
      <c r="U103" s="5">
        <f>VLOOKUP(C103,'AUD MAR'!B:T,17,0)</f>
        <v>0</v>
      </c>
      <c r="V103" s="6">
        <f>VLOOKUP(C103,'AUD MAR'!B:T,18,0)</f>
        <v>93401</v>
      </c>
      <c r="W103" s="7" t="str">
        <f>VLOOKUP(C103,'AUD MAR'!B:T,19,0)</f>
        <v>Se acompaña certificado de antecedentes financieros correspondiente al año 2021, aprobado por el Subdepartamento de Supervisión Financiera de la Dirección Nacional.</v>
      </c>
      <c r="X103" s="8">
        <v>2054976</v>
      </c>
      <c r="Y103" s="8">
        <v>7192416</v>
      </c>
      <c r="Z103" s="6">
        <v>45016</v>
      </c>
      <c r="AA103" s="5" t="s">
        <v>6020</v>
      </c>
      <c r="AB103" s="5" t="s">
        <v>6021</v>
      </c>
      <c r="AC103" s="5" t="s">
        <v>164</v>
      </c>
    </row>
    <row r="104" spans="2:29" x14ac:dyDescent="0.2">
      <c r="B104" s="26" t="s">
        <v>7629</v>
      </c>
      <c r="C104" s="26">
        <v>721694003</v>
      </c>
      <c r="D104" s="5">
        <v>1020414</v>
      </c>
      <c r="E104" s="26">
        <v>2</v>
      </c>
      <c r="F104" s="5" t="str">
        <f>VLOOKUP(C104,'AUD MAR'!B:T,2,0)</f>
        <v>Corporación de Derecho Privado.</v>
      </c>
      <c r="G104" s="5" t="str">
        <f>VLOOKUP(C104,'AUD MAR'!B:T,3,0)</f>
        <v>Corporaciones de Derecho Privado</v>
      </c>
      <c r="H104" s="5" t="str">
        <f>VLOOKUP(C104,'AUD MAR'!B:T,4,0)</f>
        <v xml:space="preserve">Decreto Supremo Nº 1472, de 03 de noviembre de 1992, del Ministerio de Justicia. </v>
      </c>
      <c r="I104" s="5" t="str">
        <f>VLOOKUP(C104,'AUD MAR'!B:T,5,0)</f>
        <v>Certificado de Vigencia Folio Nº 500459110567, de fecha 014 de julio de 2022, del Servicio de Registro Civil e Identificación.</v>
      </c>
      <c r="J104" s="5">
        <f>VLOOKUP(C104,'AUD MAR'!B:T,6,0)</f>
        <v>0</v>
      </c>
      <c r="K104" s="5" t="str">
        <f>VLOOKUP(C104,'AUD MAR'!B:T,7,0)</f>
        <v>Formación, promoción, cooperación y prestación de servicios para el desarrollo económico, social, cultural y espiritual de la comunidad, en el área de los derechos humanos del niño, entre otras.</v>
      </c>
      <c r="L104" s="5" t="str">
        <f>VLOOKUP(C104,'AUD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4" s="5" t="str">
        <f>VLOOKUP(C104,'AUD MAR'!B:T,9,0)</f>
        <v>3 años en sus cargos.</v>
      </c>
      <c r="N104" s="5" t="str">
        <f>VLOOKUP(C104,'AUD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4" s="5" t="str">
        <f>VLOOKUP(C104,'AUD MAR'!B:T,11,0)</f>
        <v xml:space="preserve">Patricio Marcelo Labra Guzmán, 
</v>
      </c>
      <c r="P104" s="5" t="str">
        <f>VLOOKUP(C104,'AUD MAR'!B:T,12,0)</f>
        <v xml:space="preserve">Calle Orella N° 1015, comuna y ciudad de Valparaíso, Quinta Región  
</v>
      </c>
      <c r="Q104" s="5" t="str">
        <f>VLOOKUP(C104,'AUD MAR'!B:T,13,0)</f>
        <v>V</v>
      </c>
      <c r="R104" s="5" t="str">
        <f>VLOOKUP(C104,'AUD MAR'!B:T,14,0)</f>
        <v>Valparaíso</v>
      </c>
      <c r="S104" s="5" t="str">
        <f>VLOOKUP(C104,'AUD MAR'!B:T,15,0)</f>
        <v>32-2156239</v>
      </c>
      <c r="T104" s="5" t="str">
        <f>VLOOKUP(C104,'AUD MAR'!B:T,16,0)</f>
        <v>serpaj@serpajchile.cl</v>
      </c>
      <c r="U104" s="5">
        <f>VLOOKUP(C104,'AUD MAR'!B:T,17,0)</f>
        <v>0</v>
      </c>
      <c r="V104" s="6">
        <f>VLOOKUP(C104,'AUD MAR'!B:T,18,0)</f>
        <v>93401</v>
      </c>
      <c r="W104" s="7" t="str">
        <f>VLOOKUP(C104,'AUD MAR'!B:T,19,0)</f>
        <v>Se acompaña certificado de antecedentes financieros correspondiente al año 2021, aprobado por el Subdepartamento de Supervisión Financiera de la Dirección Nacional.</v>
      </c>
      <c r="X104" s="8">
        <v>4881502</v>
      </c>
      <c r="Y104" s="8">
        <v>15341864</v>
      </c>
      <c r="Z104" s="6">
        <v>45016</v>
      </c>
      <c r="AA104" s="5" t="s">
        <v>6020</v>
      </c>
      <c r="AB104" s="5" t="s">
        <v>6021</v>
      </c>
      <c r="AC104" s="5" t="s">
        <v>6023</v>
      </c>
    </row>
    <row r="105" spans="2:29" x14ac:dyDescent="0.2">
      <c r="B105" s="26" t="s">
        <v>7629</v>
      </c>
      <c r="C105" s="26">
        <v>721694003</v>
      </c>
      <c r="D105" s="5">
        <v>1020415</v>
      </c>
      <c r="E105" s="26">
        <v>2</v>
      </c>
      <c r="F105" s="5" t="str">
        <f>VLOOKUP(C105,'AUD MAR'!B:T,2,0)</f>
        <v>Corporación de Derecho Privado.</v>
      </c>
      <c r="G105" s="5" t="str">
        <f>VLOOKUP(C105,'AUD MAR'!B:T,3,0)</f>
        <v>Corporaciones de Derecho Privado</v>
      </c>
      <c r="H105" s="5" t="str">
        <f>VLOOKUP(C105,'AUD MAR'!B:T,4,0)</f>
        <v xml:space="preserve">Decreto Supremo Nº 1472, de 03 de noviembre de 1992, del Ministerio de Justicia. </v>
      </c>
      <c r="I105" s="5" t="str">
        <f>VLOOKUP(C105,'AUD MAR'!B:T,5,0)</f>
        <v>Certificado de Vigencia Folio Nº 500459110567, de fecha 014 de julio de 2022, del Servicio de Registro Civil e Identificación.</v>
      </c>
      <c r="J105" s="5">
        <f>VLOOKUP(C105,'AUD MAR'!B:T,6,0)</f>
        <v>0</v>
      </c>
      <c r="K105" s="5" t="str">
        <f>VLOOKUP(C105,'AUD MAR'!B:T,7,0)</f>
        <v>Formación, promoción, cooperación y prestación de servicios para el desarrollo económico, social, cultural y espiritual de la comunidad, en el área de los derechos humanos del niño, entre otras.</v>
      </c>
      <c r="L105" s="5" t="str">
        <f>VLOOKUP(C105,'AUD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5" s="5" t="str">
        <f>VLOOKUP(C105,'AUD MAR'!B:T,9,0)</f>
        <v>3 años en sus cargos.</v>
      </c>
      <c r="N105" s="5" t="str">
        <f>VLOOKUP(C105,'AUD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5" s="5" t="str">
        <f>VLOOKUP(C105,'AUD MAR'!B:T,11,0)</f>
        <v xml:space="preserve">Patricio Marcelo Labra Guzmán, 
</v>
      </c>
      <c r="P105" s="5" t="str">
        <f>VLOOKUP(C105,'AUD MAR'!B:T,12,0)</f>
        <v xml:space="preserve">Calle Orella N° 1015, comuna y ciudad de Valparaíso, Quinta Región  
</v>
      </c>
      <c r="Q105" s="5" t="str">
        <f>VLOOKUP(C105,'AUD MAR'!B:T,13,0)</f>
        <v>V</v>
      </c>
      <c r="R105" s="5" t="str">
        <f>VLOOKUP(C105,'AUD MAR'!B:T,14,0)</f>
        <v>Valparaíso</v>
      </c>
      <c r="S105" s="5" t="str">
        <f>VLOOKUP(C105,'AUD MAR'!B:T,15,0)</f>
        <v>32-2156239</v>
      </c>
      <c r="T105" s="5" t="str">
        <f>VLOOKUP(C105,'AUD MAR'!B:T,16,0)</f>
        <v>serpaj@serpajchile.cl</v>
      </c>
      <c r="U105" s="5">
        <f>VLOOKUP(C105,'AUD MAR'!B:T,17,0)</f>
        <v>0</v>
      </c>
      <c r="V105" s="6">
        <f>VLOOKUP(C105,'AUD MAR'!B:T,18,0)</f>
        <v>93401</v>
      </c>
      <c r="W105" s="7" t="str">
        <f>VLOOKUP(C105,'AUD MAR'!B:T,19,0)</f>
        <v>Se acompaña certificado de antecedentes financieros correspondiente al año 2021, aprobado por el Subdepartamento de Supervisión Financiera de la Dirección Nacional.</v>
      </c>
      <c r="X105" s="8">
        <v>3698957</v>
      </c>
      <c r="Y105" s="8">
        <v>13357344</v>
      </c>
      <c r="Z105" s="6">
        <v>45016</v>
      </c>
      <c r="AA105" s="5" t="s">
        <v>6020</v>
      </c>
      <c r="AB105" s="5" t="s">
        <v>6021</v>
      </c>
      <c r="AC105" s="5" t="s">
        <v>7639</v>
      </c>
    </row>
    <row r="106" spans="2:29" x14ac:dyDescent="0.2">
      <c r="B106" s="26" t="s">
        <v>7629</v>
      </c>
      <c r="C106" s="26">
        <v>721694003</v>
      </c>
      <c r="D106" s="5">
        <v>1020428</v>
      </c>
      <c r="E106" s="26">
        <v>2</v>
      </c>
      <c r="F106" s="5" t="str">
        <f>VLOOKUP(C106,'AUD MAR'!B:T,2,0)</f>
        <v>Corporación de Derecho Privado.</v>
      </c>
      <c r="G106" s="5" t="str">
        <f>VLOOKUP(C106,'AUD MAR'!B:T,3,0)</f>
        <v>Corporaciones de Derecho Privado</v>
      </c>
      <c r="H106" s="5" t="str">
        <f>VLOOKUP(C106,'AUD MAR'!B:T,4,0)</f>
        <v xml:space="preserve">Decreto Supremo Nº 1472, de 03 de noviembre de 1992, del Ministerio de Justicia. </v>
      </c>
      <c r="I106" s="5" t="str">
        <f>VLOOKUP(C106,'AUD MAR'!B:T,5,0)</f>
        <v>Certificado de Vigencia Folio Nº 500459110567, de fecha 014 de julio de 2022, del Servicio de Registro Civil e Identificación.</v>
      </c>
      <c r="J106" s="5">
        <f>VLOOKUP(C106,'AUD MAR'!B:T,6,0)</f>
        <v>0</v>
      </c>
      <c r="K106" s="5" t="str">
        <f>VLOOKUP(C106,'AUD MAR'!B:T,7,0)</f>
        <v>Formación, promoción, cooperación y prestación de servicios para el desarrollo económico, social, cultural y espiritual de la comunidad, en el área de los derechos humanos del niño, entre otras.</v>
      </c>
      <c r="L106" s="5" t="str">
        <f>VLOOKUP(C106,'AUD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6" s="5" t="str">
        <f>VLOOKUP(C106,'AUD MAR'!B:T,9,0)</f>
        <v>3 años en sus cargos.</v>
      </c>
      <c r="N106" s="5" t="str">
        <f>VLOOKUP(C106,'AUD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6" s="5" t="str">
        <f>VLOOKUP(C106,'AUD MAR'!B:T,11,0)</f>
        <v xml:space="preserve">Patricio Marcelo Labra Guzmán, 
</v>
      </c>
      <c r="P106" s="5" t="str">
        <f>VLOOKUP(C106,'AUD MAR'!B:T,12,0)</f>
        <v xml:space="preserve">Calle Orella N° 1015, comuna y ciudad de Valparaíso, Quinta Región  
</v>
      </c>
      <c r="Q106" s="5" t="str">
        <f>VLOOKUP(C106,'AUD MAR'!B:T,13,0)</f>
        <v>V</v>
      </c>
      <c r="R106" s="5" t="str">
        <f>VLOOKUP(C106,'AUD MAR'!B:T,14,0)</f>
        <v>Valparaíso</v>
      </c>
      <c r="S106" s="5" t="str">
        <f>VLOOKUP(C106,'AUD MAR'!B:T,15,0)</f>
        <v>32-2156239</v>
      </c>
      <c r="T106" s="5" t="str">
        <f>VLOOKUP(C106,'AUD MAR'!B:T,16,0)</f>
        <v>serpaj@serpajchile.cl</v>
      </c>
      <c r="U106" s="5">
        <f>VLOOKUP(C106,'AUD MAR'!B:T,17,0)</f>
        <v>0</v>
      </c>
      <c r="V106" s="6">
        <f>VLOOKUP(C106,'AUD MAR'!B:T,18,0)</f>
        <v>93401</v>
      </c>
      <c r="W106" s="7" t="str">
        <f>VLOOKUP(C106,'AUD MAR'!B:T,19,0)</f>
        <v>Se acompaña certificado de antecedentes financieros correspondiente al año 2021, aprobado por el Subdepartamento de Supervisión Financiera de la Dirección Nacional.</v>
      </c>
      <c r="X106" s="8">
        <v>1974448</v>
      </c>
      <c r="Y106" s="8">
        <v>6576532</v>
      </c>
      <c r="Z106" s="6">
        <v>45016</v>
      </c>
      <c r="AA106" s="5" t="s">
        <v>6020</v>
      </c>
      <c r="AB106" s="5" t="s">
        <v>6021</v>
      </c>
      <c r="AC106" s="5" t="s">
        <v>6060</v>
      </c>
    </row>
    <row r="107" spans="2:29" x14ac:dyDescent="0.2">
      <c r="B107" s="26" t="s">
        <v>7629</v>
      </c>
      <c r="C107" s="26">
        <v>721694003</v>
      </c>
      <c r="D107" s="5">
        <v>1040479</v>
      </c>
      <c r="E107" s="26">
        <v>4</v>
      </c>
      <c r="F107" s="5" t="str">
        <f>VLOOKUP(C107,'AUD MAR'!B:T,2,0)</f>
        <v>Corporación de Derecho Privado.</v>
      </c>
      <c r="G107" s="5" t="str">
        <f>VLOOKUP(C107,'AUD MAR'!B:T,3,0)</f>
        <v>Corporaciones de Derecho Privado</v>
      </c>
      <c r="H107" s="5" t="str">
        <f>VLOOKUP(C107,'AUD MAR'!B:T,4,0)</f>
        <v xml:space="preserve">Decreto Supremo Nº 1472, de 03 de noviembre de 1992, del Ministerio de Justicia. </v>
      </c>
      <c r="I107" s="5" t="str">
        <f>VLOOKUP(C107,'AUD MAR'!B:T,5,0)</f>
        <v>Certificado de Vigencia Folio Nº 500459110567, de fecha 014 de julio de 2022, del Servicio de Registro Civil e Identificación.</v>
      </c>
      <c r="J107" s="5">
        <f>VLOOKUP(C107,'AUD MAR'!B:T,6,0)</f>
        <v>0</v>
      </c>
      <c r="K107" s="5" t="str">
        <f>VLOOKUP(C107,'AUD MAR'!B:T,7,0)</f>
        <v>Formación, promoción, cooperación y prestación de servicios para el desarrollo económico, social, cultural y espiritual de la comunidad, en el área de los derechos humanos del niño, entre otras.</v>
      </c>
      <c r="L107" s="5" t="str">
        <f>VLOOKUP(C107,'AUD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7" s="5" t="str">
        <f>VLOOKUP(C107,'AUD MAR'!B:T,9,0)</f>
        <v>3 años en sus cargos.</v>
      </c>
      <c r="N107" s="5" t="str">
        <f>VLOOKUP(C107,'AUD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7" s="5" t="str">
        <f>VLOOKUP(C107,'AUD MAR'!B:T,11,0)</f>
        <v xml:space="preserve">Patricio Marcelo Labra Guzmán, 
</v>
      </c>
      <c r="P107" s="5" t="str">
        <f>VLOOKUP(C107,'AUD MAR'!B:T,12,0)</f>
        <v xml:space="preserve">Calle Orella N° 1015, comuna y ciudad de Valparaíso, Quinta Región  
</v>
      </c>
      <c r="Q107" s="5" t="str">
        <f>VLOOKUP(C107,'AUD MAR'!B:T,13,0)</f>
        <v>V</v>
      </c>
      <c r="R107" s="5" t="str">
        <f>VLOOKUP(C107,'AUD MAR'!B:T,14,0)</f>
        <v>Valparaíso</v>
      </c>
      <c r="S107" s="5" t="str">
        <f>VLOOKUP(C107,'AUD MAR'!B:T,15,0)</f>
        <v>32-2156239</v>
      </c>
      <c r="T107" s="5" t="str">
        <f>VLOOKUP(C107,'AUD MAR'!B:T,16,0)</f>
        <v>serpaj@serpajchile.cl</v>
      </c>
      <c r="U107" s="5">
        <f>VLOOKUP(C107,'AUD MAR'!B:T,17,0)</f>
        <v>0</v>
      </c>
      <c r="V107" s="6">
        <f>VLOOKUP(C107,'AUD MAR'!B:T,18,0)</f>
        <v>93401</v>
      </c>
      <c r="W107" s="7" t="str">
        <f>VLOOKUP(C107,'AUD MAR'!B:T,19,0)</f>
        <v>Se acompaña certificado de antecedentes financieros correspondiente al año 2021, aprobado por el Subdepartamento de Supervisión Financiera de la Dirección Nacional.</v>
      </c>
      <c r="X107" s="8">
        <v>11031668</v>
      </c>
      <c r="Y107" s="8">
        <v>35247526</v>
      </c>
      <c r="Z107" s="6">
        <v>45016</v>
      </c>
      <c r="AA107" s="5" t="s">
        <v>6020</v>
      </c>
      <c r="AB107" s="5" t="s">
        <v>6021</v>
      </c>
      <c r="AC107" s="5" t="s">
        <v>6038</v>
      </c>
    </row>
    <row r="108" spans="2:29" x14ac:dyDescent="0.2">
      <c r="B108" s="26" t="s">
        <v>7629</v>
      </c>
      <c r="C108" s="26">
        <v>721694003</v>
      </c>
      <c r="D108" s="5">
        <v>1070721</v>
      </c>
      <c r="E108" s="26">
        <v>7</v>
      </c>
      <c r="F108" s="5" t="str">
        <f>VLOOKUP(C108,'AUD MAR'!B:T,2,0)</f>
        <v>Corporación de Derecho Privado.</v>
      </c>
      <c r="G108" s="5" t="str">
        <f>VLOOKUP(C108,'AUD MAR'!B:T,3,0)</f>
        <v>Corporaciones de Derecho Privado</v>
      </c>
      <c r="H108" s="5" t="str">
        <f>VLOOKUP(C108,'AUD MAR'!B:T,4,0)</f>
        <v xml:space="preserve">Decreto Supremo Nº 1472, de 03 de noviembre de 1992, del Ministerio de Justicia. </v>
      </c>
      <c r="I108" s="5" t="str">
        <f>VLOOKUP(C108,'AUD MAR'!B:T,5,0)</f>
        <v>Certificado de Vigencia Folio Nº 500459110567, de fecha 014 de julio de 2022, del Servicio de Registro Civil e Identificación.</v>
      </c>
      <c r="J108" s="5">
        <f>VLOOKUP(C108,'AUD MAR'!B:T,6,0)</f>
        <v>0</v>
      </c>
      <c r="K108" s="5" t="str">
        <f>VLOOKUP(C108,'AUD MAR'!B:T,7,0)</f>
        <v>Formación, promoción, cooperación y prestación de servicios para el desarrollo económico, social, cultural y espiritual de la comunidad, en el área de los derechos humanos del niño, entre otras.</v>
      </c>
      <c r="L108" s="5" t="str">
        <f>VLOOKUP(C108,'AUD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8" s="5" t="str">
        <f>VLOOKUP(C108,'AUD MAR'!B:T,9,0)</f>
        <v>3 años en sus cargos.</v>
      </c>
      <c r="N108" s="5" t="str">
        <f>VLOOKUP(C108,'AUD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8" s="5" t="str">
        <f>VLOOKUP(C108,'AUD MAR'!B:T,11,0)</f>
        <v xml:space="preserve">Patricio Marcelo Labra Guzmán, 
</v>
      </c>
      <c r="P108" s="5" t="str">
        <f>VLOOKUP(C108,'AUD MAR'!B:T,12,0)</f>
        <v xml:space="preserve">Calle Orella N° 1015, comuna y ciudad de Valparaíso, Quinta Región  
</v>
      </c>
      <c r="Q108" s="5" t="str">
        <f>VLOOKUP(C108,'AUD MAR'!B:T,13,0)</f>
        <v>V</v>
      </c>
      <c r="R108" s="5" t="str">
        <f>VLOOKUP(C108,'AUD MAR'!B:T,14,0)</f>
        <v>Valparaíso</v>
      </c>
      <c r="S108" s="5" t="str">
        <f>VLOOKUP(C108,'AUD MAR'!B:T,15,0)</f>
        <v>32-2156239</v>
      </c>
      <c r="T108" s="5" t="str">
        <f>VLOOKUP(C108,'AUD MAR'!B:T,16,0)</f>
        <v>serpaj@serpajchile.cl</v>
      </c>
      <c r="U108" s="5">
        <f>VLOOKUP(C108,'AUD MAR'!B:T,17,0)</f>
        <v>0</v>
      </c>
      <c r="V108" s="6">
        <f>VLOOKUP(C108,'AUD MAR'!B:T,18,0)</f>
        <v>93401</v>
      </c>
      <c r="W108" s="7" t="str">
        <f>VLOOKUP(C108,'AUD MAR'!B:T,19,0)</f>
        <v>Se acompaña certificado de antecedentes financieros correspondiente al año 2021, aprobado por el Subdepartamento de Supervisión Financiera de la Dirección Nacional.</v>
      </c>
      <c r="X108" s="8">
        <v>3998196</v>
      </c>
      <c r="Y108" s="8">
        <v>12827546</v>
      </c>
      <c r="Z108" s="6">
        <v>45016</v>
      </c>
      <c r="AA108" s="5" t="s">
        <v>6020</v>
      </c>
      <c r="AB108" s="5" t="s">
        <v>6021</v>
      </c>
      <c r="AC108" s="5" t="s">
        <v>6031</v>
      </c>
    </row>
    <row r="109" spans="2:29" x14ac:dyDescent="0.2">
      <c r="B109" s="26" t="s">
        <v>7629</v>
      </c>
      <c r="C109" s="26">
        <v>721694003</v>
      </c>
      <c r="D109" s="5">
        <v>1070722</v>
      </c>
      <c r="E109" s="26">
        <v>7</v>
      </c>
      <c r="F109" s="5" t="str">
        <f>VLOOKUP(C109,'AUD MAR'!B:T,2,0)</f>
        <v>Corporación de Derecho Privado.</v>
      </c>
      <c r="G109" s="5" t="str">
        <f>VLOOKUP(C109,'AUD MAR'!B:T,3,0)</f>
        <v>Corporaciones de Derecho Privado</v>
      </c>
      <c r="H109" s="5" t="str">
        <f>VLOOKUP(C109,'AUD MAR'!B:T,4,0)</f>
        <v xml:space="preserve">Decreto Supremo Nº 1472, de 03 de noviembre de 1992, del Ministerio de Justicia. </v>
      </c>
      <c r="I109" s="5" t="str">
        <f>VLOOKUP(C109,'AUD MAR'!B:T,5,0)</f>
        <v>Certificado de Vigencia Folio Nº 500459110567, de fecha 014 de julio de 2022, del Servicio de Registro Civil e Identificación.</v>
      </c>
      <c r="J109" s="5">
        <f>VLOOKUP(C109,'AUD MAR'!B:T,6,0)</f>
        <v>0</v>
      </c>
      <c r="K109" s="5" t="str">
        <f>VLOOKUP(C109,'AUD MAR'!B:T,7,0)</f>
        <v>Formación, promoción, cooperación y prestación de servicios para el desarrollo económico, social, cultural y espiritual de la comunidad, en el área de los derechos humanos del niño, entre otras.</v>
      </c>
      <c r="L109" s="5" t="str">
        <f>VLOOKUP(C109,'AUD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09" s="5" t="str">
        <f>VLOOKUP(C109,'AUD MAR'!B:T,9,0)</f>
        <v>3 años en sus cargos.</v>
      </c>
      <c r="N109" s="5" t="str">
        <f>VLOOKUP(C109,'AUD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09" s="5" t="str">
        <f>VLOOKUP(C109,'AUD MAR'!B:T,11,0)</f>
        <v xml:space="preserve">Patricio Marcelo Labra Guzmán, 
</v>
      </c>
      <c r="P109" s="5" t="str">
        <f>VLOOKUP(C109,'AUD MAR'!B:T,12,0)</f>
        <v xml:space="preserve">Calle Orella N° 1015, comuna y ciudad de Valparaíso, Quinta Región  
</v>
      </c>
      <c r="Q109" s="5" t="str">
        <f>VLOOKUP(C109,'AUD MAR'!B:T,13,0)</f>
        <v>V</v>
      </c>
      <c r="R109" s="5" t="str">
        <f>VLOOKUP(C109,'AUD MAR'!B:T,14,0)</f>
        <v>Valparaíso</v>
      </c>
      <c r="S109" s="5" t="str">
        <f>VLOOKUP(C109,'AUD MAR'!B:T,15,0)</f>
        <v>32-2156239</v>
      </c>
      <c r="T109" s="5" t="str">
        <f>VLOOKUP(C109,'AUD MAR'!B:T,16,0)</f>
        <v>serpaj@serpajchile.cl</v>
      </c>
      <c r="U109" s="5">
        <f>VLOOKUP(C109,'AUD MAR'!B:T,17,0)</f>
        <v>0</v>
      </c>
      <c r="V109" s="6">
        <f>VLOOKUP(C109,'AUD MAR'!B:T,18,0)</f>
        <v>93401</v>
      </c>
      <c r="W109" s="7" t="str">
        <f>VLOOKUP(C109,'AUD MAR'!B:T,19,0)</f>
        <v>Se acompaña certificado de antecedentes financieros correspondiente al año 2021, aprobado por el Subdepartamento de Supervisión Financiera de la Dirección Nacional.</v>
      </c>
      <c r="X109" s="8">
        <v>3831605</v>
      </c>
      <c r="Y109" s="8">
        <v>11661406</v>
      </c>
      <c r="Z109" s="6">
        <v>45016</v>
      </c>
      <c r="AA109" s="5" t="s">
        <v>6020</v>
      </c>
      <c r="AB109" s="5" t="s">
        <v>6021</v>
      </c>
      <c r="AC109" s="5" t="s">
        <v>6031</v>
      </c>
    </row>
    <row r="110" spans="2:29" x14ac:dyDescent="0.2">
      <c r="B110" s="26" t="s">
        <v>7629</v>
      </c>
      <c r="C110" s="26">
        <v>721694003</v>
      </c>
      <c r="D110" s="5">
        <v>1070743</v>
      </c>
      <c r="E110" s="26">
        <v>7</v>
      </c>
      <c r="F110" s="5" t="str">
        <f>VLOOKUP(C110,'AUD MAR'!B:T,2,0)</f>
        <v>Corporación de Derecho Privado.</v>
      </c>
      <c r="G110" s="5" t="str">
        <f>VLOOKUP(C110,'AUD MAR'!B:T,3,0)</f>
        <v>Corporaciones de Derecho Privado</v>
      </c>
      <c r="H110" s="5" t="str">
        <f>VLOOKUP(C110,'AUD MAR'!B:T,4,0)</f>
        <v xml:space="preserve">Decreto Supremo Nº 1472, de 03 de noviembre de 1992, del Ministerio de Justicia. </v>
      </c>
      <c r="I110" s="5" t="str">
        <f>VLOOKUP(C110,'AUD MAR'!B:T,5,0)</f>
        <v>Certificado de Vigencia Folio Nº 500459110567, de fecha 014 de julio de 2022, del Servicio de Registro Civil e Identificación.</v>
      </c>
      <c r="J110" s="5">
        <f>VLOOKUP(C110,'AUD MAR'!B:T,6,0)</f>
        <v>0</v>
      </c>
      <c r="K110" s="5" t="str">
        <f>VLOOKUP(C110,'AUD MAR'!B:T,7,0)</f>
        <v>Formación, promoción, cooperación y prestación de servicios para el desarrollo económico, social, cultural y espiritual de la comunidad, en el área de los derechos humanos del niño, entre otras.</v>
      </c>
      <c r="L110" s="5" t="str">
        <f>VLOOKUP(C110,'AUD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0" s="5" t="str">
        <f>VLOOKUP(C110,'AUD MAR'!B:T,9,0)</f>
        <v>3 años en sus cargos.</v>
      </c>
      <c r="N110" s="5" t="str">
        <f>VLOOKUP(C110,'AUD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10" s="5" t="str">
        <f>VLOOKUP(C110,'AUD MAR'!B:T,11,0)</f>
        <v xml:space="preserve">Patricio Marcelo Labra Guzmán, 
</v>
      </c>
      <c r="P110" s="5" t="str">
        <f>VLOOKUP(C110,'AUD MAR'!B:T,12,0)</f>
        <v xml:space="preserve">Calle Orella N° 1015, comuna y ciudad de Valparaíso, Quinta Región  
</v>
      </c>
      <c r="Q110" s="5" t="str">
        <f>VLOOKUP(C110,'AUD MAR'!B:T,13,0)</f>
        <v>V</v>
      </c>
      <c r="R110" s="5" t="str">
        <f>VLOOKUP(C110,'AUD MAR'!B:T,14,0)</f>
        <v>Valparaíso</v>
      </c>
      <c r="S110" s="5" t="str">
        <f>VLOOKUP(C110,'AUD MAR'!B:T,15,0)</f>
        <v>32-2156239</v>
      </c>
      <c r="T110" s="5" t="str">
        <f>VLOOKUP(C110,'AUD MAR'!B:T,16,0)</f>
        <v>serpaj@serpajchile.cl</v>
      </c>
      <c r="U110" s="5">
        <f>VLOOKUP(C110,'AUD MAR'!B:T,17,0)</f>
        <v>0</v>
      </c>
      <c r="V110" s="6">
        <f>VLOOKUP(C110,'AUD MAR'!B:T,18,0)</f>
        <v>93401</v>
      </c>
      <c r="W110" s="7" t="str">
        <f>VLOOKUP(C110,'AUD MAR'!B:T,19,0)</f>
        <v>Se acompaña certificado de antecedentes financieros correspondiente al año 2021, aprobado por el Subdepartamento de Supervisión Financiera de la Dirección Nacional.</v>
      </c>
      <c r="X110" s="8">
        <v>8329640</v>
      </c>
      <c r="Y110" s="8">
        <v>22603680</v>
      </c>
      <c r="Z110" s="6">
        <v>45016</v>
      </c>
      <c r="AA110" s="5" t="s">
        <v>6020</v>
      </c>
      <c r="AB110" s="5" t="s">
        <v>6021</v>
      </c>
      <c r="AC110" s="5" t="s">
        <v>6037</v>
      </c>
    </row>
    <row r="111" spans="2:29" x14ac:dyDescent="0.2">
      <c r="B111" s="26" t="s">
        <v>7629</v>
      </c>
      <c r="C111" s="26">
        <v>721694003</v>
      </c>
      <c r="D111" s="5">
        <v>1110190</v>
      </c>
      <c r="E111" s="26">
        <v>11</v>
      </c>
      <c r="F111" s="5" t="str">
        <f>VLOOKUP(C111,'AUD MAR'!B:T,2,0)</f>
        <v>Corporación de Derecho Privado.</v>
      </c>
      <c r="G111" s="5" t="str">
        <f>VLOOKUP(C111,'AUD MAR'!B:T,3,0)</f>
        <v>Corporaciones de Derecho Privado</v>
      </c>
      <c r="H111" s="5" t="str">
        <f>VLOOKUP(C111,'AUD MAR'!B:T,4,0)</f>
        <v xml:space="preserve">Decreto Supremo Nº 1472, de 03 de noviembre de 1992, del Ministerio de Justicia. </v>
      </c>
      <c r="I111" s="5" t="str">
        <f>VLOOKUP(C111,'AUD MAR'!B:T,5,0)</f>
        <v>Certificado de Vigencia Folio Nº 500459110567, de fecha 014 de julio de 2022, del Servicio de Registro Civil e Identificación.</v>
      </c>
      <c r="J111" s="5">
        <f>VLOOKUP(C111,'AUD MAR'!B:T,6,0)</f>
        <v>0</v>
      </c>
      <c r="K111" s="5" t="str">
        <f>VLOOKUP(C111,'AUD MAR'!B:T,7,0)</f>
        <v>Formación, promoción, cooperación y prestación de servicios para el desarrollo económico, social, cultural y espiritual de la comunidad, en el área de los derechos humanos del niño, entre otras.</v>
      </c>
      <c r="L111" s="5" t="str">
        <f>VLOOKUP(C111,'AUD MAR'!B:T,8,0)</f>
        <v>Presidente:
Héctor Fernando Aliaga Rojas, RUT Nº 3.634.642-6.
Secretario: 
Betty Eliana Brito Vargas, RUT Nº 5.709.591-1.
Tesorero:
Boris Ricardo Miño Zeballos, RUT N° 8.777.596-8
Héctor Fernando Aliaga Rojas, .
Secretario: 
Betty Eliana Brito Vargas, 
Tesorero: 
Boris Ricardo Miño Zeballos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1" s="5" t="str">
        <f>VLOOKUP(C111,'AUD MAR'!B:T,9,0)</f>
        <v>3 años en sus cargos.</v>
      </c>
      <c r="N111" s="5" t="str">
        <f>VLOOKUP(C111,'AUD MAR'!B:T,10,0)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O111" s="5" t="str">
        <f>VLOOKUP(C111,'AUD MAR'!B:T,11,0)</f>
        <v xml:space="preserve">Patricio Marcelo Labra Guzmán, 
</v>
      </c>
      <c r="P111" s="5" t="str">
        <f>VLOOKUP(C111,'AUD MAR'!B:T,12,0)</f>
        <v xml:space="preserve">Calle Orella N° 1015, comuna y ciudad de Valparaíso, Quinta Región  
</v>
      </c>
      <c r="Q111" s="5" t="str">
        <f>VLOOKUP(C111,'AUD MAR'!B:T,13,0)</f>
        <v>V</v>
      </c>
      <c r="R111" s="5" t="str">
        <f>VLOOKUP(C111,'AUD MAR'!B:T,14,0)</f>
        <v>Valparaíso</v>
      </c>
      <c r="S111" s="5" t="str">
        <f>VLOOKUP(C111,'AUD MAR'!B:T,15,0)</f>
        <v>32-2156239</v>
      </c>
      <c r="T111" s="5" t="str">
        <f>VLOOKUP(C111,'AUD MAR'!B:T,16,0)</f>
        <v>serpaj@serpajchile.cl</v>
      </c>
      <c r="U111" s="5">
        <f>VLOOKUP(C111,'AUD MAR'!B:T,17,0)</f>
        <v>0</v>
      </c>
      <c r="V111" s="6">
        <f>VLOOKUP(C111,'AUD MAR'!B:T,18,0)</f>
        <v>93401</v>
      </c>
      <c r="W111" s="7" t="str">
        <f>VLOOKUP(C111,'AUD MAR'!B:T,19,0)</f>
        <v>Se acompaña certificado de antecedentes financieros correspondiente al año 2021, aprobado por el Subdepartamento de Supervisión Financiera de la Dirección Nacional.</v>
      </c>
      <c r="X111" s="8">
        <v>3371812</v>
      </c>
      <c r="Y111" s="8">
        <v>11341550</v>
      </c>
      <c r="Z111" s="6">
        <v>45016</v>
      </c>
      <c r="AA111" s="5" t="s">
        <v>6020</v>
      </c>
      <c r="AB111" s="5" t="s">
        <v>6021</v>
      </c>
      <c r="AC111" s="5" t="s">
        <v>6170</v>
      </c>
    </row>
    <row r="112" spans="2:29" x14ac:dyDescent="0.2">
      <c r="B112" s="26" t="s">
        <v>6345</v>
      </c>
      <c r="C112" s="26">
        <v>650794826</v>
      </c>
      <c r="D112" s="5">
        <v>1030295</v>
      </c>
      <c r="E112" s="26">
        <v>3</v>
      </c>
      <c r="F112" s="5" t="str">
        <f>VLOOKUP(C112,'AUD MAR'!B:T,2,0)</f>
        <v xml:space="preserve">Corporación </v>
      </c>
      <c r="G112" s="5" t="str">
        <f>VLOOKUP(C112,'AUD MAR'!B:T,3,0)</f>
        <v>Corporaciones de Derecho Privado</v>
      </c>
      <c r="H112" s="5" t="str">
        <f>VLOOKUP(C112,'AUD MAR'!B:T,4,0)</f>
        <v>Otorgado mediante Certificado Nº 012/2013, de la Ilustre Municipalidad de Copiapó.</v>
      </c>
      <c r="I112" s="5" t="str">
        <f>VLOOKUP(C112,'AUD MAR'!B:T,5,0)</f>
        <v>Certificado Folio Nº500470810543, emitido por SRCeI con fecha 29 de septiembre de 2022.</v>
      </c>
      <c r="J112" s="5">
        <f>VLOOKUP(C112,'AUD MAR'!B:T,6,0)</f>
        <v>0</v>
      </c>
      <c r="K112" s="5" t="str">
        <f>VLOOKUP(C112,'AUD MAR'!B:T,7,0)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L112" s="5" t="str">
        <f>VLOOKUP(C112,'AUD MAR'!B:T,8,0)</f>
        <v xml:space="preserve">Presidente: 
Carlos Mauricio Gacitúa Godoy, RUT: 13.432.992-0.
Vicepresidente: 
Sofia Macarena Baez Herrera, RUT: 13.365.864-5.
Secretario:
Rodolfo Osses Baez, RUT: 18.710.283-9.
Tesorero:
Paola Agley Pérez Zamora, RUT: 12.445.312-7.
</v>
      </c>
      <c r="M112" s="5" t="str">
        <f>VLOOKUP(C112,'AUD MAR'!B:T,9,0)</f>
        <v xml:space="preserve">Durarán 5 años* en sus cargos, pudiendo ser reelegidos.
(*hay reforma de estatutos)
</v>
      </c>
      <c r="N112" s="5" t="str">
        <f>VLOOKUP(C112,'AUD MAR'!B:T,10,0)</f>
        <v>04-03-2021 al 04-03-2024.</v>
      </c>
      <c r="O112" s="5" t="str">
        <f>VLOOKUP(C112,'AUD MAR'!B:T,11,0)</f>
        <v xml:space="preserve">Presidente: Carlos Mauricio Gacitua Godoy.
Presidente Suplente: Natalia Donoso Pérez. Actuará con las mismas funciones y facultades que el presidente Titular en caso de ausencia de este. 
</v>
      </c>
      <c r="P112" s="5" t="str">
        <f>VLOOKUP(C112,'AUD MAR'!B:T,12,0)</f>
        <v>Los Carrera N° 401. Oficina N° 508, edificio San Martín. Copiapó</v>
      </c>
      <c r="Q112" s="5" t="str">
        <f>VLOOKUP(C112,'AUD MAR'!B:T,13,0)</f>
        <v>III</v>
      </c>
      <c r="R112" s="5" t="str">
        <f>VLOOKUP(C112,'AUD MAR'!B:T,14,0)</f>
        <v>Copiapó</v>
      </c>
      <c r="S112" s="5" t="str">
        <f>VLOOKUP(C112,'AUD MAR'!B:T,15,0)</f>
        <v>967036066, 982748395, 522-240385, 522231057</v>
      </c>
      <c r="T112" s="5" t="str">
        <f>VLOOKUP(C112,'AUD MAR'!B:T,16,0)</f>
        <v>corporacionrenasci@gmail.com
 supervisoratecnicarenasci@gmail.com</v>
      </c>
      <c r="U112" s="5">
        <f>VLOOKUP(C112,'AUD MAR'!B:T,17,0)</f>
        <v>0</v>
      </c>
      <c r="V112" s="6" t="str">
        <f>VLOOKUP(C112,'AUD MAR'!B:T,18,0)</f>
        <v>93401: Institución de Asistencia Social</v>
      </c>
      <c r="W112" s="7" t="str">
        <f>VLOOKUP(C112,'AUD MAR'!B:T,19,0)</f>
        <v xml:space="preserve">
Se acompaña Certificado Financiero de los antecedentes financieros del año 2021, aprobados por el Subdepartamento de Supervisión Financiera Nacional. 
</v>
      </c>
      <c r="X112" s="8">
        <v>0</v>
      </c>
      <c r="Y112" s="8">
        <v>2262809</v>
      </c>
      <c r="Z112" s="6">
        <v>45016</v>
      </c>
      <c r="AA112" s="5" t="s">
        <v>6020</v>
      </c>
      <c r="AB112" s="5" t="s">
        <v>6021</v>
      </c>
      <c r="AC112" s="5" t="s">
        <v>6051</v>
      </c>
    </row>
    <row r="113" spans="2:29" x14ac:dyDescent="0.2">
      <c r="B113" s="26" t="s">
        <v>6345</v>
      </c>
      <c r="C113" s="26">
        <v>650794826</v>
      </c>
      <c r="D113" s="5">
        <v>1030296</v>
      </c>
      <c r="E113" s="26">
        <v>3</v>
      </c>
      <c r="F113" s="5" t="str">
        <f>VLOOKUP(C113,'AUD MAR'!B:T,2,0)</f>
        <v xml:space="preserve">Corporación </v>
      </c>
      <c r="G113" s="5" t="str">
        <f>VLOOKUP(C113,'AUD MAR'!B:T,3,0)</f>
        <v>Corporaciones de Derecho Privado</v>
      </c>
      <c r="H113" s="5" t="str">
        <f>VLOOKUP(C113,'AUD MAR'!B:T,4,0)</f>
        <v>Otorgado mediante Certificado Nº 012/2013, de la Ilustre Municipalidad de Copiapó.</v>
      </c>
      <c r="I113" s="5" t="str">
        <f>VLOOKUP(C113,'AUD MAR'!B:T,5,0)</f>
        <v>Certificado Folio Nº500470810543, emitido por SRCeI con fecha 29 de septiembre de 2022.</v>
      </c>
      <c r="J113" s="5">
        <f>VLOOKUP(C113,'AUD MAR'!B:T,6,0)</f>
        <v>0</v>
      </c>
      <c r="K113" s="5" t="str">
        <f>VLOOKUP(C113,'AUD MAR'!B:T,7,0)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L113" s="5" t="str">
        <f>VLOOKUP(C113,'AUD MAR'!B:T,8,0)</f>
        <v xml:space="preserve">Presidente: 
Carlos Mauricio Gacitúa Godoy, RUT: 13.432.992-0.
Vicepresidente: 
Sofia Macarena Baez Herrera, RUT: 13.365.864-5.
Secretario:
Rodolfo Osses Baez, RUT: 18.710.283-9.
Tesorero:
Paola Agley Pérez Zamora, RUT: 12.445.312-7.
</v>
      </c>
      <c r="M113" s="5" t="str">
        <f>VLOOKUP(C113,'AUD MAR'!B:T,9,0)</f>
        <v xml:space="preserve">Durarán 5 años* en sus cargos, pudiendo ser reelegidos.
(*hay reforma de estatutos)
</v>
      </c>
      <c r="N113" s="5" t="str">
        <f>VLOOKUP(C113,'AUD MAR'!B:T,10,0)</f>
        <v>04-03-2021 al 04-03-2024.</v>
      </c>
      <c r="O113" s="5" t="str">
        <f>VLOOKUP(C113,'AUD MAR'!B:T,11,0)</f>
        <v xml:space="preserve">Presidente: Carlos Mauricio Gacitua Godoy.
Presidente Suplente: Natalia Donoso Pérez. Actuará con las mismas funciones y facultades que el presidente Titular en caso de ausencia de este. 
</v>
      </c>
      <c r="P113" s="5" t="str">
        <f>VLOOKUP(C113,'AUD MAR'!B:T,12,0)</f>
        <v>Los Carrera N° 401. Oficina N° 508, edificio San Martín. Copiapó</v>
      </c>
      <c r="Q113" s="5" t="str">
        <f>VLOOKUP(C113,'AUD MAR'!B:T,13,0)</f>
        <v>III</v>
      </c>
      <c r="R113" s="5" t="str">
        <f>VLOOKUP(C113,'AUD MAR'!B:T,14,0)</f>
        <v>Copiapó</v>
      </c>
      <c r="S113" s="5" t="str">
        <f>VLOOKUP(C113,'AUD MAR'!B:T,15,0)</f>
        <v>967036066, 982748395, 522-240385, 522231057</v>
      </c>
      <c r="T113" s="5" t="str">
        <f>VLOOKUP(C113,'AUD MAR'!B:T,16,0)</f>
        <v>corporacionrenasci@gmail.com
 supervisoratecnicarenasci@gmail.com</v>
      </c>
      <c r="U113" s="5">
        <f>VLOOKUP(C113,'AUD MAR'!B:T,17,0)</f>
        <v>0</v>
      </c>
      <c r="V113" s="6" t="str">
        <f>VLOOKUP(C113,'AUD MAR'!B:T,18,0)</f>
        <v>93401: Institución de Asistencia Social</v>
      </c>
      <c r="W113" s="7" t="str">
        <f>VLOOKUP(C113,'AUD MAR'!B:T,19,0)</f>
        <v xml:space="preserve">
Se acompaña Certificado Financiero de los antecedentes financieros del año 2021, aprobados por el Subdepartamento de Supervisión Financiera Nacional. 
</v>
      </c>
      <c r="X113" s="8">
        <v>0</v>
      </c>
      <c r="Y113" s="8">
        <v>2027972</v>
      </c>
      <c r="Z113" s="6">
        <v>45016</v>
      </c>
      <c r="AA113" s="5" t="s">
        <v>6020</v>
      </c>
      <c r="AB113" s="5" t="s">
        <v>6021</v>
      </c>
      <c r="AC113" s="5" t="s">
        <v>6051</v>
      </c>
    </row>
    <row r="114" spans="2:29" x14ac:dyDescent="0.2">
      <c r="B114" s="26" t="s">
        <v>6344</v>
      </c>
      <c r="C114" s="26">
        <v>700376001</v>
      </c>
      <c r="D114" s="5">
        <v>1090648</v>
      </c>
      <c r="E114" s="26">
        <v>9</v>
      </c>
      <c r="F114" s="5" t="str">
        <f>VLOOKUP(C114,'AUD MAR'!B:T,2,0)</f>
        <v>Fundación de Derecho Privado</v>
      </c>
      <c r="G114" s="5" t="str">
        <f>VLOOKUP(C114,'AUD MAR'!B:T,3,0)</f>
        <v>Fundación Derecho Privado.</v>
      </c>
      <c r="H114" s="5" t="str">
        <f>VLOOKUP(C114,'AUD MAR'!B:T,4,0)</f>
        <v>Otorgada por Decreto Supremo N° 629, de fecha 14 de febrero de 1938, del Ministerio de Justicia.</v>
      </c>
      <c r="I114" s="5" t="str">
        <f>VLOOKUP(C114,'AUD MAR'!B:T,5,0)</f>
        <v xml:space="preserve">Certificado de Vigencia de persona jurídica sin fines de lucro Folio N° 500449811171, emitido con fecha 18 de mayo de 2022, del Servicio de Registro Civil e Identificación. </v>
      </c>
      <c r="J114" s="5">
        <f>VLOOKUP(C114,'AUD MAR'!B:T,6,0)</f>
        <v>0</v>
      </c>
      <c r="K114" s="5" t="str">
        <f>VLOOKUP(C114,'AUD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4" s="5" t="str">
        <f>VLOOKUP(C114,'AUD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4" s="5" t="str">
        <f>VLOOKUP(C114,'AUD MAR'!B:T,9,0)</f>
        <v xml:space="preserve"> 3 años.</v>
      </c>
      <c r="N114" s="5" t="str">
        <f>VLOOKUP(C114,'AUD MAR'!B:T,10,0)</f>
        <v xml:space="preserve">16-12-2020 hasta el 16-12-2023.
</v>
      </c>
      <c r="O114" s="5" t="str">
        <f>VLOOKUP(C114,'AUD MAR'!B:T,11,0)</f>
        <v>Presidente: José Pedro Silva Prado
Director Ejecutivo: Edmundo Crespo Pisano
Gerente/Director Administración y Finanzas: Julio Gutiérrez Campos,</v>
      </c>
      <c r="P114" s="5" t="str">
        <f>VLOOKUP(C114,'AUD MAR'!B:T,12,0)</f>
        <v xml:space="preserve">Paseo Pdte. Errázuriz Echaurren N° 2631, 5° piso, comuna de Providencia, Santiago, Región Metropolitana.
</v>
      </c>
      <c r="Q114" s="5" t="str">
        <f>VLOOKUP(C114,'AUD MAR'!B:T,13,0)</f>
        <v>XIII</v>
      </c>
      <c r="R114" s="5" t="str">
        <f>VLOOKUP(C114,'AUD MAR'!B:T,14,0)</f>
        <v>Providencia</v>
      </c>
      <c r="S114" s="5" t="str">
        <f>VLOOKUP(C114,'AUD MAR'!B:T,15,0)</f>
        <v>228737900 - 228737980</v>
      </c>
      <c r="T114" s="5" t="str">
        <f>VLOOKUP(C114,'AUD MAR'!B:T,16,0)</f>
        <v xml:space="preserve">ccardenas@ciudaddelnino.cl
nneira@ciudaddelnino.cl 
</v>
      </c>
      <c r="U114" s="5">
        <f>VLOOKUP(C114,'AUD MAR'!B:T,17,0)</f>
        <v>0</v>
      </c>
      <c r="V114" s="6" t="str">
        <f>VLOOKUP(C114,'AUD MAR'!B:T,18,0)</f>
        <v>93401: Instituciones de Asistencia Social</v>
      </c>
      <c r="W114" s="7" t="str">
        <f>VLOOKUP(C114,'AUD MAR'!B:T,19,0)</f>
        <v xml:space="preserve">Se acompaña certificado de antecedentes financieros, correspondientes al año 2021 aprobador por el Subdepartamento de Supervisión Financiera Nacional.  </v>
      </c>
      <c r="X114" s="8">
        <v>7320852</v>
      </c>
      <c r="Y114" s="8">
        <v>21230471</v>
      </c>
      <c r="Z114" s="6">
        <v>45016</v>
      </c>
      <c r="AA114" s="5" t="s">
        <v>6020</v>
      </c>
      <c r="AB114" s="5" t="s">
        <v>6021</v>
      </c>
      <c r="AC114" s="5" t="s">
        <v>174</v>
      </c>
    </row>
    <row r="115" spans="2:29" x14ac:dyDescent="0.2">
      <c r="B115" s="26" t="s">
        <v>6344</v>
      </c>
      <c r="C115" s="26">
        <v>700376001</v>
      </c>
      <c r="D115" s="5">
        <v>1090649</v>
      </c>
      <c r="E115" s="26">
        <v>9</v>
      </c>
      <c r="F115" s="5" t="str">
        <f>VLOOKUP(C115,'AUD MAR'!B:T,2,0)</f>
        <v>Fundación de Derecho Privado</v>
      </c>
      <c r="G115" s="5" t="str">
        <f>VLOOKUP(C115,'AUD MAR'!B:T,3,0)</f>
        <v>Fundación Derecho Privado.</v>
      </c>
      <c r="H115" s="5" t="str">
        <f>VLOOKUP(C115,'AUD MAR'!B:T,4,0)</f>
        <v>Otorgada por Decreto Supremo N° 629, de fecha 14 de febrero de 1938, del Ministerio de Justicia.</v>
      </c>
      <c r="I115" s="5" t="str">
        <f>VLOOKUP(C115,'AUD MAR'!B:T,5,0)</f>
        <v xml:space="preserve">Certificado de Vigencia de persona jurídica sin fines de lucro Folio N° 500449811171, emitido con fecha 18 de mayo de 2022, del Servicio de Registro Civil e Identificación. </v>
      </c>
      <c r="J115" s="5">
        <f>VLOOKUP(C115,'AUD MAR'!B:T,6,0)</f>
        <v>0</v>
      </c>
      <c r="K115" s="5" t="str">
        <f>VLOOKUP(C115,'AUD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5" s="5" t="str">
        <f>VLOOKUP(C115,'AUD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5" s="5" t="str">
        <f>VLOOKUP(C115,'AUD MAR'!B:T,9,0)</f>
        <v xml:space="preserve"> 3 años.</v>
      </c>
      <c r="N115" s="5" t="str">
        <f>VLOOKUP(C115,'AUD MAR'!B:T,10,0)</f>
        <v xml:space="preserve">16-12-2020 hasta el 16-12-2023.
</v>
      </c>
      <c r="O115" s="5" t="str">
        <f>VLOOKUP(C115,'AUD MAR'!B:T,11,0)</f>
        <v>Presidente: José Pedro Silva Prado
Director Ejecutivo: Edmundo Crespo Pisano
Gerente/Director Administración y Finanzas: Julio Gutiérrez Campos,</v>
      </c>
      <c r="P115" s="5" t="str">
        <f>VLOOKUP(C115,'AUD MAR'!B:T,12,0)</f>
        <v xml:space="preserve">Paseo Pdte. Errázuriz Echaurren N° 2631, 5° piso, comuna de Providencia, Santiago, Región Metropolitana.
</v>
      </c>
      <c r="Q115" s="5" t="str">
        <f>VLOOKUP(C115,'AUD MAR'!B:T,13,0)</f>
        <v>XIII</v>
      </c>
      <c r="R115" s="5" t="str">
        <f>VLOOKUP(C115,'AUD MAR'!B:T,14,0)</f>
        <v>Providencia</v>
      </c>
      <c r="S115" s="5" t="str">
        <f>VLOOKUP(C115,'AUD MAR'!B:T,15,0)</f>
        <v>228737900 - 228737980</v>
      </c>
      <c r="T115" s="5" t="str">
        <f>VLOOKUP(C115,'AUD MAR'!B:T,16,0)</f>
        <v xml:space="preserve">ccardenas@ciudaddelnino.cl
nneira@ciudaddelnino.cl 
</v>
      </c>
      <c r="U115" s="5">
        <f>VLOOKUP(C115,'AUD MAR'!B:T,17,0)</f>
        <v>0</v>
      </c>
      <c r="V115" s="6" t="str">
        <f>VLOOKUP(C115,'AUD MAR'!B:T,18,0)</f>
        <v>93401: Instituciones de Asistencia Social</v>
      </c>
      <c r="W115" s="7" t="str">
        <f>VLOOKUP(C115,'AUD MAR'!B:T,19,0)</f>
        <v xml:space="preserve">Se acompaña certificado de antecedentes financieros, correspondientes al año 2021 aprobador por el Subdepartamento de Supervisión Financiera Nacional.  </v>
      </c>
      <c r="X115" s="8">
        <v>4761644</v>
      </c>
      <c r="Y115" s="8">
        <v>16148184</v>
      </c>
      <c r="Z115" s="6">
        <v>45016</v>
      </c>
      <c r="AA115" s="5" t="s">
        <v>6020</v>
      </c>
      <c r="AB115" s="5" t="s">
        <v>6021</v>
      </c>
      <c r="AC115" s="5" t="s">
        <v>174</v>
      </c>
    </row>
    <row r="116" spans="2:29" x14ac:dyDescent="0.2">
      <c r="B116" s="26" t="s">
        <v>6344</v>
      </c>
      <c r="C116" s="26">
        <v>700376001</v>
      </c>
      <c r="D116" s="5">
        <v>1100510</v>
      </c>
      <c r="E116" s="26">
        <v>10</v>
      </c>
      <c r="F116" s="5" t="str">
        <f>VLOOKUP(C116,'AUD MAR'!B:T,2,0)</f>
        <v>Fundación de Derecho Privado</v>
      </c>
      <c r="G116" s="5" t="str">
        <f>VLOOKUP(C116,'AUD MAR'!B:T,3,0)</f>
        <v>Fundación Derecho Privado.</v>
      </c>
      <c r="H116" s="5" t="str">
        <f>VLOOKUP(C116,'AUD MAR'!B:T,4,0)</f>
        <v>Otorgada por Decreto Supremo N° 629, de fecha 14 de febrero de 1938, del Ministerio de Justicia.</v>
      </c>
      <c r="I116" s="5" t="str">
        <f>VLOOKUP(C116,'AUD MAR'!B:T,5,0)</f>
        <v xml:space="preserve">Certificado de Vigencia de persona jurídica sin fines de lucro Folio N° 500449811171, emitido con fecha 18 de mayo de 2022, del Servicio de Registro Civil e Identificación. </v>
      </c>
      <c r="J116" s="5">
        <f>VLOOKUP(C116,'AUD MAR'!B:T,6,0)</f>
        <v>0</v>
      </c>
      <c r="K116" s="5" t="str">
        <f>VLOOKUP(C116,'AUD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6" s="5" t="str">
        <f>VLOOKUP(C116,'AUD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6" s="5" t="str">
        <f>VLOOKUP(C116,'AUD MAR'!B:T,9,0)</f>
        <v xml:space="preserve"> 3 años.</v>
      </c>
      <c r="N116" s="5" t="str">
        <f>VLOOKUP(C116,'AUD MAR'!B:T,10,0)</f>
        <v xml:space="preserve">16-12-2020 hasta el 16-12-2023.
</v>
      </c>
      <c r="O116" s="5" t="str">
        <f>VLOOKUP(C116,'AUD MAR'!B:T,11,0)</f>
        <v>Presidente: José Pedro Silva Prado
Director Ejecutivo: Edmundo Crespo Pisano
Gerente/Director Administración y Finanzas: Julio Gutiérrez Campos,</v>
      </c>
      <c r="P116" s="5" t="str">
        <f>VLOOKUP(C116,'AUD MAR'!B:T,12,0)</f>
        <v xml:space="preserve">Paseo Pdte. Errázuriz Echaurren N° 2631, 5° piso, comuna de Providencia, Santiago, Región Metropolitana.
</v>
      </c>
      <c r="Q116" s="5" t="str">
        <f>VLOOKUP(C116,'AUD MAR'!B:T,13,0)</f>
        <v>XIII</v>
      </c>
      <c r="R116" s="5" t="str">
        <f>VLOOKUP(C116,'AUD MAR'!B:T,14,0)</f>
        <v>Providencia</v>
      </c>
      <c r="S116" s="5" t="str">
        <f>VLOOKUP(C116,'AUD MAR'!B:T,15,0)</f>
        <v>228737900 - 228737980</v>
      </c>
      <c r="T116" s="5" t="str">
        <f>VLOOKUP(C116,'AUD MAR'!B:T,16,0)</f>
        <v xml:space="preserve">ccardenas@ciudaddelnino.cl
nneira@ciudaddelnino.cl 
</v>
      </c>
      <c r="U116" s="5">
        <f>VLOOKUP(C116,'AUD MAR'!B:T,17,0)</f>
        <v>0</v>
      </c>
      <c r="V116" s="6" t="str">
        <f>VLOOKUP(C116,'AUD MAR'!B:T,18,0)</f>
        <v>93401: Instituciones de Asistencia Social</v>
      </c>
      <c r="W116" s="7" t="str">
        <f>VLOOKUP(C116,'AUD MAR'!B:T,19,0)</f>
        <v xml:space="preserve">Se acompaña certificado de antecedentes financieros, correspondientes al año 2021 aprobador por el Subdepartamento de Supervisión Financiera Nacional.  </v>
      </c>
      <c r="X116" s="8">
        <v>2529022</v>
      </c>
      <c r="Y116" s="8">
        <v>7720172</v>
      </c>
      <c r="Z116" s="6">
        <v>45016</v>
      </c>
      <c r="AA116" s="5" t="s">
        <v>6020</v>
      </c>
      <c r="AB116" s="5" t="s">
        <v>6021</v>
      </c>
      <c r="AC116" s="5" t="s">
        <v>6042</v>
      </c>
    </row>
    <row r="117" spans="2:29" x14ac:dyDescent="0.2">
      <c r="B117" s="26" t="s">
        <v>6344</v>
      </c>
      <c r="C117" s="26">
        <v>700376001</v>
      </c>
      <c r="D117" s="5">
        <v>1100511</v>
      </c>
      <c r="E117" s="26">
        <v>10</v>
      </c>
      <c r="F117" s="5" t="str">
        <f>VLOOKUP(C117,'AUD MAR'!B:T,2,0)</f>
        <v>Fundación de Derecho Privado</v>
      </c>
      <c r="G117" s="5" t="str">
        <f>VLOOKUP(C117,'AUD MAR'!B:T,3,0)</f>
        <v>Fundación Derecho Privado.</v>
      </c>
      <c r="H117" s="5" t="str">
        <f>VLOOKUP(C117,'AUD MAR'!B:T,4,0)</f>
        <v>Otorgada por Decreto Supremo N° 629, de fecha 14 de febrero de 1938, del Ministerio de Justicia.</v>
      </c>
      <c r="I117" s="5" t="str">
        <f>VLOOKUP(C117,'AUD MAR'!B:T,5,0)</f>
        <v xml:space="preserve">Certificado de Vigencia de persona jurídica sin fines de lucro Folio N° 500449811171, emitido con fecha 18 de mayo de 2022, del Servicio de Registro Civil e Identificación. </v>
      </c>
      <c r="J117" s="5">
        <f>VLOOKUP(C117,'AUD MAR'!B:T,6,0)</f>
        <v>0</v>
      </c>
      <c r="K117" s="5" t="str">
        <f>VLOOKUP(C117,'AUD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7" s="5" t="str">
        <f>VLOOKUP(C117,'AUD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7" s="5" t="str">
        <f>VLOOKUP(C117,'AUD MAR'!B:T,9,0)</f>
        <v xml:space="preserve"> 3 años.</v>
      </c>
      <c r="N117" s="5" t="str">
        <f>VLOOKUP(C117,'AUD MAR'!B:T,10,0)</f>
        <v xml:space="preserve">16-12-2020 hasta el 16-12-2023.
</v>
      </c>
      <c r="O117" s="5" t="str">
        <f>VLOOKUP(C117,'AUD MAR'!B:T,11,0)</f>
        <v>Presidente: José Pedro Silva Prado
Director Ejecutivo: Edmundo Crespo Pisano
Gerente/Director Administración y Finanzas: Julio Gutiérrez Campos,</v>
      </c>
      <c r="P117" s="5" t="str">
        <f>VLOOKUP(C117,'AUD MAR'!B:T,12,0)</f>
        <v xml:space="preserve">Paseo Pdte. Errázuriz Echaurren N° 2631, 5° piso, comuna de Providencia, Santiago, Región Metropolitana.
</v>
      </c>
      <c r="Q117" s="5" t="str">
        <f>VLOOKUP(C117,'AUD MAR'!B:T,13,0)</f>
        <v>XIII</v>
      </c>
      <c r="R117" s="5" t="str">
        <f>VLOOKUP(C117,'AUD MAR'!B:T,14,0)</f>
        <v>Providencia</v>
      </c>
      <c r="S117" s="5" t="str">
        <f>VLOOKUP(C117,'AUD MAR'!B:T,15,0)</f>
        <v>228737900 - 228737980</v>
      </c>
      <c r="T117" s="5" t="str">
        <f>VLOOKUP(C117,'AUD MAR'!B:T,16,0)</f>
        <v xml:space="preserve">ccardenas@ciudaddelnino.cl
nneira@ciudaddelnino.cl 
</v>
      </c>
      <c r="U117" s="5">
        <f>VLOOKUP(C117,'AUD MAR'!B:T,17,0)</f>
        <v>0</v>
      </c>
      <c r="V117" s="6" t="str">
        <f>VLOOKUP(C117,'AUD MAR'!B:T,18,0)</f>
        <v>93401: Instituciones de Asistencia Social</v>
      </c>
      <c r="W117" s="7" t="str">
        <f>VLOOKUP(C117,'AUD MAR'!B:T,19,0)</f>
        <v xml:space="preserve">Se acompaña certificado de antecedentes financieros, correspondientes al año 2021 aprobador por el Subdepartamento de Supervisión Financiera Nacional.  </v>
      </c>
      <c r="X117" s="8">
        <v>2365966</v>
      </c>
      <c r="Y117" s="8">
        <v>7942887</v>
      </c>
      <c r="Z117" s="6">
        <v>45016</v>
      </c>
      <c r="AA117" s="5" t="s">
        <v>6020</v>
      </c>
      <c r="AB117" s="5" t="s">
        <v>6021</v>
      </c>
      <c r="AC117" s="5" t="s">
        <v>6042</v>
      </c>
    </row>
    <row r="118" spans="2:29" x14ac:dyDescent="0.2">
      <c r="B118" s="26" t="s">
        <v>6344</v>
      </c>
      <c r="C118" s="26">
        <v>700376001</v>
      </c>
      <c r="D118" s="5">
        <v>1100755</v>
      </c>
      <c r="E118" s="26">
        <v>10</v>
      </c>
      <c r="F118" s="5" t="str">
        <f>VLOOKUP(C118,'AUD MAR'!B:T,2,0)</f>
        <v>Fundación de Derecho Privado</v>
      </c>
      <c r="G118" s="5" t="str">
        <f>VLOOKUP(C118,'AUD MAR'!B:T,3,0)</f>
        <v>Fundación Derecho Privado.</v>
      </c>
      <c r="H118" s="5" t="str">
        <f>VLOOKUP(C118,'AUD MAR'!B:T,4,0)</f>
        <v>Otorgada por Decreto Supremo N° 629, de fecha 14 de febrero de 1938, del Ministerio de Justicia.</v>
      </c>
      <c r="I118" s="5" t="str">
        <f>VLOOKUP(C118,'AUD MAR'!B:T,5,0)</f>
        <v xml:space="preserve">Certificado de Vigencia de persona jurídica sin fines de lucro Folio N° 500449811171, emitido con fecha 18 de mayo de 2022, del Servicio de Registro Civil e Identificación. </v>
      </c>
      <c r="J118" s="5">
        <f>VLOOKUP(C118,'AUD MAR'!B:T,6,0)</f>
        <v>0</v>
      </c>
      <c r="K118" s="5" t="str">
        <f>VLOOKUP(C118,'AUD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8" s="5" t="str">
        <f>VLOOKUP(C118,'AUD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8" s="5" t="str">
        <f>VLOOKUP(C118,'AUD MAR'!B:T,9,0)</f>
        <v xml:space="preserve"> 3 años.</v>
      </c>
      <c r="N118" s="5" t="str">
        <f>VLOOKUP(C118,'AUD MAR'!B:T,10,0)</f>
        <v xml:space="preserve">16-12-2020 hasta el 16-12-2023.
</v>
      </c>
      <c r="O118" s="5" t="str">
        <f>VLOOKUP(C118,'AUD MAR'!B:T,11,0)</f>
        <v>Presidente: José Pedro Silva Prado
Director Ejecutivo: Edmundo Crespo Pisano
Gerente/Director Administración y Finanzas: Julio Gutiérrez Campos,</v>
      </c>
      <c r="P118" s="5" t="str">
        <f>VLOOKUP(C118,'AUD MAR'!B:T,12,0)</f>
        <v xml:space="preserve">Paseo Pdte. Errázuriz Echaurren N° 2631, 5° piso, comuna de Providencia, Santiago, Región Metropolitana.
</v>
      </c>
      <c r="Q118" s="5" t="str">
        <f>VLOOKUP(C118,'AUD MAR'!B:T,13,0)</f>
        <v>XIII</v>
      </c>
      <c r="R118" s="5" t="str">
        <f>VLOOKUP(C118,'AUD MAR'!B:T,14,0)</f>
        <v>Providencia</v>
      </c>
      <c r="S118" s="5" t="str">
        <f>VLOOKUP(C118,'AUD MAR'!B:T,15,0)</f>
        <v>228737900 - 228737980</v>
      </c>
      <c r="T118" s="5" t="str">
        <f>VLOOKUP(C118,'AUD MAR'!B:T,16,0)</f>
        <v xml:space="preserve">ccardenas@ciudaddelnino.cl
nneira@ciudaddelnino.cl 
</v>
      </c>
      <c r="U118" s="5">
        <f>VLOOKUP(C118,'AUD MAR'!B:T,17,0)</f>
        <v>0</v>
      </c>
      <c r="V118" s="6" t="str">
        <f>VLOOKUP(C118,'AUD MAR'!B:T,18,0)</f>
        <v>93401: Instituciones de Asistencia Social</v>
      </c>
      <c r="W118" s="7" t="str">
        <f>VLOOKUP(C118,'AUD MAR'!B:T,19,0)</f>
        <v xml:space="preserve">Se acompaña certificado de antecedentes financieros, correspondientes al año 2021 aprobador por el Subdepartamento de Supervisión Financiera Nacional.  </v>
      </c>
      <c r="X118" s="8">
        <v>13177534</v>
      </c>
      <c r="Y118" s="8">
        <v>40787604</v>
      </c>
      <c r="Z118" s="6">
        <v>45016</v>
      </c>
      <c r="AA118" s="5" t="s">
        <v>6020</v>
      </c>
      <c r="AB118" s="5" t="s">
        <v>6021</v>
      </c>
      <c r="AC118" s="5" t="s">
        <v>6042</v>
      </c>
    </row>
    <row r="119" spans="2:29" x14ac:dyDescent="0.2">
      <c r="B119" s="26" t="s">
        <v>6344</v>
      </c>
      <c r="C119" s="26">
        <v>700376001</v>
      </c>
      <c r="D119" s="5">
        <v>1132565</v>
      </c>
      <c r="E119" s="26">
        <v>13</v>
      </c>
      <c r="F119" s="5" t="str">
        <f>VLOOKUP(C119,'AUD MAR'!B:T,2,0)</f>
        <v>Fundación de Derecho Privado</v>
      </c>
      <c r="G119" s="5" t="str">
        <f>VLOOKUP(C119,'AUD MAR'!B:T,3,0)</f>
        <v>Fundación Derecho Privado.</v>
      </c>
      <c r="H119" s="5" t="str">
        <f>VLOOKUP(C119,'AUD MAR'!B:T,4,0)</f>
        <v>Otorgada por Decreto Supremo N° 629, de fecha 14 de febrero de 1938, del Ministerio de Justicia.</v>
      </c>
      <c r="I119" s="5" t="str">
        <f>VLOOKUP(C119,'AUD MAR'!B:T,5,0)</f>
        <v xml:space="preserve">Certificado de Vigencia de persona jurídica sin fines de lucro Folio N° 500449811171, emitido con fecha 18 de mayo de 2022, del Servicio de Registro Civil e Identificación. </v>
      </c>
      <c r="J119" s="5">
        <f>VLOOKUP(C119,'AUD MAR'!B:T,6,0)</f>
        <v>0</v>
      </c>
      <c r="K119" s="5" t="str">
        <f>VLOOKUP(C119,'AUD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19" s="5" t="str">
        <f>VLOOKUP(C119,'AUD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19" s="5" t="str">
        <f>VLOOKUP(C119,'AUD MAR'!B:T,9,0)</f>
        <v xml:space="preserve"> 3 años.</v>
      </c>
      <c r="N119" s="5" t="str">
        <f>VLOOKUP(C119,'AUD MAR'!B:T,10,0)</f>
        <v xml:space="preserve">16-12-2020 hasta el 16-12-2023.
</v>
      </c>
      <c r="O119" s="5" t="str">
        <f>VLOOKUP(C119,'AUD MAR'!B:T,11,0)</f>
        <v>Presidente: José Pedro Silva Prado
Director Ejecutivo: Edmundo Crespo Pisano
Gerente/Director Administración y Finanzas: Julio Gutiérrez Campos,</v>
      </c>
      <c r="P119" s="5" t="str">
        <f>VLOOKUP(C119,'AUD MAR'!B:T,12,0)</f>
        <v xml:space="preserve">Paseo Pdte. Errázuriz Echaurren N° 2631, 5° piso, comuna de Providencia, Santiago, Región Metropolitana.
</v>
      </c>
      <c r="Q119" s="5" t="str">
        <f>VLOOKUP(C119,'AUD MAR'!B:T,13,0)</f>
        <v>XIII</v>
      </c>
      <c r="R119" s="5" t="str">
        <f>VLOOKUP(C119,'AUD MAR'!B:T,14,0)</f>
        <v>Providencia</v>
      </c>
      <c r="S119" s="5" t="str">
        <f>VLOOKUP(C119,'AUD MAR'!B:T,15,0)</f>
        <v>228737900 - 228737980</v>
      </c>
      <c r="T119" s="5" t="str">
        <f>VLOOKUP(C119,'AUD MAR'!B:T,16,0)</f>
        <v xml:space="preserve">ccardenas@ciudaddelnino.cl
nneira@ciudaddelnino.cl 
</v>
      </c>
      <c r="U119" s="5">
        <f>VLOOKUP(C119,'AUD MAR'!B:T,17,0)</f>
        <v>0</v>
      </c>
      <c r="V119" s="6" t="str">
        <f>VLOOKUP(C119,'AUD MAR'!B:T,18,0)</f>
        <v>93401: Instituciones de Asistencia Social</v>
      </c>
      <c r="W119" s="7" t="str">
        <f>VLOOKUP(C119,'AUD MAR'!B:T,19,0)</f>
        <v xml:space="preserve">Se acompaña certificado de antecedentes financieros, correspondientes al año 2021 aprobador por el Subdepartamento de Supervisión Financiera Nacional.  </v>
      </c>
      <c r="X119" s="8">
        <v>8669430</v>
      </c>
      <c r="Y119" s="8">
        <v>28416465</v>
      </c>
      <c r="Z119" s="6">
        <v>45016</v>
      </c>
      <c r="AA119" s="5" t="s">
        <v>6020</v>
      </c>
      <c r="AB119" s="5" t="s">
        <v>6021</v>
      </c>
      <c r="AC119" s="5" t="s">
        <v>5266</v>
      </c>
    </row>
    <row r="120" spans="2:29" x14ac:dyDescent="0.2">
      <c r="B120" s="26" t="s">
        <v>6344</v>
      </c>
      <c r="C120" s="26">
        <v>700376001</v>
      </c>
      <c r="D120" s="5">
        <v>1132566</v>
      </c>
      <c r="E120" s="26">
        <v>13</v>
      </c>
      <c r="F120" s="5" t="str">
        <f>VLOOKUP(C120,'AUD MAR'!B:T,2,0)</f>
        <v>Fundación de Derecho Privado</v>
      </c>
      <c r="G120" s="5" t="str">
        <f>VLOOKUP(C120,'AUD MAR'!B:T,3,0)</f>
        <v>Fundación Derecho Privado.</v>
      </c>
      <c r="H120" s="5" t="str">
        <f>VLOOKUP(C120,'AUD MAR'!B:T,4,0)</f>
        <v>Otorgada por Decreto Supremo N° 629, de fecha 14 de febrero de 1938, del Ministerio de Justicia.</v>
      </c>
      <c r="I120" s="5" t="str">
        <f>VLOOKUP(C120,'AUD MAR'!B:T,5,0)</f>
        <v xml:space="preserve">Certificado de Vigencia de persona jurídica sin fines de lucro Folio N° 500449811171, emitido con fecha 18 de mayo de 2022, del Servicio de Registro Civil e Identificación. </v>
      </c>
      <c r="J120" s="5">
        <f>VLOOKUP(C120,'AUD MAR'!B:T,6,0)</f>
        <v>0</v>
      </c>
      <c r="K120" s="5" t="str">
        <f>VLOOKUP(C120,'AUD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0" s="5" t="str">
        <f>VLOOKUP(C120,'AUD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0" s="5" t="str">
        <f>VLOOKUP(C120,'AUD MAR'!B:T,9,0)</f>
        <v xml:space="preserve"> 3 años.</v>
      </c>
      <c r="N120" s="5" t="str">
        <f>VLOOKUP(C120,'AUD MAR'!B:T,10,0)</f>
        <v xml:space="preserve">16-12-2020 hasta el 16-12-2023.
</v>
      </c>
      <c r="O120" s="5" t="str">
        <f>VLOOKUP(C120,'AUD MAR'!B:T,11,0)</f>
        <v>Presidente: José Pedro Silva Prado
Director Ejecutivo: Edmundo Crespo Pisano
Gerente/Director Administración y Finanzas: Julio Gutiérrez Campos,</v>
      </c>
      <c r="P120" s="5" t="str">
        <f>VLOOKUP(C120,'AUD MAR'!B:T,12,0)</f>
        <v xml:space="preserve">Paseo Pdte. Errázuriz Echaurren N° 2631, 5° piso, comuna de Providencia, Santiago, Región Metropolitana.
</v>
      </c>
      <c r="Q120" s="5" t="str">
        <f>VLOOKUP(C120,'AUD MAR'!B:T,13,0)</f>
        <v>XIII</v>
      </c>
      <c r="R120" s="5" t="str">
        <f>VLOOKUP(C120,'AUD MAR'!B:T,14,0)</f>
        <v>Providencia</v>
      </c>
      <c r="S120" s="5" t="str">
        <f>VLOOKUP(C120,'AUD MAR'!B:T,15,0)</f>
        <v>228737900 - 228737980</v>
      </c>
      <c r="T120" s="5" t="str">
        <f>VLOOKUP(C120,'AUD MAR'!B:T,16,0)</f>
        <v xml:space="preserve">ccardenas@ciudaddelnino.cl
nneira@ciudaddelnino.cl 
</v>
      </c>
      <c r="U120" s="5">
        <f>VLOOKUP(C120,'AUD MAR'!B:T,17,0)</f>
        <v>0</v>
      </c>
      <c r="V120" s="6" t="str">
        <f>VLOOKUP(C120,'AUD MAR'!B:T,18,0)</f>
        <v>93401: Instituciones de Asistencia Social</v>
      </c>
      <c r="W120" s="7" t="str">
        <f>VLOOKUP(C120,'AUD MAR'!B:T,19,0)</f>
        <v xml:space="preserve">Se acompaña certificado de antecedentes financieros, correspondientes al año 2021 aprobador por el Subdepartamento de Supervisión Financiera Nacional.  </v>
      </c>
      <c r="X120" s="8">
        <v>11441021</v>
      </c>
      <c r="Y120" s="8">
        <v>31235803</v>
      </c>
      <c r="Z120" s="6">
        <v>45016</v>
      </c>
      <c r="AA120" s="5" t="s">
        <v>6020</v>
      </c>
      <c r="AB120" s="5" t="s">
        <v>6021</v>
      </c>
      <c r="AC120" s="5" t="s">
        <v>5266</v>
      </c>
    </row>
    <row r="121" spans="2:29" x14ac:dyDescent="0.2">
      <c r="B121" s="26" t="s">
        <v>6344</v>
      </c>
      <c r="C121" s="26">
        <v>700376001</v>
      </c>
      <c r="D121" s="5">
        <v>1140139</v>
      </c>
      <c r="E121" s="26">
        <v>14</v>
      </c>
      <c r="F121" s="5" t="str">
        <f>VLOOKUP(C121,'AUD MAR'!B:T,2,0)</f>
        <v>Fundación de Derecho Privado</v>
      </c>
      <c r="G121" s="5" t="str">
        <f>VLOOKUP(C121,'AUD MAR'!B:T,3,0)</f>
        <v>Fundación Derecho Privado.</v>
      </c>
      <c r="H121" s="5" t="str">
        <f>VLOOKUP(C121,'AUD MAR'!B:T,4,0)</f>
        <v>Otorgada por Decreto Supremo N° 629, de fecha 14 de febrero de 1938, del Ministerio de Justicia.</v>
      </c>
      <c r="I121" s="5" t="str">
        <f>VLOOKUP(C121,'AUD MAR'!B:T,5,0)</f>
        <v xml:space="preserve">Certificado de Vigencia de persona jurídica sin fines de lucro Folio N° 500449811171, emitido con fecha 18 de mayo de 2022, del Servicio de Registro Civil e Identificación. </v>
      </c>
      <c r="J121" s="5">
        <f>VLOOKUP(C121,'AUD MAR'!B:T,6,0)</f>
        <v>0</v>
      </c>
      <c r="K121" s="5" t="str">
        <f>VLOOKUP(C121,'AUD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1" s="5" t="str">
        <f>VLOOKUP(C121,'AUD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1" s="5" t="str">
        <f>VLOOKUP(C121,'AUD MAR'!B:T,9,0)</f>
        <v xml:space="preserve"> 3 años.</v>
      </c>
      <c r="N121" s="5" t="str">
        <f>VLOOKUP(C121,'AUD MAR'!B:T,10,0)</f>
        <v xml:space="preserve">16-12-2020 hasta el 16-12-2023.
</v>
      </c>
      <c r="O121" s="5" t="str">
        <f>VLOOKUP(C121,'AUD MAR'!B:T,11,0)</f>
        <v>Presidente: José Pedro Silva Prado
Director Ejecutivo: Edmundo Crespo Pisano
Gerente/Director Administración y Finanzas: Julio Gutiérrez Campos,</v>
      </c>
      <c r="P121" s="5" t="str">
        <f>VLOOKUP(C121,'AUD MAR'!B:T,12,0)</f>
        <v xml:space="preserve">Paseo Pdte. Errázuriz Echaurren N° 2631, 5° piso, comuna de Providencia, Santiago, Región Metropolitana.
</v>
      </c>
      <c r="Q121" s="5" t="str">
        <f>VLOOKUP(C121,'AUD MAR'!B:T,13,0)</f>
        <v>XIII</v>
      </c>
      <c r="R121" s="5" t="str">
        <f>VLOOKUP(C121,'AUD MAR'!B:T,14,0)</f>
        <v>Providencia</v>
      </c>
      <c r="S121" s="5" t="str">
        <f>VLOOKUP(C121,'AUD MAR'!B:T,15,0)</f>
        <v>228737900 - 228737980</v>
      </c>
      <c r="T121" s="5" t="str">
        <f>VLOOKUP(C121,'AUD MAR'!B:T,16,0)</f>
        <v xml:space="preserve">ccardenas@ciudaddelnino.cl
nneira@ciudaddelnino.cl 
</v>
      </c>
      <c r="U121" s="5">
        <f>VLOOKUP(C121,'AUD MAR'!B:T,17,0)</f>
        <v>0</v>
      </c>
      <c r="V121" s="6" t="str">
        <f>VLOOKUP(C121,'AUD MAR'!B:T,18,0)</f>
        <v>93401: Instituciones de Asistencia Social</v>
      </c>
      <c r="W121" s="7" t="str">
        <f>VLOOKUP(C121,'AUD MAR'!B:T,19,0)</f>
        <v xml:space="preserve">Se acompaña certificado de antecedentes financieros, correspondientes al año 2021 aprobador por el Subdepartamento de Supervisión Financiera Nacional.  </v>
      </c>
      <c r="X121" s="8">
        <v>931745</v>
      </c>
      <c r="Y121" s="8">
        <v>3310329</v>
      </c>
      <c r="Z121" s="6">
        <v>45016</v>
      </c>
      <c r="AA121" s="5" t="s">
        <v>6020</v>
      </c>
      <c r="AB121" s="5" t="s">
        <v>6021</v>
      </c>
      <c r="AC121" s="5" t="s">
        <v>6047</v>
      </c>
    </row>
    <row r="122" spans="2:29" x14ac:dyDescent="0.2">
      <c r="B122" s="26" t="s">
        <v>6344</v>
      </c>
      <c r="C122" s="26">
        <v>700376001</v>
      </c>
      <c r="D122" s="5">
        <v>1140140</v>
      </c>
      <c r="E122" s="26">
        <v>14</v>
      </c>
      <c r="F122" s="5" t="str">
        <f>VLOOKUP(C122,'AUD MAR'!B:T,2,0)</f>
        <v>Fundación de Derecho Privado</v>
      </c>
      <c r="G122" s="5" t="str">
        <f>VLOOKUP(C122,'AUD MAR'!B:T,3,0)</f>
        <v>Fundación Derecho Privado.</v>
      </c>
      <c r="H122" s="5" t="str">
        <f>VLOOKUP(C122,'AUD MAR'!B:T,4,0)</f>
        <v>Otorgada por Decreto Supremo N° 629, de fecha 14 de febrero de 1938, del Ministerio de Justicia.</v>
      </c>
      <c r="I122" s="5" t="str">
        <f>VLOOKUP(C122,'AUD MAR'!B:T,5,0)</f>
        <v xml:space="preserve">Certificado de Vigencia de persona jurídica sin fines de lucro Folio N° 500449811171, emitido con fecha 18 de mayo de 2022, del Servicio de Registro Civil e Identificación. </v>
      </c>
      <c r="J122" s="5">
        <f>VLOOKUP(C122,'AUD MAR'!B:T,6,0)</f>
        <v>0</v>
      </c>
      <c r="K122" s="5" t="str">
        <f>VLOOKUP(C122,'AUD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2" s="5" t="str">
        <f>VLOOKUP(C122,'AUD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2" s="5" t="str">
        <f>VLOOKUP(C122,'AUD MAR'!B:T,9,0)</f>
        <v xml:space="preserve"> 3 años.</v>
      </c>
      <c r="N122" s="5" t="str">
        <f>VLOOKUP(C122,'AUD MAR'!B:T,10,0)</f>
        <v xml:space="preserve">16-12-2020 hasta el 16-12-2023.
</v>
      </c>
      <c r="O122" s="5" t="str">
        <f>VLOOKUP(C122,'AUD MAR'!B:T,11,0)</f>
        <v>Presidente: José Pedro Silva Prado
Director Ejecutivo: Edmundo Crespo Pisano
Gerente/Director Administración y Finanzas: Julio Gutiérrez Campos,</v>
      </c>
      <c r="P122" s="5" t="str">
        <f>VLOOKUP(C122,'AUD MAR'!B:T,12,0)</f>
        <v xml:space="preserve">Paseo Pdte. Errázuriz Echaurren N° 2631, 5° piso, comuna de Providencia, Santiago, Región Metropolitana.
</v>
      </c>
      <c r="Q122" s="5" t="str">
        <f>VLOOKUP(C122,'AUD MAR'!B:T,13,0)</f>
        <v>XIII</v>
      </c>
      <c r="R122" s="5" t="str">
        <f>VLOOKUP(C122,'AUD MAR'!B:T,14,0)</f>
        <v>Providencia</v>
      </c>
      <c r="S122" s="5" t="str">
        <f>VLOOKUP(C122,'AUD MAR'!B:T,15,0)</f>
        <v>228737900 - 228737980</v>
      </c>
      <c r="T122" s="5" t="str">
        <f>VLOOKUP(C122,'AUD MAR'!B:T,16,0)</f>
        <v xml:space="preserve">ccardenas@ciudaddelnino.cl
nneira@ciudaddelnino.cl 
</v>
      </c>
      <c r="U122" s="5">
        <f>VLOOKUP(C122,'AUD MAR'!B:T,17,0)</f>
        <v>0</v>
      </c>
      <c r="V122" s="6" t="str">
        <f>VLOOKUP(C122,'AUD MAR'!B:T,18,0)</f>
        <v>93401: Instituciones de Asistencia Social</v>
      </c>
      <c r="W122" s="7" t="str">
        <f>VLOOKUP(C122,'AUD MAR'!B:T,19,0)</f>
        <v xml:space="preserve">Se acompaña certificado de antecedentes financieros, correspondientes al año 2021 aprobador por el Subdepartamento de Supervisión Financiera Nacional.  </v>
      </c>
      <c r="X122" s="8">
        <v>1182983</v>
      </c>
      <c r="Y122" s="8">
        <v>3886945</v>
      </c>
      <c r="Z122" s="6">
        <v>45016</v>
      </c>
      <c r="AA122" s="5" t="s">
        <v>6020</v>
      </c>
      <c r="AB122" s="5" t="s">
        <v>6021</v>
      </c>
      <c r="AC122" s="5" t="s">
        <v>6047</v>
      </c>
    </row>
    <row r="123" spans="2:29" x14ac:dyDescent="0.2">
      <c r="B123" s="26" t="s">
        <v>8088</v>
      </c>
      <c r="C123" s="26">
        <v>700376001</v>
      </c>
      <c r="D123" s="5">
        <v>1040505</v>
      </c>
      <c r="E123" s="26">
        <v>4</v>
      </c>
      <c r="F123" s="5" t="str">
        <f>VLOOKUP(C123,'AUD MAR'!B:T,2,0)</f>
        <v>Fundación de Derecho Privado</v>
      </c>
      <c r="G123" s="5" t="str">
        <f>VLOOKUP(C123,'AUD MAR'!B:T,3,0)</f>
        <v>Fundación Derecho Privado.</v>
      </c>
      <c r="H123" s="5" t="str">
        <f>VLOOKUP(C123,'AUD MAR'!B:T,4,0)</f>
        <v>Otorgada por Decreto Supremo N° 629, de fecha 14 de febrero de 1938, del Ministerio de Justicia.</v>
      </c>
      <c r="I123" s="5" t="str">
        <f>VLOOKUP(C123,'AUD MAR'!B:T,5,0)</f>
        <v xml:space="preserve">Certificado de Vigencia de persona jurídica sin fines de lucro Folio N° 500449811171, emitido con fecha 18 de mayo de 2022, del Servicio de Registro Civil e Identificación. </v>
      </c>
      <c r="J123" s="5">
        <f>VLOOKUP(C123,'AUD MAR'!B:T,6,0)</f>
        <v>0</v>
      </c>
      <c r="K123" s="5" t="str">
        <f>VLOOKUP(C123,'AUD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3" s="5" t="str">
        <f>VLOOKUP(C123,'AUD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3" s="5" t="str">
        <f>VLOOKUP(C123,'AUD MAR'!B:T,9,0)</f>
        <v xml:space="preserve"> 3 años.</v>
      </c>
      <c r="N123" s="5" t="str">
        <f>VLOOKUP(C123,'AUD MAR'!B:T,10,0)</f>
        <v xml:space="preserve">16-12-2020 hasta el 16-12-2023.
</v>
      </c>
      <c r="O123" s="5" t="str">
        <f>VLOOKUP(C123,'AUD MAR'!B:T,11,0)</f>
        <v>Presidente: José Pedro Silva Prado
Director Ejecutivo: Edmundo Crespo Pisano
Gerente/Director Administración y Finanzas: Julio Gutiérrez Campos,</v>
      </c>
      <c r="P123" s="5" t="str">
        <f>VLOOKUP(C123,'AUD MAR'!B:T,12,0)</f>
        <v xml:space="preserve">Paseo Pdte. Errázuriz Echaurren N° 2631, 5° piso, comuna de Providencia, Santiago, Región Metropolitana.
</v>
      </c>
      <c r="Q123" s="5" t="str">
        <f>VLOOKUP(C123,'AUD MAR'!B:T,13,0)</f>
        <v>XIII</v>
      </c>
      <c r="R123" s="5" t="str">
        <f>VLOOKUP(C123,'AUD MAR'!B:T,14,0)</f>
        <v>Providencia</v>
      </c>
      <c r="S123" s="5" t="str">
        <f>VLOOKUP(C123,'AUD MAR'!B:T,15,0)</f>
        <v>228737900 - 228737980</v>
      </c>
      <c r="T123" s="5" t="str">
        <f>VLOOKUP(C123,'AUD MAR'!B:T,16,0)</f>
        <v xml:space="preserve">ccardenas@ciudaddelnino.cl
nneira@ciudaddelnino.cl 
</v>
      </c>
      <c r="U123" s="5">
        <f>VLOOKUP(C123,'AUD MAR'!B:T,17,0)</f>
        <v>0</v>
      </c>
      <c r="V123" s="6" t="str">
        <f>VLOOKUP(C123,'AUD MAR'!B:T,18,0)</f>
        <v>93401: Instituciones de Asistencia Social</v>
      </c>
      <c r="W123" s="7" t="str">
        <f>VLOOKUP(C123,'AUD MAR'!B:T,19,0)</f>
        <v xml:space="preserve">Se acompaña certificado de antecedentes financieros, correspondientes al año 2021 aprobador por el Subdepartamento de Supervisión Financiera Nacional.  </v>
      </c>
      <c r="X123" s="8">
        <v>14425515</v>
      </c>
      <c r="Y123" s="8">
        <v>44949882</v>
      </c>
      <c r="Z123" s="6">
        <v>45016</v>
      </c>
      <c r="AA123" s="5" t="s">
        <v>6020</v>
      </c>
      <c r="AB123" s="5" t="s">
        <v>6021</v>
      </c>
      <c r="AC123" s="5" t="s">
        <v>6038</v>
      </c>
    </row>
    <row r="124" spans="2:29" x14ac:dyDescent="0.2">
      <c r="B124" s="26" t="s">
        <v>8088</v>
      </c>
      <c r="C124" s="26">
        <v>700376001</v>
      </c>
      <c r="D124" s="5">
        <v>1040523</v>
      </c>
      <c r="E124" s="26">
        <v>4</v>
      </c>
      <c r="F124" s="5" t="str">
        <f>VLOOKUP(C124,'AUD MAR'!B:T,2,0)</f>
        <v>Fundación de Derecho Privado</v>
      </c>
      <c r="G124" s="5" t="str">
        <f>VLOOKUP(C124,'AUD MAR'!B:T,3,0)</f>
        <v>Fundación Derecho Privado.</v>
      </c>
      <c r="H124" s="5" t="str">
        <f>VLOOKUP(C124,'AUD MAR'!B:T,4,0)</f>
        <v>Otorgada por Decreto Supremo N° 629, de fecha 14 de febrero de 1938, del Ministerio de Justicia.</v>
      </c>
      <c r="I124" s="5" t="str">
        <f>VLOOKUP(C124,'AUD MAR'!B:T,5,0)</f>
        <v xml:space="preserve">Certificado de Vigencia de persona jurídica sin fines de lucro Folio N° 500449811171, emitido con fecha 18 de mayo de 2022, del Servicio de Registro Civil e Identificación. </v>
      </c>
      <c r="J124" s="5">
        <f>VLOOKUP(C124,'AUD MAR'!B:T,6,0)</f>
        <v>0</v>
      </c>
      <c r="K124" s="5" t="str">
        <f>VLOOKUP(C124,'AUD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4" s="5" t="str">
        <f>VLOOKUP(C124,'AUD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4" s="5" t="str">
        <f>VLOOKUP(C124,'AUD MAR'!B:T,9,0)</f>
        <v xml:space="preserve"> 3 años.</v>
      </c>
      <c r="N124" s="5" t="str">
        <f>VLOOKUP(C124,'AUD MAR'!B:T,10,0)</f>
        <v xml:space="preserve">16-12-2020 hasta el 16-12-2023.
</v>
      </c>
      <c r="O124" s="5" t="str">
        <f>VLOOKUP(C124,'AUD MAR'!B:T,11,0)</f>
        <v>Presidente: José Pedro Silva Prado
Director Ejecutivo: Edmundo Crespo Pisano
Gerente/Director Administración y Finanzas: Julio Gutiérrez Campos,</v>
      </c>
      <c r="P124" s="5" t="str">
        <f>VLOOKUP(C124,'AUD MAR'!B:T,12,0)</f>
        <v xml:space="preserve">Paseo Pdte. Errázuriz Echaurren N° 2631, 5° piso, comuna de Providencia, Santiago, Región Metropolitana.
</v>
      </c>
      <c r="Q124" s="5" t="str">
        <f>VLOOKUP(C124,'AUD MAR'!B:T,13,0)</f>
        <v>XIII</v>
      </c>
      <c r="R124" s="5" t="str">
        <f>VLOOKUP(C124,'AUD MAR'!B:T,14,0)</f>
        <v>Providencia</v>
      </c>
      <c r="S124" s="5" t="str">
        <f>VLOOKUP(C124,'AUD MAR'!B:T,15,0)</f>
        <v>228737900 - 228737980</v>
      </c>
      <c r="T124" s="5" t="str">
        <f>VLOOKUP(C124,'AUD MAR'!B:T,16,0)</f>
        <v xml:space="preserve">ccardenas@ciudaddelnino.cl
nneira@ciudaddelnino.cl 
</v>
      </c>
      <c r="U124" s="5">
        <f>VLOOKUP(C124,'AUD MAR'!B:T,17,0)</f>
        <v>0</v>
      </c>
      <c r="V124" s="6" t="str">
        <f>VLOOKUP(C124,'AUD MAR'!B:T,18,0)</f>
        <v>93401: Instituciones de Asistencia Social</v>
      </c>
      <c r="W124" s="7" t="str">
        <f>VLOOKUP(C124,'AUD MAR'!B:T,19,0)</f>
        <v xml:space="preserve">Se acompaña certificado de antecedentes financieros, correspondientes al año 2021 aprobador por el Subdepartamento de Supervisión Financiera Nacional.  </v>
      </c>
      <c r="X124" s="8">
        <v>1996596</v>
      </c>
      <c r="Y124" s="8">
        <v>5324256</v>
      </c>
      <c r="Z124" s="6">
        <v>45016</v>
      </c>
      <c r="AA124" s="5" t="s">
        <v>6020</v>
      </c>
      <c r="AB124" s="5" t="s">
        <v>6021</v>
      </c>
      <c r="AC124" s="5" t="s">
        <v>6038</v>
      </c>
    </row>
    <row r="125" spans="2:29" x14ac:dyDescent="0.2">
      <c r="B125" s="26" t="s">
        <v>8088</v>
      </c>
      <c r="C125" s="26">
        <v>700376001</v>
      </c>
      <c r="D125" s="5">
        <v>1040524</v>
      </c>
      <c r="E125" s="26">
        <v>4</v>
      </c>
      <c r="F125" s="5" t="str">
        <f>VLOOKUP(C125,'AUD MAR'!B:T,2,0)</f>
        <v>Fundación de Derecho Privado</v>
      </c>
      <c r="G125" s="5" t="str">
        <f>VLOOKUP(C125,'AUD MAR'!B:T,3,0)</f>
        <v>Fundación Derecho Privado.</v>
      </c>
      <c r="H125" s="5" t="str">
        <f>VLOOKUP(C125,'AUD MAR'!B:T,4,0)</f>
        <v>Otorgada por Decreto Supremo N° 629, de fecha 14 de febrero de 1938, del Ministerio de Justicia.</v>
      </c>
      <c r="I125" s="5" t="str">
        <f>VLOOKUP(C125,'AUD MAR'!B:T,5,0)</f>
        <v xml:space="preserve">Certificado de Vigencia de persona jurídica sin fines de lucro Folio N° 500449811171, emitido con fecha 18 de mayo de 2022, del Servicio de Registro Civil e Identificación. </v>
      </c>
      <c r="J125" s="5">
        <f>VLOOKUP(C125,'AUD MAR'!B:T,6,0)</f>
        <v>0</v>
      </c>
      <c r="K125" s="5" t="str">
        <f>VLOOKUP(C125,'AUD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5" s="5" t="str">
        <f>VLOOKUP(C125,'AUD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5" s="5" t="str">
        <f>VLOOKUP(C125,'AUD MAR'!B:T,9,0)</f>
        <v xml:space="preserve"> 3 años.</v>
      </c>
      <c r="N125" s="5" t="str">
        <f>VLOOKUP(C125,'AUD MAR'!B:T,10,0)</f>
        <v xml:space="preserve">16-12-2020 hasta el 16-12-2023.
</v>
      </c>
      <c r="O125" s="5" t="str">
        <f>VLOOKUP(C125,'AUD MAR'!B:T,11,0)</f>
        <v>Presidente: José Pedro Silva Prado
Director Ejecutivo: Edmundo Crespo Pisano
Gerente/Director Administración y Finanzas: Julio Gutiérrez Campos,</v>
      </c>
      <c r="P125" s="5" t="str">
        <f>VLOOKUP(C125,'AUD MAR'!B:T,12,0)</f>
        <v xml:space="preserve">Paseo Pdte. Errázuriz Echaurren N° 2631, 5° piso, comuna de Providencia, Santiago, Región Metropolitana.
</v>
      </c>
      <c r="Q125" s="5" t="str">
        <f>VLOOKUP(C125,'AUD MAR'!B:T,13,0)</f>
        <v>XIII</v>
      </c>
      <c r="R125" s="5" t="str">
        <f>VLOOKUP(C125,'AUD MAR'!B:T,14,0)</f>
        <v>Providencia</v>
      </c>
      <c r="S125" s="5" t="str">
        <f>VLOOKUP(C125,'AUD MAR'!B:T,15,0)</f>
        <v>228737900 - 228737980</v>
      </c>
      <c r="T125" s="5" t="str">
        <f>VLOOKUP(C125,'AUD MAR'!B:T,16,0)</f>
        <v xml:space="preserve">ccardenas@ciudaddelnino.cl
nneira@ciudaddelnino.cl 
</v>
      </c>
      <c r="U125" s="5">
        <f>VLOOKUP(C125,'AUD MAR'!B:T,17,0)</f>
        <v>0</v>
      </c>
      <c r="V125" s="6" t="str">
        <f>VLOOKUP(C125,'AUD MAR'!B:T,18,0)</f>
        <v>93401: Instituciones de Asistencia Social</v>
      </c>
      <c r="W125" s="7" t="str">
        <f>VLOOKUP(C125,'AUD MAR'!B:T,19,0)</f>
        <v xml:space="preserve">Se acompaña certificado de antecedentes financieros, correspondientes al año 2021 aprobador por el Subdepartamento de Supervisión Financiera Nacional.  </v>
      </c>
      <c r="X125" s="8">
        <v>2365966</v>
      </c>
      <c r="Y125" s="8">
        <v>6590906</v>
      </c>
      <c r="Z125" s="6">
        <v>45016</v>
      </c>
      <c r="AA125" s="5" t="s">
        <v>6020</v>
      </c>
      <c r="AB125" s="5" t="s">
        <v>6021</v>
      </c>
      <c r="AC125" s="5" t="s">
        <v>6038</v>
      </c>
    </row>
    <row r="126" spans="2:29" x14ac:dyDescent="0.2">
      <c r="B126" s="26" t="s">
        <v>8088</v>
      </c>
      <c r="C126" s="26">
        <v>700376001</v>
      </c>
      <c r="D126" s="5">
        <v>1090669</v>
      </c>
      <c r="E126" s="26">
        <v>9</v>
      </c>
      <c r="F126" s="5" t="str">
        <f>VLOOKUP(C126,'AUD MAR'!B:T,2,0)</f>
        <v>Fundación de Derecho Privado</v>
      </c>
      <c r="G126" s="5" t="str">
        <f>VLOOKUP(C126,'AUD MAR'!B:T,3,0)</f>
        <v>Fundación Derecho Privado.</v>
      </c>
      <c r="H126" s="5" t="str">
        <f>VLOOKUP(C126,'AUD MAR'!B:T,4,0)</f>
        <v>Otorgada por Decreto Supremo N° 629, de fecha 14 de febrero de 1938, del Ministerio de Justicia.</v>
      </c>
      <c r="I126" s="5" t="str">
        <f>VLOOKUP(C126,'AUD MAR'!B:T,5,0)</f>
        <v xml:space="preserve">Certificado de Vigencia de persona jurídica sin fines de lucro Folio N° 500449811171, emitido con fecha 18 de mayo de 2022, del Servicio de Registro Civil e Identificación. </v>
      </c>
      <c r="J126" s="5">
        <f>VLOOKUP(C126,'AUD MAR'!B:T,6,0)</f>
        <v>0</v>
      </c>
      <c r="K126" s="5" t="str">
        <f>VLOOKUP(C126,'AUD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6" s="5" t="str">
        <f>VLOOKUP(C126,'AUD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6" s="5" t="str">
        <f>VLOOKUP(C126,'AUD MAR'!B:T,9,0)</f>
        <v xml:space="preserve"> 3 años.</v>
      </c>
      <c r="N126" s="5" t="str">
        <f>VLOOKUP(C126,'AUD MAR'!B:T,10,0)</f>
        <v xml:space="preserve">16-12-2020 hasta el 16-12-2023.
</v>
      </c>
      <c r="O126" s="5" t="str">
        <f>VLOOKUP(C126,'AUD MAR'!B:T,11,0)</f>
        <v>Presidente: José Pedro Silva Prado
Director Ejecutivo: Edmundo Crespo Pisano
Gerente/Director Administración y Finanzas: Julio Gutiérrez Campos,</v>
      </c>
      <c r="P126" s="5" t="str">
        <f>VLOOKUP(C126,'AUD MAR'!B:T,12,0)</f>
        <v xml:space="preserve">Paseo Pdte. Errázuriz Echaurren N° 2631, 5° piso, comuna de Providencia, Santiago, Región Metropolitana.
</v>
      </c>
      <c r="Q126" s="5" t="str">
        <f>VLOOKUP(C126,'AUD MAR'!B:T,13,0)</f>
        <v>XIII</v>
      </c>
      <c r="R126" s="5" t="str">
        <f>VLOOKUP(C126,'AUD MAR'!B:T,14,0)</f>
        <v>Providencia</v>
      </c>
      <c r="S126" s="5" t="str">
        <f>VLOOKUP(C126,'AUD MAR'!B:T,15,0)</f>
        <v>228737900 - 228737980</v>
      </c>
      <c r="T126" s="5" t="str">
        <f>VLOOKUP(C126,'AUD MAR'!B:T,16,0)</f>
        <v xml:space="preserve">ccardenas@ciudaddelnino.cl
nneira@ciudaddelnino.cl 
</v>
      </c>
      <c r="U126" s="5">
        <f>VLOOKUP(C126,'AUD MAR'!B:T,17,0)</f>
        <v>0</v>
      </c>
      <c r="V126" s="6" t="str">
        <f>VLOOKUP(C126,'AUD MAR'!B:T,18,0)</f>
        <v>93401: Instituciones de Asistencia Social</v>
      </c>
      <c r="W126" s="7" t="str">
        <f>VLOOKUP(C126,'AUD MAR'!B:T,19,0)</f>
        <v xml:space="preserve">Se acompaña certificado de antecedentes financieros, correspondientes al año 2021 aprobador por el Subdepartamento de Supervisión Financiera Nacional.  </v>
      </c>
      <c r="X126" s="8">
        <v>6721941</v>
      </c>
      <c r="Y126" s="8">
        <v>19882880</v>
      </c>
      <c r="Z126" s="6">
        <v>45016</v>
      </c>
      <c r="AA126" s="5" t="s">
        <v>6020</v>
      </c>
      <c r="AB126" s="5" t="s">
        <v>6021</v>
      </c>
      <c r="AC126" s="5" t="s">
        <v>203</v>
      </c>
    </row>
    <row r="127" spans="2:29" x14ac:dyDescent="0.2">
      <c r="B127" s="26" t="s">
        <v>8088</v>
      </c>
      <c r="C127" s="26">
        <v>700376001</v>
      </c>
      <c r="D127" s="5">
        <v>1100767</v>
      </c>
      <c r="E127" s="26">
        <v>10</v>
      </c>
      <c r="F127" s="5" t="str">
        <f>VLOOKUP(C127,'AUD MAR'!B:T,2,0)</f>
        <v>Fundación de Derecho Privado</v>
      </c>
      <c r="G127" s="5" t="str">
        <f>VLOOKUP(C127,'AUD MAR'!B:T,3,0)</f>
        <v>Fundación Derecho Privado.</v>
      </c>
      <c r="H127" s="5" t="str">
        <f>VLOOKUP(C127,'AUD MAR'!B:T,4,0)</f>
        <v>Otorgada por Decreto Supremo N° 629, de fecha 14 de febrero de 1938, del Ministerio de Justicia.</v>
      </c>
      <c r="I127" s="5" t="str">
        <f>VLOOKUP(C127,'AUD MAR'!B:T,5,0)</f>
        <v xml:space="preserve">Certificado de Vigencia de persona jurídica sin fines de lucro Folio N° 500449811171, emitido con fecha 18 de mayo de 2022, del Servicio de Registro Civil e Identificación. </v>
      </c>
      <c r="J127" s="5">
        <f>VLOOKUP(C127,'AUD MAR'!B:T,6,0)</f>
        <v>0</v>
      </c>
      <c r="K127" s="5" t="str">
        <f>VLOOKUP(C127,'AUD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7" s="5" t="str">
        <f>VLOOKUP(C127,'AUD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7" s="5" t="str">
        <f>VLOOKUP(C127,'AUD MAR'!B:T,9,0)</f>
        <v xml:space="preserve"> 3 años.</v>
      </c>
      <c r="N127" s="5" t="str">
        <f>VLOOKUP(C127,'AUD MAR'!B:T,10,0)</f>
        <v xml:space="preserve">16-12-2020 hasta el 16-12-2023.
</v>
      </c>
      <c r="O127" s="5" t="str">
        <f>VLOOKUP(C127,'AUD MAR'!B:T,11,0)</f>
        <v>Presidente: José Pedro Silva Prado
Director Ejecutivo: Edmundo Crespo Pisano
Gerente/Director Administración y Finanzas: Julio Gutiérrez Campos,</v>
      </c>
      <c r="P127" s="5" t="str">
        <f>VLOOKUP(C127,'AUD MAR'!B:T,12,0)</f>
        <v xml:space="preserve">Paseo Pdte. Errázuriz Echaurren N° 2631, 5° piso, comuna de Providencia, Santiago, Región Metropolitana.
</v>
      </c>
      <c r="Q127" s="5" t="str">
        <f>VLOOKUP(C127,'AUD MAR'!B:T,13,0)</f>
        <v>XIII</v>
      </c>
      <c r="R127" s="5" t="str">
        <f>VLOOKUP(C127,'AUD MAR'!B:T,14,0)</f>
        <v>Providencia</v>
      </c>
      <c r="S127" s="5" t="str">
        <f>VLOOKUP(C127,'AUD MAR'!B:T,15,0)</f>
        <v>228737900 - 228737980</v>
      </c>
      <c r="T127" s="5" t="str">
        <f>VLOOKUP(C127,'AUD MAR'!B:T,16,0)</f>
        <v xml:space="preserve">ccardenas@ciudaddelnino.cl
nneira@ciudaddelnino.cl 
</v>
      </c>
      <c r="U127" s="5">
        <f>VLOOKUP(C127,'AUD MAR'!B:T,17,0)</f>
        <v>0</v>
      </c>
      <c r="V127" s="6" t="str">
        <f>VLOOKUP(C127,'AUD MAR'!B:T,18,0)</f>
        <v>93401: Instituciones de Asistencia Social</v>
      </c>
      <c r="W127" s="7" t="str">
        <f>VLOOKUP(C127,'AUD MAR'!B:T,19,0)</f>
        <v xml:space="preserve">Se acompaña certificado de antecedentes financieros, correspondientes al año 2021 aprobador por el Subdepartamento de Supervisión Financiera Nacional.  </v>
      </c>
      <c r="X127" s="8">
        <v>10660503</v>
      </c>
      <c r="Y127" s="8">
        <v>31563179</v>
      </c>
      <c r="Z127" s="6">
        <v>45016</v>
      </c>
      <c r="AA127" s="5" t="s">
        <v>6020</v>
      </c>
      <c r="AB127" s="5" t="s">
        <v>6021</v>
      </c>
      <c r="AC127" s="5" t="s">
        <v>6022</v>
      </c>
    </row>
    <row r="128" spans="2:29" x14ac:dyDescent="0.2">
      <c r="B128" s="26" t="s">
        <v>8088</v>
      </c>
      <c r="C128" s="26">
        <v>700376001</v>
      </c>
      <c r="D128" s="5">
        <v>1140222</v>
      </c>
      <c r="E128" s="26">
        <v>14</v>
      </c>
      <c r="F128" s="5" t="str">
        <f>VLOOKUP(C128,'AUD MAR'!B:T,2,0)</f>
        <v>Fundación de Derecho Privado</v>
      </c>
      <c r="G128" s="5" t="str">
        <f>VLOOKUP(C128,'AUD MAR'!B:T,3,0)</f>
        <v>Fundación Derecho Privado.</v>
      </c>
      <c r="H128" s="5" t="str">
        <f>VLOOKUP(C128,'AUD MAR'!B:T,4,0)</f>
        <v>Otorgada por Decreto Supremo N° 629, de fecha 14 de febrero de 1938, del Ministerio de Justicia.</v>
      </c>
      <c r="I128" s="5" t="str">
        <f>VLOOKUP(C128,'AUD MAR'!B:T,5,0)</f>
        <v xml:space="preserve">Certificado de Vigencia de persona jurídica sin fines de lucro Folio N° 500449811171, emitido con fecha 18 de mayo de 2022, del Servicio de Registro Civil e Identificación. </v>
      </c>
      <c r="J128" s="5">
        <f>VLOOKUP(C128,'AUD MAR'!B:T,6,0)</f>
        <v>0</v>
      </c>
      <c r="K128" s="5" t="str">
        <f>VLOOKUP(C128,'AUD MAR'!B:T,7,0)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L128" s="5" t="str">
        <f>VLOOKUP(C128,'AUD MAR'!B:T,8,0)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Gloria Baeza Concha.
RUT: 4.770.258-5 
Pablo Vial Claro
RUT: 6.947.719-4
</v>
      </c>
      <c r="M128" s="5" t="str">
        <f>VLOOKUP(C128,'AUD MAR'!B:T,9,0)</f>
        <v xml:space="preserve"> 3 años.</v>
      </c>
      <c r="N128" s="5" t="str">
        <f>VLOOKUP(C128,'AUD MAR'!B:T,10,0)</f>
        <v xml:space="preserve">16-12-2020 hasta el 16-12-2023.
</v>
      </c>
      <c r="O128" s="5" t="str">
        <f>VLOOKUP(C128,'AUD MAR'!B:T,11,0)</f>
        <v>Presidente: José Pedro Silva Prado
Director Ejecutivo: Edmundo Crespo Pisano
Gerente/Director Administración y Finanzas: Julio Gutiérrez Campos,</v>
      </c>
      <c r="P128" s="5" t="str">
        <f>VLOOKUP(C128,'AUD MAR'!B:T,12,0)</f>
        <v xml:space="preserve">Paseo Pdte. Errázuriz Echaurren N° 2631, 5° piso, comuna de Providencia, Santiago, Región Metropolitana.
</v>
      </c>
      <c r="Q128" s="5" t="str">
        <f>VLOOKUP(C128,'AUD MAR'!B:T,13,0)</f>
        <v>XIII</v>
      </c>
      <c r="R128" s="5" t="str">
        <f>VLOOKUP(C128,'AUD MAR'!B:T,14,0)</f>
        <v>Providencia</v>
      </c>
      <c r="S128" s="5" t="str">
        <f>VLOOKUP(C128,'AUD MAR'!B:T,15,0)</f>
        <v>228737900 - 228737980</v>
      </c>
      <c r="T128" s="5" t="str">
        <f>VLOOKUP(C128,'AUD MAR'!B:T,16,0)</f>
        <v xml:space="preserve">ccardenas@ciudaddelnino.cl
nneira@ciudaddelnino.cl 
</v>
      </c>
      <c r="U128" s="5">
        <f>VLOOKUP(C128,'AUD MAR'!B:T,17,0)</f>
        <v>0</v>
      </c>
      <c r="V128" s="6" t="str">
        <f>VLOOKUP(C128,'AUD MAR'!B:T,18,0)</f>
        <v>93401: Instituciones de Asistencia Social</v>
      </c>
      <c r="W128" s="7" t="str">
        <f>VLOOKUP(C128,'AUD MAR'!B:T,19,0)</f>
        <v xml:space="preserve">Se acompaña certificado de antecedentes financieros, correspondientes al año 2021 aprobador por el Subdepartamento de Supervisión Financiera Nacional.  </v>
      </c>
      <c r="X128" s="8">
        <v>11551848</v>
      </c>
      <c r="Y128" s="8">
        <v>35536157</v>
      </c>
      <c r="Z128" s="6">
        <v>45016</v>
      </c>
      <c r="AA128" s="5" t="s">
        <v>6020</v>
      </c>
      <c r="AB128" s="5" t="s">
        <v>6021</v>
      </c>
      <c r="AC128" s="5" t="s">
        <v>6047</v>
      </c>
    </row>
    <row r="129" spans="2:29" x14ac:dyDescent="0.2">
      <c r="B129" s="26" t="s">
        <v>6165</v>
      </c>
      <c r="C129" s="26">
        <v>650587340</v>
      </c>
      <c r="D129" s="5">
        <v>1020426</v>
      </c>
      <c r="E129" s="26">
        <v>2</v>
      </c>
      <c r="F129" s="5" t="str">
        <f>VLOOKUP(C129,'AUD MAR'!B:T,2,0)</f>
        <v>Fundación de Derecho Privado.</v>
      </c>
      <c r="G129" s="5" t="str">
        <f>VLOOKUP(C129,'AUD MAR'!B:T,3,0)</f>
        <v>Fundación Derecho Privado.</v>
      </c>
      <c r="H129" s="5" t="str">
        <f>VLOOKUP(C129,'AUD MAR'!B:T,4,0)</f>
        <v xml:space="preserve">Registro Nacional de Personas Jurídicas Nº860, del Servicio de Registro Civil e Identificación.
Fecha de concesión de Personalidad Jurídica: 19 de julio de 2012.
</v>
      </c>
      <c r="I129" s="5" t="str">
        <f>VLOOKUP(C129,'AUD MAR'!B:T,5,0)</f>
        <v>Certificado de Vigencia Folio Nº 500460916202, de fecha 26 de julio de 2022, del Servicio de Registro Civil e Identificación.</v>
      </c>
      <c r="J129" s="5">
        <f>VLOOKUP(C129,'AUD MAR'!B:T,6,0)</f>
        <v>0</v>
      </c>
      <c r="K129" s="5" t="str">
        <f>VLOOKUP(C129,'AUD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29" s="5" t="str">
        <f>VLOOKUP(C129,'AUD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29" s="5" t="str">
        <f>VLOOKUP(C129,'AUD MAR'!B:T,9,0)</f>
        <v xml:space="preserve">Dos años </v>
      </c>
      <c r="N129" s="5" t="str">
        <f>VLOOKUP(C129,'AUD MAR'!B:T,10,0)</f>
        <v xml:space="preserve">                         Última Elección de Directorio: 31 de marzo de 2020.
Duración: agosto 2020 a agosto de 2022.
</v>
      </c>
      <c r="O129" s="5" t="str">
        <f>VLOOKUP(C129,'AUD MAR'!B:T,11,0)</f>
        <v xml:space="preserve">Carmen Gloria Hidalgo Belmar 
</v>
      </c>
      <c r="P129" s="5" t="str">
        <f>VLOOKUP(C129,'AUD MAR'!B:T,12,0)</f>
        <v>O'higgins 416A comuna de Temuco, región de La Araucanía.</v>
      </c>
      <c r="Q129" s="5" t="str">
        <f>VLOOKUP(C129,'AUD MAR'!B:T,13,0)</f>
        <v>IX</v>
      </c>
      <c r="R129" s="5" t="str">
        <f>VLOOKUP(C129,'AUD MAR'!B:T,14,0)</f>
        <v>Temuco</v>
      </c>
      <c r="S129" s="5">
        <f>VLOOKUP(C129,'AUD MAR'!B:T,15,0)</f>
        <v>0</v>
      </c>
      <c r="T129" s="5" t="str">
        <f>VLOOKUP(C129,'AUD MAR'!B:T,16,0)</f>
        <v xml:space="preserve">: dirección@fundacioncreseres.cl </v>
      </c>
      <c r="U129" s="5">
        <f>VLOOKUP(C129,'AUD MAR'!B:T,17,0)</f>
        <v>0</v>
      </c>
      <c r="V129" s="6">
        <f>VLOOKUP(C129,'AUD MAR'!B:T,18,0)</f>
        <v>93401</v>
      </c>
      <c r="W129" s="7" t="str">
        <f>VLOOKUP(C129,'AUD MAR'!B:T,19,0)</f>
        <v>Se acompaña certificado de antecedentes financiares año 2021  aprobado por el Departamento de Supervisión Financiera</v>
      </c>
      <c r="X129" s="8">
        <v>13860412</v>
      </c>
      <c r="Y129" s="8">
        <v>39448866</v>
      </c>
      <c r="Z129" s="6">
        <v>45016</v>
      </c>
      <c r="AA129" s="5" t="s">
        <v>6020</v>
      </c>
      <c r="AB129" s="5" t="s">
        <v>6021</v>
      </c>
      <c r="AC129" s="5" t="s">
        <v>6023</v>
      </c>
    </row>
    <row r="130" spans="2:29" x14ac:dyDescent="0.2">
      <c r="B130" s="26" t="s">
        <v>6165</v>
      </c>
      <c r="C130" s="26">
        <v>650587340</v>
      </c>
      <c r="D130" s="5">
        <v>1060428</v>
      </c>
      <c r="E130" s="26">
        <v>6</v>
      </c>
      <c r="F130" s="5" t="str">
        <f>VLOOKUP(C130,'AUD MAR'!B:T,2,0)</f>
        <v>Fundación de Derecho Privado.</v>
      </c>
      <c r="G130" s="5" t="str">
        <f>VLOOKUP(C130,'AUD MAR'!B:T,3,0)</f>
        <v>Fundación Derecho Privado.</v>
      </c>
      <c r="H130" s="5" t="str">
        <f>VLOOKUP(C130,'AUD MAR'!B:T,4,0)</f>
        <v xml:space="preserve">Registro Nacional de Personas Jurídicas Nº860, del Servicio de Registro Civil e Identificación.
Fecha de concesión de Personalidad Jurídica: 19 de julio de 2012.
</v>
      </c>
      <c r="I130" s="5" t="str">
        <f>VLOOKUP(C130,'AUD MAR'!B:T,5,0)</f>
        <v>Certificado de Vigencia Folio Nº 500460916202, de fecha 26 de julio de 2022, del Servicio de Registro Civil e Identificación.</v>
      </c>
      <c r="J130" s="5">
        <f>VLOOKUP(C130,'AUD MAR'!B:T,6,0)</f>
        <v>0</v>
      </c>
      <c r="K130" s="5" t="str">
        <f>VLOOKUP(C130,'AUD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0" s="5" t="str">
        <f>VLOOKUP(C130,'AUD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0" s="5" t="str">
        <f>VLOOKUP(C130,'AUD MAR'!B:T,9,0)</f>
        <v xml:space="preserve">Dos años </v>
      </c>
      <c r="N130" s="5" t="str">
        <f>VLOOKUP(C130,'AUD MAR'!B:T,10,0)</f>
        <v xml:space="preserve">                         Última Elección de Directorio: 31 de marzo de 2020.
Duración: agosto 2020 a agosto de 2022.
</v>
      </c>
      <c r="O130" s="5" t="str">
        <f>VLOOKUP(C130,'AUD MAR'!B:T,11,0)</f>
        <v xml:space="preserve">Carmen Gloria Hidalgo Belmar 
</v>
      </c>
      <c r="P130" s="5" t="str">
        <f>VLOOKUP(C130,'AUD MAR'!B:T,12,0)</f>
        <v>O'higgins 416A comuna de Temuco, región de La Araucanía.</v>
      </c>
      <c r="Q130" s="5" t="str">
        <f>VLOOKUP(C130,'AUD MAR'!B:T,13,0)</f>
        <v>IX</v>
      </c>
      <c r="R130" s="5" t="str">
        <f>VLOOKUP(C130,'AUD MAR'!B:T,14,0)</f>
        <v>Temuco</v>
      </c>
      <c r="S130" s="5">
        <f>VLOOKUP(C130,'AUD MAR'!B:T,15,0)</f>
        <v>0</v>
      </c>
      <c r="T130" s="5" t="str">
        <f>VLOOKUP(C130,'AUD MAR'!B:T,16,0)</f>
        <v xml:space="preserve">: dirección@fundacioncreseres.cl </v>
      </c>
      <c r="U130" s="5">
        <f>VLOOKUP(C130,'AUD MAR'!B:T,17,0)</f>
        <v>0</v>
      </c>
      <c r="V130" s="6">
        <f>VLOOKUP(C130,'AUD MAR'!B:T,18,0)</f>
        <v>93401</v>
      </c>
      <c r="W130" s="7" t="str">
        <f>VLOOKUP(C130,'AUD MAR'!B:T,19,0)</f>
        <v>Se acompaña certificado de antecedentes financiares año 2021  aprobado por el Departamento de Supervisión Financiera</v>
      </c>
      <c r="X130" s="8">
        <v>3331830</v>
      </c>
      <c r="Y130" s="8">
        <v>9162533</v>
      </c>
      <c r="Z130" s="6">
        <v>45016</v>
      </c>
      <c r="AA130" s="5" t="s">
        <v>6020</v>
      </c>
      <c r="AB130" s="5" t="s">
        <v>6021</v>
      </c>
      <c r="AC130" s="5" t="s">
        <v>7786</v>
      </c>
    </row>
    <row r="131" spans="2:29" x14ac:dyDescent="0.2">
      <c r="B131" s="26" t="s">
        <v>6165</v>
      </c>
      <c r="C131" s="26">
        <v>650587340</v>
      </c>
      <c r="D131" s="5">
        <v>1060429</v>
      </c>
      <c r="E131" s="26">
        <v>6</v>
      </c>
      <c r="F131" s="5" t="str">
        <f>VLOOKUP(C131,'AUD MAR'!B:T,2,0)</f>
        <v>Fundación de Derecho Privado.</v>
      </c>
      <c r="G131" s="5" t="str">
        <f>VLOOKUP(C131,'AUD MAR'!B:T,3,0)</f>
        <v>Fundación Derecho Privado.</v>
      </c>
      <c r="H131" s="5" t="str">
        <f>VLOOKUP(C131,'AUD MAR'!B:T,4,0)</f>
        <v xml:space="preserve">Registro Nacional de Personas Jurídicas Nº860, del Servicio de Registro Civil e Identificación.
Fecha de concesión de Personalidad Jurídica: 19 de julio de 2012.
</v>
      </c>
      <c r="I131" s="5" t="str">
        <f>VLOOKUP(C131,'AUD MAR'!B:T,5,0)</f>
        <v>Certificado de Vigencia Folio Nº 500460916202, de fecha 26 de julio de 2022, del Servicio de Registro Civil e Identificación.</v>
      </c>
      <c r="J131" s="5">
        <f>VLOOKUP(C131,'AUD MAR'!B:T,6,0)</f>
        <v>0</v>
      </c>
      <c r="K131" s="5" t="str">
        <f>VLOOKUP(C131,'AUD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1" s="5" t="str">
        <f>VLOOKUP(C131,'AUD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1" s="5" t="str">
        <f>VLOOKUP(C131,'AUD MAR'!B:T,9,0)</f>
        <v xml:space="preserve">Dos años </v>
      </c>
      <c r="N131" s="5" t="str">
        <f>VLOOKUP(C131,'AUD MAR'!B:T,10,0)</f>
        <v xml:space="preserve">                         Última Elección de Directorio: 31 de marzo de 2020.
Duración: agosto 2020 a agosto de 2022.
</v>
      </c>
      <c r="O131" s="5" t="str">
        <f>VLOOKUP(C131,'AUD MAR'!B:T,11,0)</f>
        <v xml:space="preserve">Carmen Gloria Hidalgo Belmar 
</v>
      </c>
      <c r="P131" s="5" t="str">
        <f>VLOOKUP(C131,'AUD MAR'!B:T,12,0)</f>
        <v>O'higgins 416A comuna de Temuco, región de La Araucanía.</v>
      </c>
      <c r="Q131" s="5" t="str">
        <f>VLOOKUP(C131,'AUD MAR'!B:T,13,0)</f>
        <v>IX</v>
      </c>
      <c r="R131" s="5" t="str">
        <f>VLOOKUP(C131,'AUD MAR'!B:T,14,0)</f>
        <v>Temuco</v>
      </c>
      <c r="S131" s="5">
        <f>VLOOKUP(C131,'AUD MAR'!B:T,15,0)</f>
        <v>0</v>
      </c>
      <c r="T131" s="5" t="str">
        <f>VLOOKUP(C131,'AUD MAR'!B:T,16,0)</f>
        <v xml:space="preserve">: dirección@fundacioncreseres.cl </v>
      </c>
      <c r="U131" s="5">
        <f>VLOOKUP(C131,'AUD MAR'!B:T,17,0)</f>
        <v>0</v>
      </c>
      <c r="V131" s="6">
        <f>VLOOKUP(C131,'AUD MAR'!B:T,18,0)</f>
        <v>93401</v>
      </c>
      <c r="W131" s="7" t="str">
        <f>VLOOKUP(C131,'AUD MAR'!B:T,19,0)</f>
        <v>Se acompaña certificado de antecedentes financiares año 2021  aprobado por el Departamento de Supervisión Financiera</v>
      </c>
      <c r="X131" s="8">
        <v>2998647</v>
      </c>
      <c r="Y131" s="8">
        <v>9329124</v>
      </c>
      <c r="Z131" s="6">
        <v>45016</v>
      </c>
      <c r="AA131" s="5" t="s">
        <v>6020</v>
      </c>
      <c r="AB131" s="5" t="s">
        <v>6021</v>
      </c>
      <c r="AC131" s="5" t="s">
        <v>6045</v>
      </c>
    </row>
    <row r="132" spans="2:29" x14ac:dyDescent="0.2">
      <c r="B132" s="26" t="s">
        <v>6165</v>
      </c>
      <c r="C132" s="26">
        <v>650587340</v>
      </c>
      <c r="D132" s="5">
        <v>1070723</v>
      </c>
      <c r="E132" s="26">
        <v>7</v>
      </c>
      <c r="F132" s="5" t="str">
        <f>VLOOKUP(C132,'AUD MAR'!B:T,2,0)</f>
        <v>Fundación de Derecho Privado.</v>
      </c>
      <c r="G132" s="5" t="str">
        <f>VLOOKUP(C132,'AUD MAR'!B:T,3,0)</f>
        <v>Fundación Derecho Privado.</v>
      </c>
      <c r="H132" s="5" t="str">
        <f>VLOOKUP(C132,'AUD MAR'!B:T,4,0)</f>
        <v xml:space="preserve">Registro Nacional de Personas Jurídicas Nº860, del Servicio de Registro Civil e Identificación.
Fecha de concesión de Personalidad Jurídica: 19 de julio de 2012.
</v>
      </c>
      <c r="I132" s="5" t="str">
        <f>VLOOKUP(C132,'AUD MAR'!B:T,5,0)</f>
        <v>Certificado de Vigencia Folio Nº 500460916202, de fecha 26 de julio de 2022, del Servicio de Registro Civil e Identificación.</v>
      </c>
      <c r="J132" s="5">
        <f>VLOOKUP(C132,'AUD MAR'!B:T,6,0)</f>
        <v>0</v>
      </c>
      <c r="K132" s="5" t="str">
        <f>VLOOKUP(C132,'AUD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2" s="5" t="str">
        <f>VLOOKUP(C132,'AUD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2" s="5" t="str">
        <f>VLOOKUP(C132,'AUD MAR'!B:T,9,0)</f>
        <v xml:space="preserve">Dos años </v>
      </c>
      <c r="N132" s="5" t="str">
        <f>VLOOKUP(C132,'AUD MAR'!B:T,10,0)</f>
        <v xml:space="preserve">                         Última Elección de Directorio: 31 de marzo de 2020.
Duración: agosto 2020 a agosto de 2022.
</v>
      </c>
      <c r="O132" s="5" t="str">
        <f>VLOOKUP(C132,'AUD MAR'!B:T,11,0)</f>
        <v xml:space="preserve">Carmen Gloria Hidalgo Belmar 
</v>
      </c>
      <c r="P132" s="5" t="str">
        <f>VLOOKUP(C132,'AUD MAR'!B:T,12,0)</f>
        <v>O'higgins 416A comuna de Temuco, región de La Araucanía.</v>
      </c>
      <c r="Q132" s="5" t="str">
        <f>VLOOKUP(C132,'AUD MAR'!B:T,13,0)</f>
        <v>IX</v>
      </c>
      <c r="R132" s="5" t="str">
        <f>VLOOKUP(C132,'AUD MAR'!B:T,14,0)</f>
        <v>Temuco</v>
      </c>
      <c r="S132" s="5">
        <f>VLOOKUP(C132,'AUD MAR'!B:T,15,0)</f>
        <v>0</v>
      </c>
      <c r="T132" s="5" t="str">
        <f>VLOOKUP(C132,'AUD MAR'!B:T,16,0)</f>
        <v xml:space="preserve">: dirección@fundacioncreseres.cl </v>
      </c>
      <c r="U132" s="5">
        <f>VLOOKUP(C132,'AUD MAR'!B:T,17,0)</f>
        <v>0</v>
      </c>
      <c r="V132" s="6">
        <f>VLOOKUP(C132,'AUD MAR'!B:T,18,0)</f>
        <v>93401</v>
      </c>
      <c r="W132" s="7" t="str">
        <f>VLOOKUP(C132,'AUD MAR'!B:T,19,0)</f>
        <v>Se acompaña certificado de antecedentes financiares año 2021  aprobado por el Departamento de Supervisión Financiera</v>
      </c>
      <c r="X132" s="8">
        <v>1999098</v>
      </c>
      <c r="Y132" s="8">
        <v>6163886</v>
      </c>
      <c r="Z132" s="6">
        <v>45016</v>
      </c>
      <c r="AA132" s="5" t="s">
        <v>6020</v>
      </c>
      <c r="AB132" s="5" t="s">
        <v>6021</v>
      </c>
      <c r="AC132" s="5" t="s">
        <v>6037</v>
      </c>
    </row>
    <row r="133" spans="2:29" x14ac:dyDescent="0.2">
      <c r="B133" s="26" t="s">
        <v>6165</v>
      </c>
      <c r="C133" s="26">
        <v>650587340</v>
      </c>
      <c r="D133" s="5">
        <v>1090664</v>
      </c>
      <c r="E133" s="26">
        <v>9</v>
      </c>
      <c r="F133" s="5" t="str">
        <f>VLOOKUP(C133,'AUD MAR'!B:T,2,0)</f>
        <v>Fundación de Derecho Privado.</v>
      </c>
      <c r="G133" s="5" t="str">
        <f>VLOOKUP(C133,'AUD MAR'!B:T,3,0)</f>
        <v>Fundación Derecho Privado.</v>
      </c>
      <c r="H133" s="5" t="str">
        <f>VLOOKUP(C133,'AUD MAR'!B:T,4,0)</f>
        <v xml:space="preserve">Registro Nacional de Personas Jurídicas Nº860, del Servicio de Registro Civil e Identificación.
Fecha de concesión de Personalidad Jurídica: 19 de julio de 2012.
</v>
      </c>
      <c r="I133" s="5" t="str">
        <f>VLOOKUP(C133,'AUD MAR'!B:T,5,0)</f>
        <v>Certificado de Vigencia Folio Nº 500460916202, de fecha 26 de julio de 2022, del Servicio de Registro Civil e Identificación.</v>
      </c>
      <c r="J133" s="5">
        <f>VLOOKUP(C133,'AUD MAR'!B:T,6,0)</f>
        <v>0</v>
      </c>
      <c r="K133" s="5" t="str">
        <f>VLOOKUP(C133,'AUD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3" s="5" t="str">
        <f>VLOOKUP(C133,'AUD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3" s="5" t="str">
        <f>VLOOKUP(C133,'AUD MAR'!B:T,9,0)</f>
        <v xml:space="preserve">Dos años </v>
      </c>
      <c r="N133" s="5" t="str">
        <f>VLOOKUP(C133,'AUD MAR'!B:T,10,0)</f>
        <v xml:space="preserve">                         Última Elección de Directorio: 31 de marzo de 2020.
Duración: agosto 2020 a agosto de 2022.
</v>
      </c>
      <c r="O133" s="5" t="str">
        <f>VLOOKUP(C133,'AUD MAR'!B:T,11,0)</f>
        <v xml:space="preserve">Carmen Gloria Hidalgo Belmar 
</v>
      </c>
      <c r="P133" s="5" t="str">
        <f>VLOOKUP(C133,'AUD MAR'!B:T,12,0)</f>
        <v>O'higgins 416A comuna de Temuco, región de La Araucanía.</v>
      </c>
      <c r="Q133" s="5" t="str">
        <f>VLOOKUP(C133,'AUD MAR'!B:T,13,0)</f>
        <v>IX</v>
      </c>
      <c r="R133" s="5" t="str">
        <f>VLOOKUP(C133,'AUD MAR'!B:T,14,0)</f>
        <v>Temuco</v>
      </c>
      <c r="S133" s="5">
        <f>VLOOKUP(C133,'AUD MAR'!B:T,15,0)</f>
        <v>0</v>
      </c>
      <c r="T133" s="5" t="str">
        <f>VLOOKUP(C133,'AUD MAR'!B:T,16,0)</f>
        <v xml:space="preserve">: dirección@fundacioncreseres.cl </v>
      </c>
      <c r="U133" s="5">
        <f>VLOOKUP(C133,'AUD MAR'!B:T,17,0)</f>
        <v>0</v>
      </c>
      <c r="V133" s="6">
        <f>VLOOKUP(C133,'AUD MAR'!B:T,18,0)</f>
        <v>93401</v>
      </c>
      <c r="W133" s="7" t="str">
        <f>VLOOKUP(C133,'AUD MAR'!B:T,19,0)</f>
        <v>Se acompaña certificado de antecedentes financiares año 2021  aprobado por el Departamento de Supervisión Financiera</v>
      </c>
      <c r="X133" s="8">
        <v>1519315</v>
      </c>
      <c r="Y133" s="8">
        <v>4937773</v>
      </c>
      <c r="Z133" s="6">
        <v>45016</v>
      </c>
      <c r="AA133" s="5" t="s">
        <v>6020</v>
      </c>
      <c r="AB133" s="5" t="s">
        <v>6021</v>
      </c>
      <c r="AC133" s="5" t="s">
        <v>203</v>
      </c>
    </row>
    <row r="134" spans="2:29" x14ac:dyDescent="0.2">
      <c r="B134" s="26" t="s">
        <v>6165</v>
      </c>
      <c r="C134" s="26">
        <v>650587340</v>
      </c>
      <c r="D134" s="5">
        <v>1090665</v>
      </c>
      <c r="E134" s="26">
        <v>9</v>
      </c>
      <c r="F134" s="5" t="str">
        <f>VLOOKUP(C134,'AUD MAR'!B:T,2,0)</f>
        <v>Fundación de Derecho Privado.</v>
      </c>
      <c r="G134" s="5" t="str">
        <f>VLOOKUP(C134,'AUD MAR'!B:T,3,0)</f>
        <v>Fundación Derecho Privado.</v>
      </c>
      <c r="H134" s="5" t="str">
        <f>VLOOKUP(C134,'AUD MAR'!B:T,4,0)</f>
        <v xml:space="preserve">Registro Nacional de Personas Jurídicas Nº860, del Servicio de Registro Civil e Identificación.
Fecha de concesión de Personalidad Jurídica: 19 de julio de 2012.
</v>
      </c>
      <c r="I134" s="5" t="str">
        <f>VLOOKUP(C134,'AUD MAR'!B:T,5,0)</f>
        <v>Certificado de Vigencia Folio Nº 500460916202, de fecha 26 de julio de 2022, del Servicio de Registro Civil e Identificación.</v>
      </c>
      <c r="J134" s="5">
        <f>VLOOKUP(C134,'AUD MAR'!B:T,6,0)</f>
        <v>0</v>
      </c>
      <c r="K134" s="5" t="str">
        <f>VLOOKUP(C134,'AUD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4" s="5" t="str">
        <f>VLOOKUP(C134,'AUD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4" s="5" t="str">
        <f>VLOOKUP(C134,'AUD MAR'!B:T,9,0)</f>
        <v xml:space="preserve">Dos años </v>
      </c>
      <c r="N134" s="5" t="str">
        <f>VLOOKUP(C134,'AUD MAR'!B:T,10,0)</f>
        <v xml:space="preserve">                         Última Elección de Directorio: 31 de marzo de 2020.
Duración: agosto 2020 a agosto de 2022.
</v>
      </c>
      <c r="O134" s="5" t="str">
        <f>VLOOKUP(C134,'AUD MAR'!B:T,11,0)</f>
        <v xml:space="preserve">Carmen Gloria Hidalgo Belmar 
</v>
      </c>
      <c r="P134" s="5" t="str">
        <f>VLOOKUP(C134,'AUD MAR'!B:T,12,0)</f>
        <v>O'higgins 416A comuna de Temuco, región de La Araucanía.</v>
      </c>
      <c r="Q134" s="5" t="str">
        <f>VLOOKUP(C134,'AUD MAR'!B:T,13,0)</f>
        <v>IX</v>
      </c>
      <c r="R134" s="5" t="str">
        <f>VLOOKUP(C134,'AUD MAR'!B:T,14,0)</f>
        <v>Temuco</v>
      </c>
      <c r="S134" s="5">
        <f>VLOOKUP(C134,'AUD MAR'!B:T,15,0)</f>
        <v>0</v>
      </c>
      <c r="T134" s="5" t="str">
        <f>VLOOKUP(C134,'AUD MAR'!B:T,16,0)</f>
        <v xml:space="preserve">: dirección@fundacioncreseres.cl </v>
      </c>
      <c r="U134" s="5">
        <f>VLOOKUP(C134,'AUD MAR'!B:T,17,0)</f>
        <v>0</v>
      </c>
      <c r="V134" s="6">
        <f>VLOOKUP(C134,'AUD MAR'!B:T,18,0)</f>
        <v>93401</v>
      </c>
      <c r="W134" s="7" t="str">
        <f>VLOOKUP(C134,'AUD MAR'!B:T,19,0)</f>
        <v>Se acompaña certificado de antecedentes financiares año 2021  aprobado por el Departamento de Supervisión Financiera</v>
      </c>
      <c r="X134" s="8">
        <v>3110707</v>
      </c>
      <c r="Y134" s="8">
        <v>12606423</v>
      </c>
      <c r="Z134" s="6">
        <v>45016</v>
      </c>
      <c r="AA134" s="5" t="s">
        <v>6020</v>
      </c>
      <c r="AB134" s="5" t="s">
        <v>6021</v>
      </c>
      <c r="AC134" s="5" t="s">
        <v>6061</v>
      </c>
    </row>
    <row r="135" spans="2:29" x14ac:dyDescent="0.2">
      <c r="B135" s="26" t="s">
        <v>6165</v>
      </c>
      <c r="C135" s="26">
        <v>650587340</v>
      </c>
      <c r="D135" s="5">
        <v>1100754</v>
      </c>
      <c r="E135" s="26">
        <v>10</v>
      </c>
      <c r="F135" s="5" t="str">
        <f>VLOOKUP(C135,'AUD MAR'!B:T,2,0)</f>
        <v>Fundación de Derecho Privado.</v>
      </c>
      <c r="G135" s="5" t="str">
        <f>VLOOKUP(C135,'AUD MAR'!B:T,3,0)</f>
        <v>Fundación Derecho Privado.</v>
      </c>
      <c r="H135" s="5" t="str">
        <f>VLOOKUP(C135,'AUD MAR'!B:T,4,0)</f>
        <v xml:space="preserve">Registro Nacional de Personas Jurídicas Nº860, del Servicio de Registro Civil e Identificación.
Fecha de concesión de Personalidad Jurídica: 19 de julio de 2012.
</v>
      </c>
      <c r="I135" s="5" t="str">
        <f>VLOOKUP(C135,'AUD MAR'!B:T,5,0)</f>
        <v>Certificado de Vigencia Folio Nº 500460916202, de fecha 26 de julio de 2022, del Servicio de Registro Civil e Identificación.</v>
      </c>
      <c r="J135" s="5">
        <f>VLOOKUP(C135,'AUD MAR'!B:T,6,0)</f>
        <v>0</v>
      </c>
      <c r="K135" s="5" t="str">
        <f>VLOOKUP(C135,'AUD MAR'!B:T,7,0)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L135" s="5" t="str">
        <f>VLOOKUP(C135,'AUD MAR'!B:T,8,0)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M135" s="5" t="str">
        <f>VLOOKUP(C135,'AUD MAR'!B:T,9,0)</f>
        <v xml:space="preserve">Dos años </v>
      </c>
      <c r="N135" s="5" t="str">
        <f>VLOOKUP(C135,'AUD MAR'!B:T,10,0)</f>
        <v xml:space="preserve">                         Última Elección de Directorio: 31 de marzo de 2020.
Duración: agosto 2020 a agosto de 2022.
</v>
      </c>
      <c r="O135" s="5" t="str">
        <f>VLOOKUP(C135,'AUD MAR'!B:T,11,0)</f>
        <v xml:space="preserve">Carmen Gloria Hidalgo Belmar 
</v>
      </c>
      <c r="P135" s="5" t="str">
        <f>VLOOKUP(C135,'AUD MAR'!B:T,12,0)</f>
        <v>O'higgins 416A comuna de Temuco, región de La Araucanía.</v>
      </c>
      <c r="Q135" s="5" t="str">
        <f>VLOOKUP(C135,'AUD MAR'!B:T,13,0)</f>
        <v>IX</v>
      </c>
      <c r="R135" s="5" t="str">
        <f>VLOOKUP(C135,'AUD MAR'!B:T,14,0)</f>
        <v>Temuco</v>
      </c>
      <c r="S135" s="5">
        <f>VLOOKUP(C135,'AUD MAR'!B:T,15,0)</f>
        <v>0</v>
      </c>
      <c r="T135" s="5" t="str">
        <f>VLOOKUP(C135,'AUD MAR'!B:T,16,0)</f>
        <v xml:space="preserve">: dirección@fundacioncreseres.cl </v>
      </c>
      <c r="U135" s="5">
        <f>VLOOKUP(C135,'AUD MAR'!B:T,17,0)</f>
        <v>0</v>
      </c>
      <c r="V135" s="6">
        <f>VLOOKUP(C135,'AUD MAR'!B:T,18,0)</f>
        <v>93401</v>
      </c>
      <c r="W135" s="7" t="str">
        <f>VLOOKUP(C135,'AUD MAR'!B:T,19,0)</f>
        <v>Se acompaña certificado de antecedentes financiares año 2021  aprobado por el Departamento de Supervisión Financiera</v>
      </c>
      <c r="X135" s="8">
        <v>759657</v>
      </c>
      <c r="Y135" s="8">
        <v>2848715</v>
      </c>
      <c r="Z135" s="6">
        <v>45016</v>
      </c>
      <c r="AA135" s="5" t="s">
        <v>6020</v>
      </c>
      <c r="AB135" s="5" t="s">
        <v>6021</v>
      </c>
      <c r="AC135" s="5" t="s">
        <v>6042</v>
      </c>
    </row>
    <row r="136" spans="2:29" x14ac:dyDescent="0.2">
      <c r="B136" s="26" t="s">
        <v>6153</v>
      </c>
      <c r="C136" s="26">
        <v>716316009</v>
      </c>
      <c r="D136" s="5">
        <v>1132536</v>
      </c>
      <c r="E136" s="26">
        <v>13</v>
      </c>
      <c r="F136" s="5" t="str">
        <f>VLOOKUP(C136,'AUD MAR'!B:T,2,0)</f>
        <v>Fundación de Derecho Privado</v>
      </c>
      <c r="G136" s="5" t="str">
        <f>VLOOKUP(C136,'AUD MAR'!B:T,3,0)</f>
        <v>Fundación Derecho Privado.</v>
      </c>
      <c r="H136" s="5" t="str">
        <f>VLOOKUP(C136,'AUD MAR'!B:T,4,0)</f>
        <v>Otorgada por Decreto Supremo Nº 1314, de 28 de diciembre de 1987, del Ministerio de Justicia.</v>
      </c>
      <c r="I136" s="5" t="str">
        <f>VLOOKUP(C136,'AUD MAR'!B:T,5,0)</f>
        <v xml:space="preserve">Certificado de Vigencia, folio Nº 500448659603, emitido con fecha 11 de mayo de 2022 por el Servicio de Registro Civil e Identificación.
</v>
      </c>
      <c r="J136" s="5">
        <f>VLOOKUP(C136,'AUD MAR'!B:T,6,0)</f>
        <v>0</v>
      </c>
      <c r="K136" s="5" t="str">
        <f>VLOOKUP(C136,'AUD MAR'!B:T,7,0)</f>
        <v xml:space="preserve">Promover a través de la iniciativa privada, la defensa ecológica del menor de edad, principalmente en relación a los valores, conocimientos, aprendizaje, bienestar, seguridad, dignidad, justicia, equidad y espiritualidad. </v>
      </c>
      <c r="L136" s="5" t="str">
        <f>VLOOKUP(C136,'AUD MAR'!B:T,8,0)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M136" s="5" t="str">
        <f>VLOOKUP(C136,'AUD MAR'!B:T,9,0)</f>
        <v>1 año.</v>
      </c>
      <c r="N136" s="5" t="str">
        <f>VLOOKUP(C136,'AUD MAR'!B:T,10,0)</f>
        <v>01 año. Último Directorio data de fecha 01 de julio de 2021.</v>
      </c>
      <c r="O136" s="5" t="str">
        <f>VLOOKUP(C136,'AUD MAR'!B:T,11,0)</f>
        <v xml:space="preserve">Daniela Yáñez Meneses, 
Juan Eduardo Parry Morabec, (Desde el día 02 agosto de 2021)
Carla Polanco Mercado, 
</v>
      </c>
      <c r="P136" s="5" t="str">
        <f>VLOOKUP(C136,'AUD MAR'!B:T,12,0)</f>
        <v xml:space="preserve">Marina de Gaete Nº 755, comuna de Santiago, Región Metropolitana.
</v>
      </c>
      <c r="Q136" s="5" t="str">
        <f>VLOOKUP(C136,'AUD MAR'!B:T,13,0)</f>
        <v>XIII</v>
      </c>
      <c r="R136" s="5" t="str">
        <f>VLOOKUP(C136,'AUD MAR'!B:T,14,0)</f>
        <v>Santiago</v>
      </c>
      <c r="S136" s="5" t="str">
        <f>VLOOKUP(C136,'AUD MAR'!B:T,15,0)</f>
        <v>222150200 
+56971407762</v>
      </c>
      <c r="T136" s="5" t="str">
        <f>VLOOKUP(C136,'AUD MAR'!B:T,16,0)</f>
        <v>directorio@fundaciondem.cl
juan.parry@fundaciondem.cl
coordinacionejecutiva@fundaciondem.cl
administracioncentral@fundaciondem.cl</v>
      </c>
      <c r="U136" s="5">
        <f>VLOOKUP(C136,'AUD MAR'!B:T,17,0)</f>
        <v>0</v>
      </c>
      <c r="V136" s="6">
        <f>VLOOKUP(C136,'AUD MAR'!B:T,18,0)</f>
        <v>93401</v>
      </c>
      <c r="W136" s="7" t="str">
        <f>VLOOKUP(C136,'AUD MAR'!B:T,19,0)</f>
        <v>Se acompaña certificado financiero correspondiente al año 2021, aprobado por el Subdepartamento de Supervisión Financiera.</v>
      </c>
      <c r="X136" s="8">
        <v>12055470</v>
      </c>
      <c r="Y136" s="8">
        <v>37765605</v>
      </c>
      <c r="Z136" s="6">
        <v>45016</v>
      </c>
      <c r="AA136" s="5" t="s">
        <v>6020</v>
      </c>
      <c r="AB136" s="5" t="s">
        <v>6021</v>
      </c>
      <c r="AC136" s="5" t="s">
        <v>221</v>
      </c>
    </row>
    <row r="137" spans="2:29" x14ac:dyDescent="0.2">
      <c r="B137" s="26" t="s">
        <v>6153</v>
      </c>
      <c r="C137" s="26">
        <v>716316009</v>
      </c>
      <c r="D137" s="5">
        <v>1132537</v>
      </c>
      <c r="E137" s="26">
        <v>13</v>
      </c>
      <c r="F137" s="5" t="str">
        <f>VLOOKUP(C137,'AUD MAR'!B:T,2,0)</f>
        <v>Fundación de Derecho Privado</v>
      </c>
      <c r="G137" s="5" t="str">
        <f>VLOOKUP(C137,'AUD MAR'!B:T,3,0)</f>
        <v>Fundación Derecho Privado.</v>
      </c>
      <c r="H137" s="5" t="str">
        <f>VLOOKUP(C137,'AUD MAR'!B:T,4,0)</f>
        <v>Otorgada por Decreto Supremo Nº 1314, de 28 de diciembre de 1987, del Ministerio de Justicia.</v>
      </c>
      <c r="I137" s="5" t="str">
        <f>VLOOKUP(C137,'AUD MAR'!B:T,5,0)</f>
        <v xml:space="preserve">Certificado de Vigencia, folio Nº 500448659603, emitido con fecha 11 de mayo de 2022 por el Servicio de Registro Civil e Identificación.
</v>
      </c>
      <c r="J137" s="5">
        <f>VLOOKUP(C137,'AUD MAR'!B:T,6,0)</f>
        <v>0</v>
      </c>
      <c r="K137" s="5" t="str">
        <f>VLOOKUP(C137,'AUD MAR'!B:T,7,0)</f>
        <v xml:space="preserve">Promover a través de la iniciativa privada, la defensa ecológica del menor de edad, principalmente en relación a los valores, conocimientos, aprendizaje, bienestar, seguridad, dignidad, justicia, equidad y espiritualidad. </v>
      </c>
      <c r="L137" s="5" t="str">
        <f>VLOOKUP(C137,'AUD MAR'!B:T,8,0)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M137" s="5" t="str">
        <f>VLOOKUP(C137,'AUD MAR'!B:T,9,0)</f>
        <v>1 año.</v>
      </c>
      <c r="N137" s="5" t="str">
        <f>VLOOKUP(C137,'AUD MAR'!B:T,10,0)</f>
        <v>01 año. Último Directorio data de fecha 01 de julio de 2021.</v>
      </c>
      <c r="O137" s="5" t="str">
        <f>VLOOKUP(C137,'AUD MAR'!B:T,11,0)</f>
        <v xml:space="preserve">Daniela Yáñez Meneses, 
Juan Eduardo Parry Morabec, (Desde el día 02 agosto de 2021)
Carla Polanco Mercado, 
</v>
      </c>
      <c r="P137" s="5" t="str">
        <f>VLOOKUP(C137,'AUD MAR'!B:T,12,0)</f>
        <v xml:space="preserve">Marina de Gaete Nº 755, comuna de Santiago, Región Metropolitana.
</v>
      </c>
      <c r="Q137" s="5" t="str">
        <f>VLOOKUP(C137,'AUD MAR'!B:T,13,0)</f>
        <v>XIII</v>
      </c>
      <c r="R137" s="5" t="str">
        <f>VLOOKUP(C137,'AUD MAR'!B:T,14,0)</f>
        <v>Santiago</v>
      </c>
      <c r="S137" s="5" t="str">
        <f>VLOOKUP(C137,'AUD MAR'!B:T,15,0)</f>
        <v>222150200 
+56971407762</v>
      </c>
      <c r="T137" s="5" t="str">
        <f>VLOOKUP(C137,'AUD MAR'!B:T,16,0)</f>
        <v>directorio@fundaciondem.cl
juan.parry@fundaciondem.cl
coordinacionejecutiva@fundaciondem.cl
administracioncentral@fundaciondem.cl</v>
      </c>
      <c r="U137" s="5">
        <f>VLOOKUP(C137,'AUD MAR'!B:T,17,0)</f>
        <v>0</v>
      </c>
      <c r="V137" s="6">
        <f>VLOOKUP(C137,'AUD MAR'!B:T,18,0)</f>
        <v>93401</v>
      </c>
      <c r="W137" s="7" t="str">
        <f>VLOOKUP(C137,'AUD MAR'!B:T,19,0)</f>
        <v>Se acompaña certificado financiero correspondiente al año 2021, aprobado por el Subdepartamento de Supervisión Financiera.</v>
      </c>
      <c r="X137" s="8">
        <v>9443382</v>
      </c>
      <c r="Y137" s="8">
        <v>26877319</v>
      </c>
      <c r="Z137" s="6">
        <v>45016</v>
      </c>
      <c r="AA137" s="5" t="s">
        <v>6020</v>
      </c>
      <c r="AB137" s="5" t="s">
        <v>6021</v>
      </c>
      <c r="AC137" s="5" t="s">
        <v>221</v>
      </c>
    </row>
    <row r="138" spans="2:29" x14ac:dyDescent="0.2">
      <c r="B138" s="26" t="s">
        <v>6153</v>
      </c>
      <c r="C138" s="26">
        <v>716316009</v>
      </c>
      <c r="D138" s="5">
        <v>1132538</v>
      </c>
      <c r="E138" s="26">
        <v>13</v>
      </c>
      <c r="F138" s="5" t="str">
        <f>VLOOKUP(C138,'AUD MAR'!B:T,2,0)</f>
        <v>Fundación de Derecho Privado</v>
      </c>
      <c r="G138" s="5" t="str">
        <f>VLOOKUP(C138,'AUD MAR'!B:T,3,0)</f>
        <v>Fundación Derecho Privado.</v>
      </c>
      <c r="H138" s="5" t="str">
        <f>VLOOKUP(C138,'AUD MAR'!B:T,4,0)</f>
        <v>Otorgada por Decreto Supremo Nº 1314, de 28 de diciembre de 1987, del Ministerio de Justicia.</v>
      </c>
      <c r="I138" s="5" t="str">
        <f>VLOOKUP(C138,'AUD MAR'!B:T,5,0)</f>
        <v xml:space="preserve">Certificado de Vigencia, folio Nº 500448659603, emitido con fecha 11 de mayo de 2022 por el Servicio de Registro Civil e Identificación.
</v>
      </c>
      <c r="J138" s="5">
        <f>VLOOKUP(C138,'AUD MAR'!B:T,6,0)</f>
        <v>0</v>
      </c>
      <c r="K138" s="5" t="str">
        <f>VLOOKUP(C138,'AUD MAR'!B:T,7,0)</f>
        <v xml:space="preserve">Promover a través de la iniciativa privada, la defensa ecológica del menor de edad, principalmente en relación a los valores, conocimientos, aprendizaje, bienestar, seguridad, dignidad, justicia, equidad y espiritualidad. </v>
      </c>
      <c r="L138" s="5" t="str">
        <f>VLOOKUP(C138,'AUD MAR'!B:T,8,0)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M138" s="5" t="str">
        <f>VLOOKUP(C138,'AUD MAR'!B:T,9,0)</f>
        <v>1 año.</v>
      </c>
      <c r="N138" s="5" t="str">
        <f>VLOOKUP(C138,'AUD MAR'!B:T,10,0)</f>
        <v>01 año. Último Directorio data de fecha 01 de julio de 2021.</v>
      </c>
      <c r="O138" s="5" t="str">
        <f>VLOOKUP(C138,'AUD MAR'!B:T,11,0)</f>
        <v xml:space="preserve">Daniela Yáñez Meneses, 
Juan Eduardo Parry Morabec, (Desde el día 02 agosto de 2021)
Carla Polanco Mercado, 
</v>
      </c>
      <c r="P138" s="5" t="str">
        <f>VLOOKUP(C138,'AUD MAR'!B:T,12,0)</f>
        <v xml:space="preserve">Marina de Gaete Nº 755, comuna de Santiago, Región Metropolitana.
</v>
      </c>
      <c r="Q138" s="5" t="str">
        <f>VLOOKUP(C138,'AUD MAR'!B:T,13,0)</f>
        <v>XIII</v>
      </c>
      <c r="R138" s="5" t="str">
        <f>VLOOKUP(C138,'AUD MAR'!B:T,14,0)</f>
        <v>Santiago</v>
      </c>
      <c r="S138" s="5" t="str">
        <f>VLOOKUP(C138,'AUD MAR'!B:T,15,0)</f>
        <v>222150200 
+56971407762</v>
      </c>
      <c r="T138" s="5" t="str">
        <f>VLOOKUP(C138,'AUD MAR'!B:T,16,0)</f>
        <v>directorio@fundaciondem.cl
juan.parry@fundaciondem.cl
coordinacionejecutiva@fundaciondem.cl
administracioncentral@fundaciondem.cl</v>
      </c>
      <c r="U138" s="5">
        <f>VLOOKUP(C138,'AUD MAR'!B:T,17,0)</f>
        <v>0</v>
      </c>
      <c r="V138" s="6">
        <f>VLOOKUP(C138,'AUD MAR'!B:T,18,0)</f>
        <v>93401</v>
      </c>
      <c r="W138" s="7" t="str">
        <f>VLOOKUP(C138,'AUD MAR'!B:T,19,0)</f>
        <v>Se acompaña certificado financiero correspondiente al año 2021, aprobado por el Subdepartamento de Supervisión Financiera.</v>
      </c>
      <c r="X138" s="8">
        <v>32098992</v>
      </c>
      <c r="Y138" s="8">
        <v>99365262</v>
      </c>
      <c r="Z138" s="6">
        <v>45016</v>
      </c>
      <c r="AA138" s="5" t="s">
        <v>6020</v>
      </c>
      <c r="AB138" s="5" t="s">
        <v>6021</v>
      </c>
      <c r="AC138" s="5" t="s">
        <v>221</v>
      </c>
    </row>
    <row r="139" spans="2:29" x14ac:dyDescent="0.2">
      <c r="B139" s="26" t="s">
        <v>6153</v>
      </c>
      <c r="C139" s="26">
        <v>716316009</v>
      </c>
      <c r="D139" s="5">
        <v>1132589</v>
      </c>
      <c r="E139" s="26">
        <v>13</v>
      </c>
      <c r="F139" s="5" t="str">
        <f>VLOOKUP(C139,'AUD MAR'!B:T,2,0)</f>
        <v>Fundación de Derecho Privado</v>
      </c>
      <c r="G139" s="5" t="str">
        <f>VLOOKUP(C139,'AUD MAR'!B:T,3,0)</f>
        <v>Fundación Derecho Privado.</v>
      </c>
      <c r="H139" s="5" t="str">
        <f>VLOOKUP(C139,'AUD MAR'!B:T,4,0)</f>
        <v>Otorgada por Decreto Supremo Nº 1314, de 28 de diciembre de 1987, del Ministerio de Justicia.</v>
      </c>
      <c r="I139" s="5" t="str">
        <f>VLOOKUP(C139,'AUD MAR'!B:T,5,0)</f>
        <v xml:space="preserve">Certificado de Vigencia, folio Nº 500448659603, emitido con fecha 11 de mayo de 2022 por el Servicio de Registro Civil e Identificación.
</v>
      </c>
      <c r="J139" s="5">
        <f>VLOOKUP(C139,'AUD MAR'!B:T,6,0)</f>
        <v>0</v>
      </c>
      <c r="K139" s="5" t="str">
        <f>VLOOKUP(C139,'AUD MAR'!B:T,7,0)</f>
        <v xml:space="preserve">Promover a través de la iniciativa privada, la defensa ecológica del menor de edad, principalmente en relación a los valores, conocimientos, aprendizaje, bienestar, seguridad, dignidad, justicia, equidad y espiritualidad. </v>
      </c>
      <c r="L139" s="5" t="str">
        <f>VLOOKUP(C139,'AUD MAR'!B:T,8,0)</f>
        <v xml:space="preserve">Daniela Yáñez Meneses, RUN 15.976.943-7, año 2021.
Rodrigo Sepúlveda Prado, RUN 8.632.449-0, año 2021.
Alicia Ibarra Medina, RUN 13.560.703-7, año 2021.
Carlos Cifuentes Fernández, RUN 11.367.329-K, año 2021.
María Cristina Concha Wagenknecht, RUN 6.848.120-1, año 2021.
María Eliana Sandoval Díaz, RUN 7.325.470-1, año 2021.
Mirta Daniela Montti Ulloa, RUN 17.178.279-1, año 2021.
Juan Eduardo Parry Morabec, RUN 9.678.890-8, año 2021.
Carla Polanco Mercado, RUN 9.413.211-8, año 2021.
</v>
      </c>
      <c r="M139" s="5" t="str">
        <f>VLOOKUP(C139,'AUD MAR'!B:T,9,0)</f>
        <v>1 año.</v>
      </c>
      <c r="N139" s="5" t="str">
        <f>VLOOKUP(C139,'AUD MAR'!B:T,10,0)</f>
        <v>01 año. Último Directorio data de fecha 01 de julio de 2021.</v>
      </c>
      <c r="O139" s="5" t="str">
        <f>VLOOKUP(C139,'AUD MAR'!B:T,11,0)</f>
        <v xml:space="preserve">Daniela Yáñez Meneses, 
Juan Eduardo Parry Morabec, (Desde el día 02 agosto de 2021)
Carla Polanco Mercado, 
</v>
      </c>
      <c r="P139" s="5" t="str">
        <f>VLOOKUP(C139,'AUD MAR'!B:T,12,0)</f>
        <v xml:space="preserve">Marina de Gaete Nº 755, comuna de Santiago, Región Metropolitana.
</v>
      </c>
      <c r="Q139" s="5" t="str">
        <f>VLOOKUP(C139,'AUD MAR'!B:T,13,0)</f>
        <v>XIII</v>
      </c>
      <c r="R139" s="5" t="str">
        <f>VLOOKUP(C139,'AUD MAR'!B:T,14,0)</f>
        <v>Santiago</v>
      </c>
      <c r="S139" s="5" t="str">
        <f>VLOOKUP(C139,'AUD MAR'!B:T,15,0)</f>
        <v>222150200 
+56971407762</v>
      </c>
      <c r="T139" s="5" t="str">
        <f>VLOOKUP(C139,'AUD MAR'!B:T,16,0)</f>
        <v>directorio@fundaciondem.cl
juan.parry@fundaciondem.cl
coordinacionejecutiva@fundaciondem.cl
administracioncentral@fundaciondem.cl</v>
      </c>
      <c r="U139" s="5">
        <f>VLOOKUP(C139,'AUD MAR'!B:T,17,0)</f>
        <v>0</v>
      </c>
      <c r="V139" s="6">
        <f>VLOOKUP(C139,'AUD MAR'!B:T,18,0)</f>
        <v>93401</v>
      </c>
      <c r="W139" s="7" t="str">
        <f>VLOOKUP(C139,'AUD MAR'!B:T,19,0)</f>
        <v>Se acompaña certificado financiero correspondiente al año 2021, aprobado por el Subdepartamento de Supervisión Financiera.</v>
      </c>
      <c r="X139" s="8">
        <v>10162082</v>
      </c>
      <c r="Y139" s="8">
        <v>31152612</v>
      </c>
      <c r="Z139" s="6">
        <v>45016</v>
      </c>
      <c r="AA139" s="5" t="s">
        <v>6020</v>
      </c>
      <c r="AB139" s="5" t="s">
        <v>6021</v>
      </c>
      <c r="AC139" s="5" t="s">
        <v>6056</v>
      </c>
    </row>
    <row r="140" spans="2:29" x14ac:dyDescent="0.2">
      <c r="B140" s="26" t="s">
        <v>6166</v>
      </c>
      <c r="C140" s="26">
        <v>650450957</v>
      </c>
      <c r="D140" s="5">
        <v>1131888</v>
      </c>
      <c r="E140" s="26">
        <v>13</v>
      </c>
      <c r="F140" s="5" t="str">
        <f>VLOOKUP(C140,'AUD MAR'!B:T,2,0)</f>
        <v>Fundación de Derecho Privado, Sin Fines de Lucro</v>
      </c>
      <c r="G140" s="5" t="str">
        <f>VLOOKUP(C140,'AUD MAR'!B:T,3,0)</f>
        <v>Fundación Derecho Privado.</v>
      </c>
      <c r="H140" s="5" t="str">
        <f>VLOOKUP(C140,'AUD MAR'!B:T,4,0)</f>
        <v xml:space="preserve">Decreto Exento Nº 3715, de fecha 24 de agosto del 2011. </v>
      </c>
      <c r="I140" s="5" t="str">
        <f>VLOOKUP(C140,'AUD MAR'!B:T,5,0)</f>
        <v>Certificado de Vigencia folio N° 500459268509, de fecha 15-07-2022 del Servicio de Registro Civil e Identificación.</v>
      </c>
      <c r="J140" s="5">
        <f>VLOOKUP(C140,'AUD MAR'!B:T,6,0)</f>
        <v>0</v>
      </c>
      <c r="K140" s="5" t="str">
        <f>VLOOKUP(C140,'AUD MAR'!B:T,7,0)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L140" s="5" t="str">
        <f>VLOOKUP(C140,'AUD MAR'!B:T,8,0)</f>
        <v xml:space="preserve">PRESIDENTE 
PAULA VIAL REYNAL 
10.466.736-8
VICE-PRESIDENTE 
AGUSTIN RIESCO GUZMAN 
16.018.326-8
SECRETARIO 
SEBASTIAN ANDRES VALENZUELA AGÜERO 
9.950.953-8
TESORERO
 RAFAEL RODRIGUEZ WALKER 
15.960.427-6
</v>
      </c>
      <c r="M140" s="5" t="str">
        <f>VLOOKUP(C140,'AUD MAR'!B:T,9,0)</f>
        <v xml:space="preserve">Tres años, conforme al texto refundido de los Estatutos, según da cuenta la escritura pública de fecha 29 de junio de 2017, Repertorio 14.859-2017, del Notario Público Eduardo Diez Morello. </v>
      </c>
      <c r="N140" s="5" t="str">
        <f>VLOOKUP(C140,'AUD MAR'!B:T,10,0)</f>
        <v xml:space="preserve">09 de julio de 2019 a 09 de julio de 2022.                                           </v>
      </c>
      <c r="O140" s="5" t="str">
        <f>VLOOKUP(C140,'AUD MAR'!B:T,11,0)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P140" s="5" t="str">
        <f>VLOOKUP(C140,'AUD MAR'!B:T,12,0)</f>
        <v xml:space="preserve">Calle Andres de Fuenzalida N° 22, 
comuna de Providencia, Región Metropolitana..
</v>
      </c>
      <c r="Q140" s="5" t="str">
        <f>VLOOKUP(C140,'AUD MAR'!B:T,13,0)</f>
        <v>XIII</v>
      </c>
      <c r="R140" s="5" t="str">
        <f>VLOOKUP(C140,'AUD MAR'!B:T,14,0)</f>
        <v>Providencia</v>
      </c>
      <c r="S140" s="5" t="str">
        <f>VLOOKUP(C140,'AUD MAR'!B:T,15,0)</f>
        <v>562 228647320</v>
      </c>
      <c r="T140" s="5" t="str">
        <f>VLOOKUP(C140,'AUD MAR'!B:T,16,0)</f>
        <v xml:space="preserve">Correo electrónico: contacto@proyectob.cl </v>
      </c>
      <c r="U140" s="5">
        <f>VLOOKUP(C140,'AUD MAR'!B:T,17,0)</f>
        <v>0</v>
      </c>
      <c r="V140" s="6" t="str">
        <f>VLOOKUP(C140,'AUD MAR'!B:T,18,0)</f>
        <v>93401: Institución de Asistencia Social</v>
      </c>
      <c r="W140" s="7" t="str">
        <f>VLOOKUP(C140,'AUD MAR'!B:T,19,0)</f>
        <v xml:space="preserve">
Se acompaña certificado financiero correspondiente al 2021, aprobado por el Subdepartamento de Supervisión Financiera.</v>
      </c>
      <c r="X140" s="8">
        <v>2335200</v>
      </c>
      <c r="Y140" s="8">
        <v>7589400</v>
      </c>
      <c r="Z140" s="6">
        <v>45016</v>
      </c>
      <c r="AA140" s="5" t="s">
        <v>6020</v>
      </c>
      <c r="AB140" s="5" t="s">
        <v>6021</v>
      </c>
      <c r="AC140" s="5" t="s">
        <v>68</v>
      </c>
    </row>
    <row r="141" spans="2:29" x14ac:dyDescent="0.2">
      <c r="B141" s="26" t="s">
        <v>6166</v>
      </c>
      <c r="C141" s="26">
        <v>650450957</v>
      </c>
      <c r="D141" s="5">
        <v>1131889</v>
      </c>
      <c r="E141" s="26">
        <v>13</v>
      </c>
      <c r="F141" s="5" t="str">
        <f>VLOOKUP(C141,'AUD MAR'!B:T,2,0)</f>
        <v>Fundación de Derecho Privado, Sin Fines de Lucro</v>
      </c>
      <c r="G141" s="5" t="str">
        <f>VLOOKUP(C141,'AUD MAR'!B:T,3,0)</f>
        <v>Fundación Derecho Privado.</v>
      </c>
      <c r="H141" s="5" t="str">
        <f>VLOOKUP(C141,'AUD MAR'!B:T,4,0)</f>
        <v xml:space="preserve">Decreto Exento Nº 3715, de fecha 24 de agosto del 2011. </v>
      </c>
      <c r="I141" s="5" t="str">
        <f>VLOOKUP(C141,'AUD MAR'!B:T,5,0)</f>
        <v>Certificado de Vigencia folio N° 500459268509, de fecha 15-07-2022 del Servicio de Registro Civil e Identificación.</v>
      </c>
      <c r="J141" s="5">
        <f>VLOOKUP(C141,'AUD MAR'!B:T,6,0)</f>
        <v>0</v>
      </c>
      <c r="K141" s="5" t="str">
        <f>VLOOKUP(C141,'AUD MAR'!B:T,7,0)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L141" s="5" t="str">
        <f>VLOOKUP(C141,'AUD MAR'!B:T,8,0)</f>
        <v xml:space="preserve">PRESIDENTE 
PAULA VIAL REYNAL 
10.466.736-8
VICE-PRESIDENTE 
AGUSTIN RIESCO GUZMAN 
16.018.326-8
SECRETARIO 
SEBASTIAN ANDRES VALENZUELA AGÜERO 
9.950.953-8
TESORERO
 RAFAEL RODRIGUEZ WALKER 
15.960.427-6
</v>
      </c>
      <c r="M141" s="5" t="str">
        <f>VLOOKUP(C141,'AUD MAR'!B:T,9,0)</f>
        <v xml:space="preserve">Tres años, conforme al texto refundido de los Estatutos, según da cuenta la escritura pública de fecha 29 de junio de 2017, Repertorio 14.859-2017, del Notario Público Eduardo Diez Morello. </v>
      </c>
      <c r="N141" s="5" t="str">
        <f>VLOOKUP(C141,'AUD MAR'!B:T,10,0)</f>
        <v xml:space="preserve">09 de julio de 2019 a 09 de julio de 2022.                                           </v>
      </c>
      <c r="O141" s="5" t="str">
        <f>VLOOKUP(C141,'AUD MAR'!B:T,11,0)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P141" s="5" t="str">
        <f>VLOOKUP(C141,'AUD MAR'!B:T,12,0)</f>
        <v xml:space="preserve">Calle Andres de Fuenzalida N° 22, 
comuna de Providencia, Región Metropolitana..
</v>
      </c>
      <c r="Q141" s="5" t="str">
        <f>VLOOKUP(C141,'AUD MAR'!B:T,13,0)</f>
        <v>XIII</v>
      </c>
      <c r="R141" s="5" t="str">
        <f>VLOOKUP(C141,'AUD MAR'!B:T,14,0)</f>
        <v>Providencia</v>
      </c>
      <c r="S141" s="5" t="str">
        <f>VLOOKUP(C141,'AUD MAR'!B:T,15,0)</f>
        <v>562 228647320</v>
      </c>
      <c r="T141" s="5" t="str">
        <f>VLOOKUP(C141,'AUD MAR'!B:T,16,0)</f>
        <v xml:space="preserve">Correo electrónico: contacto@proyectob.cl </v>
      </c>
      <c r="U141" s="5">
        <f>VLOOKUP(C141,'AUD MAR'!B:T,17,0)</f>
        <v>0</v>
      </c>
      <c r="V141" s="6" t="str">
        <f>VLOOKUP(C141,'AUD MAR'!B:T,18,0)</f>
        <v>93401: Institución de Asistencia Social</v>
      </c>
      <c r="W141" s="7" t="str">
        <f>VLOOKUP(C141,'AUD MAR'!B:T,19,0)</f>
        <v xml:space="preserve">
Se acompaña certificado financiero correspondiente al 2021, aprobado por el Subdepartamento de Supervisión Financiera.</v>
      </c>
      <c r="X141" s="8">
        <v>2816627</v>
      </c>
      <c r="Y141" s="8">
        <v>9339342</v>
      </c>
      <c r="Z141" s="6">
        <v>45016</v>
      </c>
      <c r="AA141" s="5" t="s">
        <v>6020</v>
      </c>
      <c r="AB141" s="5" t="s">
        <v>6021</v>
      </c>
      <c r="AC141" s="5" t="s">
        <v>68</v>
      </c>
    </row>
    <row r="142" spans="2:29" x14ac:dyDescent="0.2">
      <c r="B142" s="26" t="s">
        <v>6167</v>
      </c>
      <c r="C142" s="26" t="s">
        <v>6016</v>
      </c>
      <c r="D142" s="5">
        <v>1131891</v>
      </c>
      <c r="E142" s="26">
        <v>13</v>
      </c>
      <c r="F142" s="5" t="str">
        <f>VLOOKUP(C142,'AUD MAR'!B:T,2,0)</f>
        <v>Fundación de Derecho Privado</v>
      </c>
      <c r="G142" s="5" t="str">
        <f>VLOOKUP(C142,'AUD MAR'!B:T,3,0)</f>
        <v>Fundación Derecho Privado.</v>
      </c>
      <c r="H142" s="5" t="str">
        <f>VLOOKUP(C142,'AUD MAR'!B:T,4,0)</f>
        <v>Inscripción N°30734 de fecha 08 de Abril de 2013, del Registro de Personas Jurídicas, del Servicio de Registro Civil e Identificación.</v>
      </c>
      <c r="I142" s="5" t="str">
        <f>VLOOKUP(C142,'AUD MAR'!B:T,5,0)</f>
        <v xml:space="preserve">Certificado de Vigencia Folio Nº 500458489362, de fecha 11 de julio de 2022, del Servicio de Registro Civil e Identificación. </v>
      </c>
      <c r="J142" s="5">
        <f>VLOOKUP(C142,'AUD MAR'!B:T,6,0)</f>
        <v>0</v>
      </c>
      <c r="K142" s="5" t="str">
        <f>VLOOKUP(C142,'AUD MAR'!B:T,7,0)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L142" s="5" t="str">
        <f>VLOOKUP(C142,'AUD MAR'!B:T,8,0)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M142" s="5" t="str">
        <f>VLOOKUP(C142,'AUD MAR'!B:T,9,0)</f>
        <v>De acuerdo al artículo 08 de sus Estatutos, el Directorio durará tres años en sus funciones, pudiendo sus integrantes ser reelegidos para el período siguiente.</v>
      </c>
      <c r="N142" s="5" t="str">
        <f>VLOOKUP(C142,'AUD MAR'!B:T,10,0)</f>
        <v>28 de enero de 2021 al 28 de enero de 2024. Según consta en Certificado de directorio de persona jurídica sin fines de lucro Folio Nº 500403224934, de fecha 12 de agosto de 2021, del Servicio de Registro Civil e Identificación.</v>
      </c>
      <c r="O142" s="5" t="str">
        <f>VLOOKUP(C142,'AUD MAR'!B:T,11,0)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P142" s="5" t="str">
        <f>VLOOKUP(C142,'AUD MAR'!B:T,12,0)</f>
        <v>Calle Dos N°9417, comuna de Quilicura, región Metropolitana.</v>
      </c>
      <c r="Q142" s="5" t="str">
        <f>VLOOKUP(C142,'AUD MAR'!B:T,13,0)</f>
        <v>XIII</v>
      </c>
      <c r="R142" s="5" t="str">
        <f>VLOOKUP(C142,'AUD MAR'!B:T,14,0)</f>
        <v>Quilicura</v>
      </c>
      <c r="S142" s="5" t="str">
        <f>VLOOKUP(C142,'AUD MAR'!B:T,15,0)</f>
        <v xml:space="preserve">Fonos 223653276, 223653197, 989067827. 
</v>
      </c>
      <c r="T142" s="5" t="str">
        <f>VLOOKUP(C142,'AUD MAR'!B:T,16,0)</f>
        <v xml:space="preserve">Correos bernardo.vasquez@reinventarse.cl y jonathan.monsalve@reinventarse.cl
</v>
      </c>
      <c r="U142" s="5">
        <f>VLOOKUP(C142,'AUD MAR'!B:T,17,0)</f>
        <v>0</v>
      </c>
      <c r="V142" s="6" t="str">
        <f>VLOOKUP(C142,'AUD MAR'!B:T,18,0)</f>
        <v>93401: Instituciones de Asistencia Social</v>
      </c>
      <c r="W142" s="7" t="str">
        <f>VLOOKUP(C142,'AUD MAR'!B:T,19,0)</f>
        <v>Se acompaña certificado financiero correspondiente al año 2021, aprobados por  Supervisión Financiera Nacional.</v>
      </c>
      <c r="X142" s="8">
        <v>2218440</v>
      </c>
      <c r="Y142" s="8">
        <v>6888840</v>
      </c>
      <c r="Z142" s="6">
        <v>45016</v>
      </c>
      <c r="AA142" s="5" t="s">
        <v>6020</v>
      </c>
      <c r="AB142" s="5" t="s">
        <v>6021</v>
      </c>
      <c r="AC142" s="5" t="s">
        <v>6043</v>
      </c>
    </row>
    <row r="143" spans="2:29" x14ac:dyDescent="0.2">
      <c r="B143" s="26" t="s">
        <v>6167</v>
      </c>
      <c r="C143" s="26" t="s">
        <v>6016</v>
      </c>
      <c r="D143" s="5">
        <v>1131892</v>
      </c>
      <c r="E143" s="26">
        <v>13</v>
      </c>
      <c r="F143" s="5" t="str">
        <f>VLOOKUP(C143,'AUD MAR'!B:T,2,0)</f>
        <v>Fundación de Derecho Privado</v>
      </c>
      <c r="G143" s="5" t="str">
        <f>VLOOKUP(C143,'AUD MAR'!B:T,3,0)</f>
        <v>Fundación Derecho Privado.</v>
      </c>
      <c r="H143" s="5" t="str">
        <f>VLOOKUP(C143,'AUD MAR'!B:T,4,0)</f>
        <v>Inscripción N°30734 de fecha 08 de Abril de 2013, del Registro de Personas Jurídicas, del Servicio de Registro Civil e Identificación.</v>
      </c>
      <c r="I143" s="5" t="str">
        <f>VLOOKUP(C143,'AUD MAR'!B:T,5,0)</f>
        <v xml:space="preserve">Certificado de Vigencia Folio Nº 500458489362, de fecha 11 de julio de 2022, del Servicio de Registro Civil e Identificación. </v>
      </c>
      <c r="J143" s="5">
        <f>VLOOKUP(C143,'AUD MAR'!B:T,6,0)</f>
        <v>0</v>
      </c>
      <c r="K143" s="5" t="str">
        <f>VLOOKUP(C143,'AUD MAR'!B:T,7,0)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L143" s="5" t="str">
        <f>VLOOKUP(C143,'AUD MAR'!B:T,8,0)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M143" s="5" t="str">
        <f>VLOOKUP(C143,'AUD MAR'!B:T,9,0)</f>
        <v>De acuerdo al artículo 08 de sus Estatutos, el Directorio durará tres años en sus funciones, pudiendo sus integrantes ser reelegidos para el período siguiente.</v>
      </c>
      <c r="N143" s="5" t="str">
        <f>VLOOKUP(C143,'AUD MAR'!B:T,10,0)</f>
        <v>28 de enero de 2021 al 28 de enero de 2024. Según consta en Certificado de directorio de persona jurídica sin fines de lucro Folio Nº 500403224934, de fecha 12 de agosto de 2021, del Servicio de Registro Civil e Identificación.</v>
      </c>
      <c r="O143" s="5" t="str">
        <f>VLOOKUP(C143,'AUD MAR'!B:T,11,0)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P143" s="5" t="str">
        <f>VLOOKUP(C143,'AUD MAR'!B:T,12,0)</f>
        <v>Calle Dos N°9417, comuna de Quilicura, región Metropolitana.</v>
      </c>
      <c r="Q143" s="5" t="str">
        <f>VLOOKUP(C143,'AUD MAR'!B:T,13,0)</f>
        <v>XIII</v>
      </c>
      <c r="R143" s="5" t="str">
        <f>VLOOKUP(C143,'AUD MAR'!B:T,14,0)</f>
        <v>Quilicura</v>
      </c>
      <c r="S143" s="5" t="str">
        <f>VLOOKUP(C143,'AUD MAR'!B:T,15,0)</f>
        <v xml:space="preserve">Fonos 223653276, 223653197, 989067827. 
</v>
      </c>
      <c r="T143" s="5" t="str">
        <f>VLOOKUP(C143,'AUD MAR'!B:T,16,0)</f>
        <v xml:space="preserve">Correos bernardo.vasquez@reinventarse.cl y jonathan.monsalve@reinventarse.cl
</v>
      </c>
      <c r="U143" s="5">
        <f>VLOOKUP(C143,'AUD MAR'!B:T,17,0)</f>
        <v>0</v>
      </c>
      <c r="V143" s="6" t="str">
        <f>VLOOKUP(C143,'AUD MAR'!B:T,18,0)</f>
        <v>93401: Instituciones de Asistencia Social</v>
      </c>
      <c r="W143" s="7" t="str">
        <f>VLOOKUP(C143,'AUD MAR'!B:T,19,0)</f>
        <v>Se acompaña certificado financiero correspondiente al año 2021, aprobados por  Supervisión Financiera Nacional.</v>
      </c>
      <c r="X143" s="8">
        <v>2668383</v>
      </c>
      <c r="Y143" s="8">
        <v>8301637</v>
      </c>
      <c r="Z143" s="6">
        <v>45016</v>
      </c>
      <c r="AA143" s="5" t="s">
        <v>6020</v>
      </c>
      <c r="AB143" s="5" t="s">
        <v>6021</v>
      </c>
      <c r="AC143" s="5" t="s">
        <v>6043</v>
      </c>
    </row>
    <row r="144" spans="2:29" x14ac:dyDescent="0.2">
      <c r="B144" s="26" t="s">
        <v>6162</v>
      </c>
      <c r="C144" s="26">
        <v>738689003</v>
      </c>
      <c r="D144" s="5">
        <v>1020302</v>
      </c>
      <c r="E144" s="26">
        <v>2</v>
      </c>
      <c r="F144" s="5" t="str">
        <f>VLOOKUP(C144,'AUD MAR'!B:T,2,0)</f>
        <v>Fundación de Derecho Privado.</v>
      </c>
      <c r="G144" s="5" t="str">
        <f>VLOOKUP(C144,'AUD MAR'!B:T,3,0)</f>
        <v>Fundación Derecho Privado.</v>
      </c>
      <c r="H144" s="5" t="str">
        <f>VLOOKUP(C144,'AUD MAR'!B:T,4,0)</f>
        <v>Otorgado por Decreto Supremo Nº 262, de fecha 2 de abril de 1997, por el Ministerio de Justicia. Publicado en el Diario Oficial con fecha 24 de abril de 1997.</v>
      </c>
      <c r="I144" s="5" t="str">
        <f>VLOOKUP(C144,'AUD MAR'!B:T,5,0)</f>
        <v>Certificado de Vigencia inscripción Nº7421 de fecha 02 de abril de 1997. Folio N° 5500448399370 emitido por el Servicio de Registro Civil e Identificación, de fecha 10 de mayo de 2022.</v>
      </c>
      <c r="J144" s="5">
        <f>VLOOKUP(C144,'AUD MAR'!B:T,6,0)</f>
        <v>0</v>
      </c>
      <c r="K144" s="5" t="str">
        <f>VLOOKUP(C144,'AUD MAR'!B:T,7,0)</f>
        <v xml:space="preserve">Ayudar a la infancia desvalida sin distinción de sexo, sin distinción racial, creencia religiosa o política.
</v>
      </c>
      <c r="L144" s="5" t="str">
        <f>VLOOKUP(C144,'AUD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4" s="5" t="str">
        <f>VLOOKUP(C144,'AUD MAR'!B:T,9,0)</f>
        <v>El Consejo durará tres años en sus cargos y se renovará tácita y sucesivamente cada tres años, salvo que la mayoría absoluta de los demás consejeros, resuelva su exclusión.</v>
      </c>
      <c r="N144" s="5" t="str">
        <f>VLOOKUP(C144,'AUD MAR'!B:T,10,0)</f>
        <v>Nombramiento 12 de diciembre de 2019 y cesación 12 de diciembre de 2022.</v>
      </c>
      <c r="O144" s="5" t="str">
        <f>VLOOKUP(C144,'AUD MAR'!B:T,11,0)</f>
        <v xml:space="preserve">Simona de la Barra Cruzat
Rafael Mella Gallegos.
Podrán actuar conjunta o separadamente.
</v>
      </c>
      <c r="P144" s="5" t="str">
        <f>VLOOKUP(C144,'AUD MAR'!B:T,12,0)</f>
        <v>Exeter Nº 540-D, Concepción.</v>
      </c>
      <c r="Q144" s="5" t="str">
        <f>VLOOKUP(C144,'AUD MAR'!B:T,13,0)</f>
        <v>VIII</v>
      </c>
      <c r="R144" s="5" t="str">
        <f>VLOOKUP(C144,'AUD MAR'!B:T,14,0)</f>
        <v>Concepción</v>
      </c>
      <c r="S144" s="5" t="str">
        <f>VLOOKUP(C144,'AUD MAR'!B:T,15,0)</f>
        <v xml:space="preserve"> 41-2106-850
</v>
      </c>
      <c r="T144" s="5" t="str">
        <f>VLOOKUP(C144,'AUD MAR'!B:T,16,0)</f>
        <v>contacto@tdesperanza.cl</v>
      </c>
      <c r="U144" s="5">
        <f>VLOOKUP(C144,'AUD MAR'!B:T,17,0)</f>
        <v>0</v>
      </c>
      <c r="V144" s="6" t="str">
        <f>VLOOKUP(C144,'AUD MAR'!B:T,18,0)</f>
        <v>93401.</v>
      </c>
      <c r="W144" s="7" t="str">
        <f>VLOOKUP(C144,'AUD MAR'!B:T,19,0)</f>
        <v xml:space="preserve">Certificado de antecedentes financieros, correspondientes al año 2021, aprobados por el Subdepartamento de Supervisión Financiera Nacional. </v>
      </c>
      <c r="X144" s="8">
        <v>2690150</v>
      </c>
      <c r="Y144" s="8">
        <v>8070450</v>
      </c>
      <c r="Z144" s="6">
        <v>45016</v>
      </c>
      <c r="AA144" s="5" t="s">
        <v>6020</v>
      </c>
      <c r="AB144" s="5" t="s">
        <v>6021</v>
      </c>
      <c r="AC144" s="5" t="s">
        <v>6023</v>
      </c>
    </row>
    <row r="145" spans="2:29" x14ac:dyDescent="0.2">
      <c r="B145" s="26" t="s">
        <v>6162</v>
      </c>
      <c r="C145" s="26">
        <v>738689003</v>
      </c>
      <c r="D145" s="5">
        <v>1020303</v>
      </c>
      <c r="E145" s="26">
        <v>2</v>
      </c>
      <c r="F145" s="5" t="str">
        <f>VLOOKUP(C145,'AUD MAR'!B:T,2,0)</f>
        <v>Fundación de Derecho Privado.</v>
      </c>
      <c r="G145" s="5" t="str">
        <f>VLOOKUP(C145,'AUD MAR'!B:T,3,0)</f>
        <v>Fundación Derecho Privado.</v>
      </c>
      <c r="H145" s="5" t="str">
        <f>VLOOKUP(C145,'AUD MAR'!B:T,4,0)</f>
        <v>Otorgado por Decreto Supremo Nº 262, de fecha 2 de abril de 1997, por el Ministerio de Justicia. Publicado en el Diario Oficial con fecha 24 de abril de 1997.</v>
      </c>
      <c r="I145" s="5" t="str">
        <f>VLOOKUP(C145,'AUD MAR'!B:T,5,0)</f>
        <v>Certificado de Vigencia inscripción Nº7421 de fecha 02 de abril de 1997. Folio N° 5500448399370 emitido por el Servicio de Registro Civil e Identificación, de fecha 10 de mayo de 2022.</v>
      </c>
      <c r="J145" s="5">
        <f>VLOOKUP(C145,'AUD MAR'!B:T,6,0)</f>
        <v>0</v>
      </c>
      <c r="K145" s="5" t="str">
        <f>VLOOKUP(C145,'AUD MAR'!B:T,7,0)</f>
        <v xml:space="preserve">Ayudar a la infancia desvalida sin distinción de sexo, sin distinción racial, creencia religiosa o política.
</v>
      </c>
      <c r="L145" s="5" t="str">
        <f>VLOOKUP(C145,'AUD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5" s="5" t="str">
        <f>VLOOKUP(C145,'AUD MAR'!B:T,9,0)</f>
        <v>El Consejo durará tres años en sus cargos y se renovará tácita y sucesivamente cada tres años, salvo que la mayoría absoluta de los demás consejeros, resuelva su exclusión.</v>
      </c>
      <c r="N145" s="5" t="str">
        <f>VLOOKUP(C145,'AUD MAR'!B:T,10,0)</f>
        <v>Nombramiento 12 de diciembre de 2019 y cesación 12 de diciembre de 2022.</v>
      </c>
      <c r="O145" s="5" t="str">
        <f>VLOOKUP(C145,'AUD MAR'!B:T,11,0)</f>
        <v xml:space="preserve">Simona de la Barra Cruzat
Rafael Mella Gallegos.
Podrán actuar conjunta o separadamente.
</v>
      </c>
      <c r="P145" s="5" t="str">
        <f>VLOOKUP(C145,'AUD MAR'!B:T,12,0)</f>
        <v>Exeter Nº 540-D, Concepción.</v>
      </c>
      <c r="Q145" s="5" t="str">
        <f>VLOOKUP(C145,'AUD MAR'!B:T,13,0)</f>
        <v>VIII</v>
      </c>
      <c r="R145" s="5" t="str">
        <f>VLOOKUP(C145,'AUD MAR'!B:T,14,0)</f>
        <v>Concepción</v>
      </c>
      <c r="S145" s="5" t="str">
        <f>VLOOKUP(C145,'AUD MAR'!B:T,15,0)</f>
        <v xml:space="preserve"> 41-2106-850
</v>
      </c>
      <c r="T145" s="5" t="str">
        <f>VLOOKUP(C145,'AUD MAR'!B:T,16,0)</f>
        <v>contacto@tdesperanza.cl</v>
      </c>
      <c r="U145" s="5">
        <f>VLOOKUP(C145,'AUD MAR'!B:T,17,0)</f>
        <v>0</v>
      </c>
      <c r="V145" s="6" t="str">
        <f>VLOOKUP(C145,'AUD MAR'!B:T,18,0)</f>
        <v>93401.</v>
      </c>
      <c r="W145" s="7" t="str">
        <f>VLOOKUP(C145,'AUD MAR'!B:T,19,0)</f>
        <v xml:space="preserve">Certificado de antecedentes financieros, correspondientes al año 2021, aprobados por el Subdepartamento de Supervisión Financiera Nacional. </v>
      </c>
      <c r="X145" s="8">
        <v>3225779</v>
      </c>
      <c r="Y145" s="8">
        <v>10056839</v>
      </c>
      <c r="Z145" s="6">
        <v>45016</v>
      </c>
      <c r="AA145" s="5" t="s">
        <v>6020</v>
      </c>
      <c r="AB145" s="5" t="s">
        <v>6021</v>
      </c>
      <c r="AC145" s="5" t="s">
        <v>6023</v>
      </c>
    </row>
    <row r="146" spans="2:29" x14ac:dyDescent="0.2">
      <c r="B146" s="26" t="s">
        <v>6162</v>
      </c>
      <c r="C146" s="26">
        <v>738689003</v>
      </c>
      <c r="D146" s="5">
        <v>1020427</v>
      </c>
      <c r="E146" s="26">
        <v>2</v>
      </c>
      <c r="F146" s="5" t="str">
        <f>VLOOKUP(C146,'AUD MAR'!B:T,2,0)</f>
        <v>Fundación de Derecho Privado.</v>
      </c>
      <c r="G146" s="5" t="str">
        <f>VLOOKUP(C146,'AUD MAR'!B:T,3,0)</f>
        <v>Fundación Derecho Privado.</v>
      </c>
      <c r="H146" s="5" t="str">
        <f>VLOOKUP(C146,'AUD MAR'!B:T,4,0)</f>
        <v>Otorgado por Decreto Supremo Nº 262, de fecha 2 de abril de 1997, por el Ministerio de Justicia. Publicado en el Diario Oficial con fecha 24 de abril de 1997.</v>
      </c>
      <c r="I146" s="5" t="str">
        <f>VLOOKUP(C146,'AUD MAR'!B:T,5,0)</f>
        <v>Certificado de Vigencia inscripción Nº7421 de fecha 02 de abril de 1997. Folio N° 5500448399370 emitido por el Servicio de Registro Civil e Identificación, de fecha 10 de mayo de 2022.</v>
      </c>
      <c r="J146" s="5">
        <f>VLOOKUP(C146,'AUD MAR'!B:T,6,0)</f>
        <v>0</v>
      </c>
      <c r="K146" s="5" t="str">
        <f>VLOOKUP(C146,'AUD MAR'!B:T,7,0)</f>
        <v xml:space="preserve">Ayudar a la infancia desvalida sin distinción de sexo, sin distinción racial, creencia religiosa o política.
</v>
      </c>
      <c r="L146" s="5" t="str">
        <f>VLOOKUP(C146,'AUD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6" s="5" t="str">
        <f>VLOOKUP(C146,'AUD MAR'!B:T,9,0)</f>
        <v>El Consejo durará tres años en sus cargos y se renovará tácita y sucesivamente cada tres años, salvo que la mayoría absoluta de los demás consejeros, resuelva su exclusión.</v>
      </c>
      <c r="N146" s="5" t="str">
        <f>VLOOKUP(C146,'AUD MAR'!B:T,10,0)</f>
        <v>Nombramiento 12 de diciembre de 2019 y cesación 12 de diciembre de 2022.</v>
      </c>
      <c r="O146" s="5" t="str">
        <f>VLOOKUP(C146,'AUD MAR'!B:T,11,0)</f>
        <v xml:space="preserve">Simona de la Barra Cruzat
Rafael Mella Gallegos.
Podrán actuar conjunta o separadamente.
</v>
      </c>
      <c r="P146" s="5" t="str">
        <f>VLOOKUP(C146,'AUD MAR'!B:T,12,0)</f>
        <v>Exeter Nº 540-D, Concepción.</v>
      </c>
      <c r="Q146" s="5" t="str">
        <f>VLOOKUP(C146,'AUD MAR'!B:T,13,0)</f>
        <v>VIII</v>
      </c>
      <c r="R146" s="5" t="str">
        <f>VLOOKUP(C146,'AUD MAR'!B:T,14,0)</f>
        <v>Concepción</v>
      </c>
      <c r="S146" s="5" t="str">
        <f>VLOOKUP(C146,'AUD MAR'!B:T,15,0)</f>
        <v xml:space="preserve"> 41-2106-850
</v>
      </c>
      <c r="T146" s="5" t="str">
        <f>VLOOKUP(C146,'AUD MAR'!B:T,16,0)</f>
        <v>contacto@tdesperanza.cl</v>
      </c>
      <c r="U146" s="5">
        <f>VLOOKUP(C146,'AUD MAR'!B:T,17,0)</f>
        <v>0</v>
      </c>
      <c r="V146" s="6" t="str">
        <f>VLOOKUP(C146,'AUD MAR'!B:T,18,0)</f>
        <v>93401.</v>
      </c>
      <c r="W146" s="7" t="str">
        <f>VLOOKUP(C146,'AUD MAR'!B:T,19,0)</f>
        <v xml:space="preserve">Certificado de antecedentes financieros, correspondientes al año 2021, aprobados por el Subdepartamento de Supervisión Financiera Nacional. </v>
      </c>
      <c r="X146" s="8">
        <v>25377085</v>
      </c>
      <c r="Y146" s="8">
        <v>77037580</v>
      </c>
      <c r="Z146" s="6">
        <v>45016</v>
      </c>
      <c r="AA146" s="5" t="s">
        <v>6020</v>
      </c>
      <c r="AB146" s="5" t="s">
        <v>6021</v>
      </c>
      <c r="AC146" s="5" t="s">
        <v>6023</v>
      </c>
    </row>
    <row r="147" spans="2:29" x14ac:dyDescent="0.2">
      <c r="B147" s="26" t="s">
        <v>6162</v>
      </c>
      <c r="C147" s="26">
        <v>738689003</v>
      </c>
      <c r="D147" s="5">
        <v>1020440</v>
      </c>
      <c r="E147" s="26">
        <v>2</v>
      </c>
      <c r="F147" s="5" t="str">
        <f>VLOOKUP(C147,'AUD MAR'!B:T,2,0)</f>
        <v>Fundación de Derecho Privado.</v>
      </c>
      <c r="G147" s="5" t="str">
        <f>VLOOKUP(C147,'AUD MAR'!B:T,3,0)</f>
        <v>Fundación Derecho Privado.</v>
      </c>
      <c r="H147" s="5" t="str">
        <f>VLOOKUP(C147,'AUD MAR'!B:T,4,0)</f>
        <v>Otorgado por Decreto Supremo Nº 262, de fecha 2 de abril de 1997, por el Ministerio de Justicia. Publicado en el Diario Oficial con fecha 24 de abril de 1997.</v>
      </c>
      <c r="I147" s="5" t="str">
        <f>VLOOKUP(C147,'AUD MAR'!B:T,5,0)</f>
        <v>Certificado de Vigencia inscripción Nº7421 de fecha 02 de abril de 1997. Folio N° 5500448399370 emitido por el Servicio de Registro Civil e Identificación, de fecha 10 de mayo de 2022.</v>
      </c>
      <c r="J147" s="5">
        <f>VLOOKUP(C147,'AUD MAR'!B:T,6,0)</f>
        <v>0</v>
      </c>
      <c r="K147" s="5" t="str">
        <f>VLOOKUP(C147,'AUD MAR'!B:T,7,0)</f>
        <v xml:space="preserve">Ayudar a la infancia desvalida sin distinción de sexo, sin distinción racial, creencia religiosa o política.
</v>
      </c>
      <c r="L147" s="5" t="str">
        <f>VLOOKUP(C147,'AUD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7" s="5" t="str">
        <f>VLOOKUP(C147,'AUD MAR'!B:T,9,0)</f>
        <v>El Consejo durará tres años en sus cargos y se renovará tácita y sucesivamente cada tres años, salvo que la mayoría absoluta de los demás consejeros, resuelva su exclusión.</v>
      </c>
      <c r="N147" s="5" t="str">
        <f>VLOOKUP(C147,'AUD MAR'!B:T,10,0)</f>
        <v>Nombramiento 12 de diciembre de 2019 y cesación 12 de diciembre de 2022.</v>
      </c>
      <c r="O147" s="5" t="str">
        <f>VLOOKUP(C147,'AUD MAR'!B:T,11,0)</f>
        <v xml:space="preserve">Simona de la Barra Cruzat
Rafael Mella Gallegos.
Podrán actuar conjunta o separadamente.
</v>
      </c>
      <c r="P147" s="5" t="str">
        <f>VLOOKUP(C147,'AUD MAR'!B:T,12,0)</f>
        <v>Exeter Nº 540-D, Concepción.</v>
      </c>
      <c r="Q147" s="5" t="str">
        <f>VLOOKUP(C147,'AUD MAR'!B:T,13,0)</f>
        <v>VIII</v>
      </c>
      <c r="R147" s="5" t="str">
        <f>VLOOKUP(C147,'AUD MAR'!B:T,14,0)</f>
        <v>Concepción</v>
      </c>
      <c r="S147" s="5" t="str">
        <f>VLOOKUP(C147,'AUD MAR'!B:T,15,0)</f>
        <v xml:space="preserve"> 41-2106-850
</v>
      </c>
      <c r="T147" s="5" t="str">
        <f>VLOOKUP(C147,'AUD MAR'!B:T,16,0)</f>
        <v>contacto@tdesperanza.cl</v>
      </c>
      <c r="U147" s="5">
        <f>VLOOKUP(C147,'AUD MAR'!B:T,17,0)</f>
        <v>0</v>
      </c>
      <c r="V147" s="6" t="str">
        <f>VLOOKUP(C147,'AUD MAR'!B:T,18,0)</f>
        <v>93401.</v>
      </c>
      <c r="W147" s="7" t="str">
        <f>VLOOKUP(C147,'AUD MAR'!B:T,19,0)</f>
        <v xml:space="preserve">Certificado de antecedentes financieros, correspondientes al año 2021, aprobados por el Subdepartamento de Supervisión Financiera Nacional. </v>
      </c>
      <c r="X147" s="8">
        <v>6027930</v>
      </c>
      <c r="Y147" s="8">
        <v>23642010</v>
      </c>
      <c r="Z147" s="6">
        <v>45016</v>
      </c>
      <c r="AA147" s="5" t="s">
        <v>6020</v>
      </c>
      <c r="AB147" s="5" t="s">
        <v>6021</v>
      </c>
      <c r="AC147" s="5" t="s">
        <v>6023</v>
      </c>
    </row>
    <row r="148" spans="2:29" x14ac:dyDescent="0.2">
      <c r="B148" s="26" t="s">
        <v>6162</v>
      </c>
      <c r="C148" s="26">
        <v>738689003</v>
      </c>
      <c r="D148" s="5">
        <v>1051176</v>
      </c>
      <c r="E148" s="26">
        <v>5</v>
      </c>
      <c r="F148" s="5" t="str">
        <f>VLOOKUP(C148,'AUD MAR'!B:T,2,0)</f>
        <v>Fundación de Derecho Privado.</v>
      </c>
      <c r="G148" s="5" t="str">
        <f>VLOOKUP(C148,'AUD MAR'!B:T,3,0)</f>
        <v>Fundación Derecho Privado.</v>
      </c>
      <c r="H148" s="5" t="str">
        <f>VLOOKUP(C148,'AUD MAR'!B:T,4,0)</f>
        <v>Otorgado por Decreto Supremo Nº 262, de fecha 2 de abril de 1997, por el Ministerio de Justicia. Publicado en el Diario Oficial con fecha 24 de abril de 1997.</v>
      </c>
      <c r="I148" s="5" t="str">
        <f>VLOOKUP(C148,'AUD MAR'!B:T,5,0)</f>
        <v>Certificado de Vigencia inscripción Nº7421 de fecha 02 de abril de 1997. Folio N° 5500448399370 emitido por el Servicio de Registro Civil e Identificación, de fecha 10 de mayo de 2022.</v>
      </c>
      <c r="J148" s="5">
        <f>VLOOKUP(C148,'AUD MAR'!B:T,6,0)</f>
        <v>0</v>
      </c>
      <c r="K148" s="5" t="str">
        <f>VLOOKUP(C148,'AUD MAR'!B:T,7,0)</f>
        <v xml:space="preserve">Ayudar a la infancia desvalida sin distinción de sexo, sin distinción racial, creencia religiosa o política.
</v>
      </c>
      <c r="L148" s="5" t="str">
        <f>VLOOKUP(C148,'AUD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8" s="5" t="str">
        <f>VLOOKUP(C148,'AUD MAR'!B:T,9,0)</f>
        <v>El Consejo durará tres años en sus cargos y se renovará tácita y sucesivamente cada tres años, salvo que la mayoría absoluta de los demás consejeros, resuelva su exclusión.</v>
      </c>
      <c r="N148" s="5" t="str">
        <f>VLOOKUP(C148,'AUD MAR'!B:T,10,0)</f>
        <v>Nombramiento 12 de diciembre de 2019 y cesación 12 de diciembre de 2022.</v>
      </c>
      <c r="O148" s="5" t="str">
        <f>VLOOKUP(C148,'AUD MAR'!B:T,11,0)</f>
        <v xml:space="preserve">Simona de la Barra Cruzat
Rafael Mella Gallegos.
Podrán actuar conjunta o separadamente.
</v>
      </c>
      <c r="P148" s="5" t="str">
        <f>VLOOKUP(C148,'AUD MAR'!B:T,12,0)</f>
        <v>Exeter Nº 540-D, Concepción.</v>
      </c>
      <c r="Q148" s="5" t="str">
        <f>VLOOKUP(C148,'AUD MAR'!B:T,13,0)</f>
        <v>VIII</v>
      </c>
      <c r="R148" s="5" t="str">
        <f>VLOOKUP(C148,'AUD MAR'!B:T,14,0)</f>
        <v>Concepción</v>
      </c>
      <c r="S148" s="5" t="str">
        <f>VLOOKUP(C148,'AUD MAR'!B:T,15,0)</f>
        <v xml:space="preserve"> 41-2106-850
</v>
      </c>
      <c r="T148" s="5" t="str">
        <f>VLOOKUP(C148,'AUD MAR'!B:T,16,0)</f>
        <v>contacto@tdesperanza.cl</v>
      </c>
      <c r="U148" s="5">
        <f>VLOOKUP(C148,'AUD MAR'!B:T,17,0)</f>
        <v>0</v>
      </c>
      <c r="V148" s="6" t="str">
        <f>VLOOKUP(C148,'AUD MAR'!B:T,18,0)</f>
        <v>93401.</v>
      </c>
      <c r="W148" s="7" t="str">
        <f>VLOOKUP(C148,'AUD MAR'!B:T,19,0)</f>
        <v xml:space="preserve">Certificado de antecedentes financieros, correspondientes al año 2021, aprobados por el Subdepartamento de Supervisión Financiera Nacional. </v>
      </c>
      <c r="X148" s="8">
        <v>2218440</v>
      </c>
      <c r="Y148" s="8">
        <v>4787160</v>
      </c>
      <c r="Z148" s="6">
        <v>45016</v>
      </c>
      <c r="AA148" s="5" t="s">
        <v>6020</v>
      </c>
      <c r="AB148" s="5" t="s">
        <v>6021</v>
      </c>
      <c r="AC148" s="5" t="s">
        <v>6346</v>
      </c>
    </row>
    <row r="149" spans="2:29" x14ac:dyDescent="0.2">
      <c r="B149" s="26" t="s">
        <v>6162</v>
      </c>
      <c r="C149" s="26">
        <v>738689003</v>
      </c>
      <c r="D149" s="5">
        <v>1051177</v>
      </c>
      <c r="E149" s="26">
        <v>5</v>
      </c>
      <c r="F149" s="5" t="str">
        <f>VLOOKUP(C149,'AUD MAR'!B:T,2,0)</f>
        <v>Fundación de Derecho Privado.</v>
      </c>
      <c r="G149" s="5" t="str">
        <f>VLOOKUP(C149,'AUD MAR'!B:T,3,0)</f>
        <v>Fundación Derecho Privado.</v>
      </c>
      <c r="H149" s="5" t="str">
        <f>VLOOKUP(C149,'AUD MAR'!B:T,4,0)</f>
        <v>Otorgado por Decreto Supremo Nº 262, de fecha 2 de abril de 1997, por el Ministerio de Justicia. Publicado en el Diario Oficial con fecha 24 de abril de 1997.</v>
      </c>
      <c r="I149" s="5" t="str">
        <f>VLOOKUP(C149,'AUD MAR'!B:T,5,0)</f>
        <v>Certificado de Vigencia inscripción Nº7421 de fecha 02 de abril de 1997. Folio N° 5500448399370 emitido por el Servicio de Registro Civil e Identificación, de fecha 10 de mayo de 2022.</v>
      </c>
      <c r="J149" s="5">
        <f>VLOOKUP(C149,'AUD MAR'!B:T,6,0)</f>
        <v>0</v>
      </c>
      <c r="K149" s="5" t="str">
        <f>VLOOKUP(C149,'AUD MAR'!B:T,7,0)</f>
        <v xml:space="preserve">Ayudar a la infancia desvalida sin distinción de sexo, sin distinción racial, creencia religiosa o política.
</v>
      </c>
      <c r="L149" s="5" t="str">
        <f>VLOOKUP(C149,'AUD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49" s="5" t="str">
        <f>VLOOKUP(C149,'AUD MAR'!B:T,9,0)</f>
        <v>El Consejo durará tres años en sus cargos y se renovará tácita y sucesivamente cada tres años, salvo que la mayoría absoluta de los demás consejeros, resuelva su exclusión.</v>
      </c>
      <c r="N149" s="5" t="str">
        <f>VLOOKUP(C149,'AUD MAR'!B:T,10,0)</f>
        <v>Nombramiento 12 de diciembre de 2019 y cesación 12 de diciembre de 2022.</v>
      </c>
      <c r="O149" s="5" t="str">
        <f>VLOOKUP(C149,'AUD MAR'!B:T,11,0)</f>
        <v xml:space="preserve">Simona de la Barra Cruzat
Rafael Mella Gallegos.
Podrán actuar conjunta o separadamente.
</v>
      </c>
      <c r="P149" s="5" t="str">
        <f>VLOOKUP(C149,'AUD MAR'!B:T,12,0)</f>
        <v>Exeter Nº 540-D, Concepción.</v>
      </c>
      <c r="Q149" s="5" t="str">
        <f>VLOOKUP(C149,'AUD MAR'!B:T,13,0)</f>
        <v>VIII</v>
      </c>
      <c r="R149" s="5" t="str">
        <f>VLOOKUP(C149,'AUD MAR'!B:T,14,0)</f>
        <v>Concepción</v>
      </c>
      <c r="S149" s="5" t="str">
        <f>VLOOKUP(C149,'AUD MAR'!B:T,15,0)</f>
        <v xml:space="preserve"> 41-2106-850
</v>
      </c>
      <c r="T149" s="5" t="str">
        <f>VLOOKUP(C149,'AUD MAR'!B:T,16,0)</f>
        <v>contacto@tdesperanza.cl</v>
      </c>
      <c r="U149" s="5">
        <f>VLOOKUP(C149,'AUD MAR'!B:T,17,0)</f>
        <v>0</v>
      </c>
      <c r="V149" s="6" t="str">
        <f>VLOOKUP(C149,'AUD MAR'!B:T,18,0)</f>
        <v>93401.</v>
      </c>
      <c r="W149" s="7" t="str">
        <f>VLOOKUP(C149,'AUD MAR'!B:T,19,0)</f>
        <v xml:space="preserve">Certificado de antecedentes financieros, correspondientes al año 2021, aprobados por el Subdepartamento de Supervisión Financiera Nacional. </v>
      </c>
      <c r="X149" s="8">
        <v>2816627</v>
      </c>
      <c r="Y149" s="8">
        <v>5929741</v>
      </c>
      <c r="Z149" s="6">
        <v>45016</v>
      </c>
      <c r="AA149" s="5" t="s">
        <v>6020</v>
      </c>
      <c r="AB149" s="5" t="s">
        <v>6021</v>
      </c>
      <c r="AC149" s="5" t="s">
        <v>6346</v>
      </c>
    </row>
    <row r="150" spans="2:29" x14ac:dyDescent="0.2">
      <c r="B150" s="26" t="s">
        <v>6162</v>
      </c>
      <c r="C150" s="26">
        <v>738689003</v>
      </c>
      <c r="D150" s="5">
        <v>1051355</v>
      </c>
      <c r="E150" s="26">
        <v>5</v>
      </c>
      <c r="F150" s="5" t="str">
        <f>VLOOKUP(C150,'AUD MAR'!B:T,2,0)</f>
        <v>Fundación de Derecho Privado.</v>
      </c>
      <c r="G150" s="5" t="str">
        <f>VLOOKUP(C150,'AUD MAR'!B:T,3,0)</f>
        <v>Fundación Derecho Privado.</v>
      </c>
      <c r="H150" s="5" t="str">
        <f>VLOOKUP(C150,'AUD MAR'!B:T,4,0)</f>
        <v>Otorgado por Decreto Supremo Nº 262, de fecha 2 de abril de 1997, por el Ministerio de Justicia. Publicado en el Diario Oficial con fecha 24 de abril de 1997.</v>
      </c>
      <c r="I150" s="5" t="str">
        <f>VLOOKUP(C150,'AUD MAR'!B:T,5,0)</f>
        <v>Certificado de Vigencia inscripción Nº7421 de fecha 02 de abril de 1997. Folio N° 5500448399370 emitido por el Servicio de Registro Civil e Identificación, de fecha 10 de mayo de 2022.</v>
      </c>
      <c r="J150" s="5">
        <f>VLOOKUP(C150,'AUD MAR'!B:T,6,0)</f>
        <v>0</v>
      </c>
      <c r="K150" s="5" t="str">
        <f>VLOOKUP(C150,'AUD MAR'!B:T,7,0)</f>
        <v xml:space="preserve">Ayudar a la infancia desvalida sin distinción de sexo, sin distinción racial, creencia religiosa o política.
</v>
      </c>
      <c r="L150" s="5" t="str">
        <f>VLOOKUP(C150,'AUD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0" s="5" t="str">
        <f>VLOOKUP(C150,'AUD MAR'!B:T,9,0)</f>
        <v>El Consejo durará tres años en sus cargos y se renovará tácita y sucesivamente cada tres años, salvo que la mayoría absoluta de los demás consejeros, resuelva su exclusión.</v>
      </c>
      <c r="N150" s="5" t="str">
        <f>VLOOKUP(C150,'AUD MAR'!B:T,10,0)</f>
        <v>Nombramiento 12 de diciembre de 2019 y cesación 12 de diciembre de 2022.</v>
      </c>
      <c r="O150" s="5" t="str">
        <f>VLOOKUP(C150,'AUD MAR'!B:T,11,0)</f>
        <v xml:space="preserve">Simona de la Barra Cruzat
Rafael Mella Gallegos.
Podrán actuar conjunta o separadamente.
</v>
      </c>
      <c r="P150" s="5" t="str">
        <f>VLOOKUP(C150,'AUD MAR'!B:T,12,0)</f>
        <v>Exeter Nº 540-D, Concepción.</v>
      </c>
      <c r="Q150" s="5" t="str">
        <f>VLOOKUP(C150,'AUD MAR'!B:T,13,0)</f>
        <v>VIII</v>
      </c>
      <c r="R150" s="5" t="str">
        <f>VLOOKUP(C150,'AUD MAR'!B:T,14,0)</f>
        <v>Concepción</v>
      </c>
      <c r="S150" s="5" t="str">
        <f>VLOOKUP(C150,'AUD MAR'!B:T,15,0)</f>
        <v xml:space="preserve"> 41-2106-850
</v>
      </c>
      <c r="T150" s="5" t="str">
        <f>VLOOKUP(C150,'AUD MAR'!B:T,16,0)</f>
        <v>contacto@tdesperanza.cl</v>
      </c>
      <c r="U150" s="5">
        <f>VLOOKUP(C150,'AUD MAR'!B:T,17,0)</f>
        <v>0</v>
      </c>
      <c r="V150" s="6" t="str">
        <f>VLOOKUP(C150,'AUD MAR'!B:T,18,0)</f>
        <v>93401.</v>
      </c>
      <c r="W150" s="7" t="str">
        <f>VLOOKUP(C150,'AUD MAR'!B:T,19,0)</f>
        <v xml:space="preserve">Certificado de antecedentes financieros, correspondientes al año 2021, aprobados por el Subdepartamento de Supervisión Financiera Nacional. </v>
      </c>
      <c r="X150" s="8">
        <v>5769154</v>
      </c>
      <c r="Y150" s="8">
        <v>19263066</v>
      </c>
      <c r="Z150" s="6">
        <v>45016</v>
      </c>
      <c r="AA150" s="5" t="s">
        <v>6020</v>
      </c>
      <c r="AB150" s="5" t="s">
        <v>6021</v>
      </c>
      <c r="AC150" s="5" t="s">
        <v>6346</v>
      </c>
    </row>
    <row r="151" spans="2:29" x14ac:dyDescent="0.2">
      <c r="B151" s="26" t="s">
        <v>6162</v>
      </c>
      <c r="C151" s="26">
        <v>738689003</v>
      </c>
      <c r="D151" s="5">
        <v>1051374</v>
      </c>
      <c r="E151" s="26">
        <v>5</v>
      </c>
      <c r="F151" s="5" t="str">
        <f>VLOOKUP(C151,'AUD MAR'!B:T,2,0)</f>
        <v>Fundación de Derecho Privado.</v>
      </c>
      <c r="G151" s="5" t="str">
        <f>VLOOKUP(C151,'AUD MAR'!B:T,3,0)</f>
        <v>Fundación Derecho Privado.</v>
      </c>
      <c r="H151" s="5" t="str">
        <f>VLOOKUP(C151,'AUD MAR'!B:T,4,0)</f>
        <v>Otorgado por Decreto Supremo Nº 262, de fecha 2 de abril de 1997, por el Ministerio de Justicia. Publicado en el Diario Oficial con fecha 24 de abril de 1997.</v>
      </c>
      <c r="I151" s="5" t="str">
        <f>VLOOKUP(C151,'AUD MAR'!B:T,5,0)</f>
        <v>Certificado de Vigencia inscripción Nº7421 de fecha 02 de abril de 1997. Folio N° 5500448399370 emitido por el Servicio de Registro Civil e Identificación, de fecha 10 de mayo de 2022.</v>
      </c>
      <c r="J151" s="5">
        <f>VLOOKUP(C151,'AUD MAR'!B:T,6,0)</f>
        <v>0</v>
      </c>
      <c r="K151" s="5" t="str">
        <f>VLOOKUP(C151,'AUD MAR'!B:T,7,0)</f>
        <v xml:space="preserve">Ayudar a la infancia desvalida sin distinción de sexo, sin distinción racial, creencia religiosa o política.
</v>
      </c>
      <c r="L151" s="5" t="str">
        <f>VLOOKUP(C151,'AUD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1" s="5" t="str">
        <f>VLOOKUP(C151,'AUD MAR'!B:T,9,0)</f>
        <v>El Consejo durará tres años en sus cargos y se renovará tácita y sucesivamente cada tres años, salvo que la mayoría absoluta de los demás consejeros, resuelva su exclusión.</v>
      </c>
      <c r="N151" s="5" t="str">
        <f>VLOOKUP(C151,'AUD MAR'!B:T,10,0)</f>
        <v>Nombramiento 12 de diciembre de 2019 y cesación 12 de diciembre de 2022.</v>
      </c>
      <c r="O151" s="5" t="str">
        <f>VLOOKUP(C151,'AUD MAR'!B:T,11,0)</f>
        <v xml:space="preserve">Simona de la Barra Cruzat
Rafael Mella Gallegos.
Podrán actuar conjunta o separadamente.
</v>
      </c>
      <c r="P151" s="5" t="str">
        <f>VLOOKUP(C151,'AUD MAR'!B:T,12,0)</f>
        <v>Exeter Nº 540-D, Concepción.</v>
      </c>
      <c r="Q151" s="5" t="str">
        <f>VLOOKUP(C151,'AUD MAR'!B:T,13,0)</f>
        <v>VIII</v>
      </c>
      <c r="R151" s="5" t="str">
        <f>VLOOKUP(C151,'AUD MAR'!B:T,14,0)</f>
        <v>Concepción</v>
      </c>
      <c r="S151" s="5" t="str">
        <f>VLOOKUP(C151,'AUD MAR'!B:T,15,0)</f>
        <v xml:space="preserve"> 41-2106-850
</v>
      </c>
      <c r="T151" s="5" t="str">
        <f>VLOOKUP(C151,'AUD MAR'!B:T,16,0)</f>
        <v>contacto@tdesperanza.cl</v>
      </c>
      <c r="U151" s="5">
        <f>VLOOKUP(C151,'AUD MAR'!B:T,17,0)</f>
        <v>0</v>
      </c>
      <c r="V151" s="6" t="str">
        <f>VLOOKUP(C151,'AUD MAR'!B:T,18,0)</f>
        <v>93401.</v>
      </c>
      <c r="W151" s="7" t="str">
        <f>VLOOKUP(C151,'AUD MAR'!B:T,19,0)</f>
        <v xml:space="preserve">Certificado de antecedentes financieros, correspondientes al año 2021, aprobados por el Subdepartamento de Supervisión Financiera Nacional. </v>
      </c>
      <c r="X151" s="8">
        <v>0</v>
      </c>
      <c r="Y151" s="8">
        <v>4086600</v>
      </c>
      <c r="Z151" s="6">
        <v>45016</v>
      </c>
      <c r="AA151" s="5" t="s">
        <v>6020</v>
      </c>
      <c r="AB151" s="5" t="s">
        <v>6021</v>
      </c>
      <c r="AC151" s="5" t="s">
        <v>6346</v>
      </c>
    </row>
    <row r="152" spans="2:29" x14ac:dyDescent="0.2">
      <c r="B152" s="26" t="s">
        <v>6162</v>
      </c>
      <c r="C152" s="26">
        <v>738689003</v>
      </c>
      <c r="D152" s="5">
        <v>1051375</v>
      </c>
      <c r="E152" s="26">
        <v>5</v>
      </c>
      <c r="F152" s="5" t="str">
        <f>VLOOKUP(C152,'AUD MAR'!B:T,2,0)</f>
        <v>Fundación de Derecho Privado.</v>
      </c>
      <c r="G152" s="5" t="str">
        <f>VLOOKUP(C152,'AUD MAR'!B:T,3,0)</f>
        <v>Fundación Derecho Privado.</v>
      </c>
      <c r="H152" s="5" t="str">
        <f>VLOOKUP(C152,'AUD MAR'!B:T,4,0)</f>
        <v>Otorgado por Decreto Supremo Nº 262, de fecha 2 de abril de 1997, por el Ministerio de Justicia. Publicado en el Diario Oficial con fecha 24 de abril de 1997.</v>
      </c>
      <c r="I152" s="5" t="str">
        <f>VLOOKUP(C152,'AUD MAR'!B:T,5,0)</f>
        <v>Certificado de Vigencia inscripción Nº7421 de fecha 02 de abril de 1997. Folio N° 5500448399370 emitido por el Servicio de Registro Civil e Identificación, de fecha 10 de mayo de 2022.</v>
      </c>
      <c r="J152" s="5">
        <f>VLOOKUP(C152,'AUD MAR'!B:T,6,0)</f>
        <v>0</v>
      </c>
      <c r="K152" s="5" t="str">
        <f>VLOOKUP(C152,'AUD MAR'!B:T,7,0)</f>
        <v xml:space="preserve">Ayudar a la infancia desvalida sin distinción de sexo, sin distinción racial, creencia religiosa o política.
</v>
      </c>
      <c r="L152" s="5" t="str">
        <f>VLOOKUP(C152,'AUD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2" s="5" t="str">
        <f>VLOOKUP(C152,'AUD MAR'!B:T,9,0)</f>
        <v>El Consejo durará tres años en sus cargos y se renovará tácita y sucesivamente cada tres años, salvo que la mayoría absoluta de los demás consejeros, resuelva su exclusión.</v>
      </c>
      <c r="N152" s="5" t="str">
        <f>VLOOKUP(C152,'AUD MAR'!B:T,10,0)</f>
        <v>Nombramiento 12 de diciembre de 2019 y cesación 12 de diciembre de 2022.</v>
      </c>
      <c r="O152" s="5" t="str">
        <f>VLOOKUP(C152,'AUD MAR'!B:T,11,0)</f>
        <v xml:space="preserve">Simona de la Barra Cruzat
Rafael Mella Gallegos.
Podrán actuar conjunta o separadamente.
</v>
      </c>
      <c r="P152" s="5" t="str">
        <f>VLOOKUP(C152,'AUD MAR'!B:T,12,0)</f>
        <v>Exeter Nº 540-D, Concepción.</v>
      </c>
      <c r="Q152" s="5" t="str">
        <f>VLOOKUP(C152,'AUD MAR'!B:T,13,0)</f>
        <v>VIII</v>
      </c>
      <c r="R152" s="5" t="str">
        <f>VLOOKUP(C152,'AUD MAR'!B:T,14,0)</f>
        <v>Concepción</v>
      </c>
      <c r="S152" s="5" t="str">
        <f>VLOOKUP(C152,'AUD MAR'!B:T,15,0)</f>
        <v xml:space="preserve"> 41-2106-850
</v>
      </c>
      <c r="T152" s="5" t="str">
        <f>VLOOKUP(C152,'AUD MAR'!B:T,16,0)</f>
        <v>contacto@tdesperanza.cl</v>
      </c>
      <c r="U152" s="5">
        <f>VLOOKUP(C152,'AUD MAR'!B:T,17,0)</f>
        <v>0</v>
      </c>
      <c r="V152" s="6" t="str">
        <f>VLOOKUP(C152,'AUD MAR'!B:T,18,0)</f>
        <v>93401.</v>
      </c>
      <c r="W152" s="7" t="str">
        <f>VLOOKUP(C152,'AUD MAR'!B:T,19,0)</f>
        <v xml:space="preserve">Certificado de antecedentes financieros, correspondientes al año 2021, aprobados por el Subdepartamento de Supervisión Financiera Nacional. </v>
      </c>
      <c r="X152" s="8">
        <v>0</v>
      </c>
      <c r="Y152" s="8">
        <v>5188523</v>
      </c>
      <c r="Z152" s="6">
        <v>45016</v>
      </c>
      <c r="AA152" s="5" t="s">
        <v>6020</v>
      </c>
      <c r="AB152" s="5" t="s">
        <v>6021</v>
      </c>
      <c r="AC152" s="5" t="s">
        <v>6346</v>
      </c>
    </row>
    <row r="153" spans="2:29" x14ac:dyDescent="0.2">
      <c r="B153" s="26" t="s">
        <v>6162</v>
      </c>
      <c r="C153" s="26">
        <v>738689003</v>
      </c>
      <c r="D153" s="5">
        <v>1081209</v>
      </c>
      <c r="E153" s="26">
        <v>8</v>
      </c>
      <c r="F153" s="5" t="str">
        <f>VLOOKUP(C153,'AUD MAR'!B:T,2,0)</f>
        <v>Fundación de Derecho Privado.</v>
      </c>
      <c r="G153" s="5" t="str">
        <f>VLOOKUP(C153,'AUD MAR'!B:T,3,0)</f>
        <v>Fundación Derecho Privado.</v>
      </c>
      <c r="H153" s="5" t="str">
        <f>VLOOKUP(C153,'AUD MAR'!B:T,4,0)</f>
        <v>Otorgado por Decreto Supremo Nº 262, de fecha 2 de abril de 1997, por el Ministerio de Justicia. Publicado en el Diario Oficial con fecha 24 de abril de 1997.</v>
      </c>
      <c r="I153" s="5" t="str">
        <f>VLOOKUP(C153,'AUD MAR'!B:T,5,0)</f>
        <v>Certificado de Vigencia inscripción Nº7421 de fecha 02 de abril de 1997. Folio N° 5500448399370 emitido por el Servicio de Registro Civil e Identificación, de fecha 10 de mayo de 2022.</v>
      </c>
      <c r="J153" s="5">
        <f>VLOOKUP(C153,'AUD MAR'!B:T,6,0)</f>
        <v>0</v>
      </c>
      <c r="K153" s="5" t="str">
        <f>VLOOKUP(C153,'AUD MAR'!B:T,7,0)</f>
        <v xml:space="preserve">Ayudar a la infancia desvalida sin distinción de sexo, sin distinción racial, creencia religiosa o política.
</v>
      </c>
      <c r="L153" s="5" t="str">
        <f>VLOOKUP(C153,'AUD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3" s="5" t="str">
        <f>VLOOKUP(C153,'AUD MAR'!B:T,9,0)</f>
        <v>El Consejo durará tres años en sus cargos y se renovará tácita y sucesivamente cada tres años, salvo que la mayoría absoluta de los demás consejeros, resuelva su exclusión.</v>
      </c>
      <c r="N153" s="5" t="str">
        <f>VLOOKUP(C153,'AUD MAR'!B:T,10,0)</f>
        <v>Nombramiento 12 de diciembre de 2019 y cesación 12 de diciembre de 2022.</v>
      </c>
      <c r="O153" s="5" t="str">
        <f>VLOOKUP(C153,'AUD MAR'!B:T,11,0)</f>
        <v xml:space="preserve">Simona de la Barra Cruzat
Rafael Mella Gallegos.
Podrán actuar conjunta o separadamente.
</v>
      </c>
      <c r="P153" s="5" t="str">
        <f>VLOOKUP(C153,'AUD MAR'!B:T,12,0)</f>
        <v>Exeter Nº 540-D, Concepción.</v>
      </c>
      <c r="Q153" s="5" t="str">
        <f>VLOOKUP(C153,'AUD MAR'!B:T,13,0)</f>
        <v>VIII</v>
      </c>
      <c r="R153" s="5" t="str">
        <f>VLOOKUP(C153,'AUD MAR'!B:T,14,0)</f>
        <v>Concepción</v>
      </c>
      <c r="S153" s="5" t="str">
        <f>VLOOKUP(C153,'AUD MAR'!B:T,15,0)</f>
        <v xml:space="preserve"> 41-2106-850
</v>
      </c>
      <c r="T153" s="5" t="str">
        <f>VLOOKUP(C153,'AUD MAR'!B:T,16,0)</f>
        <v>contacto@tdesperanza.cl</v>
      </c>
      <c r="U153" s="5">
        <f>VLOOKUP(C153,'AUD MAR'!B:T,17,0)</f>
        <v>0</v>
      </c>
      <c r="V153" s="6" t="str">
        <f>VLOOKUP(C153,'AUD MAR'!B:T,18,0)</f>
        <v>93401.</v>
      </c>
      <c r="W153" s="7" t="str">
        <f>VLOOKUP(C153,'AUD MAR'!B:T,19,0)</f>
        <v xml:space="preserve">Certificado de antecedentes financieros, correspondientes al año 2021, aprobados por el Subdepartamento de Supervisión Financiera Nacional. </v>
      </c>
      <c r="X153" s="8">
        <v>21962556</v>
      </c>
      <c r="Y153" s="8">
        <v>61285990</v>
      </c>
      <c r="Z153" s="6">
        <v>45016</v>
      </c>
      <c r="AA153" s="5" t="s">
        <v>6020</v>
      </c>
      <c r="AB153" s="5" t="s">
        <v>6021</v>
      </c>
      <c r="AC153" s="5" t="s">
        <v>144</v>
      </c>
    </row>
    <row r="154" spans="2:29" x14ac:dyDescent="0.2">
      <c r="B154" s="26" t="s">
        <v>6162</v>
      </c>
      <c r="C154" s="26">
        <v>738689003</v>
      </c>
      <c r="D154" s="5">
        <v>1081221</v>
      </c>
      <c r="E154" s="26">
        <v>8</v>
      </c>
      <c r="F154" s="5" t="str">
        <f>VLOOKUP(C154,'AUD MAR'!B:T,2,0)</f>
        <v>Fundación de Derecho Privado.</v>
      </c>
      <c r="G154" s="5" t="str">
        <f>VLOOKUP(C154,'AUD MAR'!B:T,3,0)</f>
        <v>Fundación Derecho Privado.</v>
      </c>
      <c r="H154" s="5" t="str">
        <f>VLOOKUP(C154,'AUD MAR'!B:T,4,0)</f>
        <v>Otorgado por Decreto Supremo Nº 262, de fecha 2 de abril de 1997, por el Ministerio de Justicia. Publicado en el Diario Oficial con fecha 24 de abril de 1997.</v>
      </c>
      <c r="I154" s="5" t="str">
        <f>VLOOKUP(C154,'AUD MAR'!B:T,5,0)</f>
        <v>Certificado de Vigencia inscripción Nº7421 de fecha 02 de abril de 1997. Folio N° 5500448399370 emitido por el Servicio de Registro Civil e Identificación, de fecha 10 de mayo de 2022.</v>
      </c>
      <c r="J154" s="5">
        <f>VLOOKUP(C154,'AUD MAR'!B:T,6,0)</f>
        <v>0</v>
      </c>
      <c r="K154" s="5" t="str">
        <f>VLOOKUP(C154,'AUD MAR'!B:T,7,0)</f>
        <v xml:space="preserve">Ayudar a la infancia desvalida sin distinción de sexo, sin distinción racial, creencia religiosa o política.
</v>
      </c>
      <c r="L154" s="5" t="str">
        <f>VLOOKUP(C154,'AUD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4" s="5" t="str">
        <f>VLOOKUP(C154,'AUD MAR'!B:T,9,0)</f>
        <v>El Consejo durará tres años en sus cargos y se renovará tácita y sucesivamente cada tres años, salvo que la mayoría absoluta de los demás consejeros, resuelva su exclusión.</v>
      </c>
      <c r="N154" s="5" t="str">
        <f>VLOOKUP(C154,'AUD MAR'!B:T,10,0)</f>
        <v>Nombramiento 12 de diciembre de 2019 y cesación 12 de diciembre de 2022.</v>
      </c>
      <c r="O154" s="5" t="str">
        <f>VLOOKUP(C154,'AUD MAR'!B:T,11,0)</f>
        <v xml:space="preserve">Simona de la Barra Cruzat
Rafael Mella Gallegos.
Podrán actuar conjunta o separadamente.
</v>
      </c>
      <c r="P154" s="5" t="str">
        <f>VLOOKUP(C154,'AUD MAR'!B:T,12,0)</f>
        <v>Exeter Nº 540-D, Concepción.</v>
      </c>
      <c r="Q154" s="5" t="str">
        <f>VLOOKUP(C154,'AUD MAR'!B:T,13,0)</f>
        <v>VIII</v>
      </c>
      <c r="R154" s="5" t="str">
        <f>VLOOKUP(C154,'AUD MAR'!B:T,14,0)</f>
        <v>Concepción</v>
      </c>
      <c r="S154" s="5" t="str">
        <f>VLOOKUP(C154,'AUD MAR'!B:T,15,0)</f>
        <v xml:space="preserve"> 41-2106-850
</v>
      </c>
      <c r="T154" s="5" t="str">
        <f>VLOOKUP(C154,'AUD MAR'!B:T,16,0)</f>
        <v>contacto@tdesperanza.cl</v>
      </c>
      <c r="U154" s="5">
        <f>VLOOKUP(C154,'AUD MAR'!B:T,17,0)</f>
        <v>0</v>
      </c>
      <c r="V154" s="6" t="str">
        <f>VLOOKUP(C154,'AUD MAR'!B:T,18,0)</f>
        <v>93401.</v>
      </c>
      <c r="W154" s="7" t="str">
        <f>VLOOKUP(C154,'AUD MAR'!B:T,19,0)</f>
        <v xml:space="preserve">Certificado de antecedentes financieros, correspondientes al año 2021, aprobados por el Subdepartamento de Supervisión Financiera Nacional. </v>
      </c>
      <c r="X154" s="8">
        <v>9495715</v>
      </c>
      <c r="Y154" s="8">
        <v>29436717</v>
      </c>
      <c r="Z154" s="6">
        <v>45016</v>
      </c>
      <c r="AA154" s="5" t="s">
        <v>6020</v>
      </c>
      <c r="AB154" s="5" t="s">
        <v>6021</v>
      </c>
      <c r="AC154" s="5" t="s">
        <v>144</v>
      </c>
    </row>
    <row r="155" spans="2:29" x14ac:dyDescent="0.2">
      <c r="B155" s="26" t="s">
        <v>6162</v>
      </c>
      <c r="C155" s="26">
        <v>738689003</v>
      </c>
      <c r="D155" s="5">
        <v>1081222</v>
      </c>
      <c r="E155" s="26">
        <v>8</v>
      </c>
      <c r="F155" s="5" t="str">
        <f>VLOOKUP(C155,'AUD MAR'!B:T,2,0)</f>
        <v>Fundación de Derecho Privado.</v>
      </c>
      <c r="G155" s="5" t="str">
        <f>VLOOKUP(C155,'AUD MAR'!B:T,3,0)</f>
        <v>Fundación Derecho Privado.</v>
      </c>
      <c r="H155" s="5" t="str">
        <f>VLOOKUP(C155,'AUD MAR'!B:T,4,0)</f>
        <v>Otorgado por Decreto Supremo Nº 262, de fecha 2 de abril de 1997, por el Ministerio de Justicia. Publicado en el Diario Oficial con fecha 24 de abril de 1997.</v>
      </c>
      <c r="I155" s="5" t="str">
        <f>VLOOKUP(C155,'AUD MAR'!B:T,5,0)</f>
        <v>Certificado de Vigencia inscripción Nº7421 de fecha 02 de abril de 1997. Folio N° 5500448399370 emitido por el Servicio de Registro Civil e Identificación, de fecha 10 de mayo de 2022.</v>
      </c>
      <c r="J155" s="5">
        <f>VLOOKUP(C155,'AUD MAR'!B:T,6,0)</f>
        <v>0</v>
      </c>
      <c r="K155" s="5" t="str">
        <f>VLOOKUP(C155,'AUD MAR'!B:T,7,0)</f>
        <v xml:space="preserve">Ayudar a la infancia desvalida sin distinción de sexo, sin distinción racial, creencia religiosa o política.
</v>
      </c>
      <c r="L155" s="5" t="str">
        <f>VLOOKUP(C155,'AUD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5" s="5" t="str">
        <f>VLOOKUP(C155,'AUD MAR'!B:T,9,0)</f>
        <v>El Consejo durará tres años en sus cargos y se renovará tácita y sucesivamente cada tres años, salvo que la mayoría absoluta de los demás consejeros, resuelva su exclusión.</v>
      </c>
      <c r="N155" s="5" t="str">
        <f>VLOOKUP(C155,'AUD MAR'!B:T,10,0)</f>
        <v>Nombramiento 12 de diciembre de 2019 y cesación 12 de diciembre de 2022.</v>
      </c>
      <c r="O155" s="5" t="str">
        <f>VLOOKUP(C155,'AUD MAR'!B:T,11,0)</f>
        <v xml:space="preserve">Simona de la Barra Cruzat
Rafael Mella Gallegos.
Podrán actuar conjunta o separadamente.
</v>
      </c>
      <c r="P155" s="5" t="str">
        <f>VLOOKUP(C155,'AUD MAR'!B:T,12,0)</f>
        <v>Exeter Nº 540-D, Concepción.</v>
      </c>
      <c r="Q155" s="5" t="str">
        <f>VLOOKUP(C155,'AUD MAR'!B:T,13,0)</f>
        <v>VIII</v>
      </c>
      <c r="R155" s="5" t="str">
        <f>VLOOKUP(C155,'AUD MAR'!B:T,14,0)</f>
        <v>Concepción</v>
      </c>
      <c r="S155" s="5" t="str">
        <f>VLOOKUP(C155,'AUD MAR'!B:T,15,0)</f>
        <v xml:space="preserve"> 41-2106-850
</v>
      </c>
      <c r="T155" s="5" t="str">
        <f>VLOOKUP(C155,'AUD MAR'!B:T,16,0)</f>
        <v>contacto@tdesperanza.cl</v>
      </c>
      <c r="U155" s="5">
        <f>VLOOKUP(C155,'AUD MAR'!B:T,17,0)</f>
        <v>0</v>
      </c>
      <c r="V155" s="6" t="str">
        <f>VLOOKUP(C155,'AUD MAR'!B:T,18,0)</f>
        <v>93401.</v>
      </c>
      <c r="W155" s="7" t="str">
        <f>VLOOKUP(C155,'AUD MAR'!B:T,19,0)</f>
        <v xml:space="preserve">Certificado de antecedentes financieros, correspondientes al año 2021, aprobados por el Subdepartamento de Supervisión Financiera Nacional. </v>
      </c>
      <c r="X155" s="8">
        <v>6647001</v>
      </c>
      <c r="Y155" s="8">
        <v>19941003</v>
      </c>
      <c r="Z155" s="6">
        <v>45016</v>
      </c>
      <c r="AA155" s="5" t="s">
        <v>6020</v>
      </c>
      <c r="AB155" s="5" t="s">
        <v>6021</v>
      </c>
      <c r="AC155" s="5" t="s">
        <v>6036</v>
      </c>
    </row>
    <row r="156" spans="2:29" x14ac:dyDescent="0.2">
      <c r="B156" s="26" t="s">
        <v>6162</v>
      </c>
      <c r="C156" s="26">
        <v>738689003</v>
      </c>
      <c r="D156" s="5">
        <v>1090645</v>
      </c>
      <c r="E156" s="26">
        <v>9</v>
      </c>
      <c r="F156" s="5" t="str">
        <f>VLOOKUP(C156,'AUD MAR'!B:T,2,0)</f>
        <v>Fundación de Derecho Privado.</v>
      </c>
      <c r="G156" s="5" t="str">
        <f>VLOOKUP(C156,'AUD MAR'!B:T,3,0)</f>
        <v>Fundación Derecho Privado.</v>
      </c>
      <c r="H156" s="5" t="str">
        <f>VLOOKUP(C156,'AUD MAR'!B:T,4,0)</f>
        <v>Otorgado por Decreto Supremo Nº 262, de fecha 2 de abril de 1997, por el Ministerio de Justicia. Publicado en el Diario Oficial con fecha 24 de abril de 1997.</v>
      </c>
      <c r="I156" s="5" t="str">
        <f>VLOOKUP(C156,'AUD MAR'!B:T,5,0)</f>
        <v>Certificado de Vigencia inscripción Nº7421 de fecha 02 de abril de 1997. Folio N° 5500448399370 emitido por el Servicio de Registro Civil e Identificación, de fecha 10 de mayo de 2022.</v>
      </c>
      <c r="J156" s="5">
        <f>VLOOKUP(C156,'AUD MAR'!B:T,6,0)</f>
        <v>0</v>
      </c>
      <c r="K156" s="5" t="str">
        <f>VLOOKUP(C156,'AUD MAR'!B:T,7,0)</f>
        <v xml:space="preserve">Ayudar a la infancia desvalida sin distinción de sexo, sin distinción racial, creencia religiosa o política.
</v>
      </c>
      <c r="L156" s="5" t="str">
        <f>VLOOKUP(C156,'AUD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6" s="5" t="str">
        <f>VLOOKUP(C156,'AUD MAR'!B:T,9,0)</f>
        <v>El Consejo durará tres años en sus cargos y se renovará tácita y sucesivamente cada tres años, salvo que la mayoría absoluta de los demás consejeros, resuelva su exclusión.</v>
      </c>
      <c r="N156" s="5" t="str">
        <f>VLOOKUP(C156,'AUD MAR'!B:T,10,0)</f>
        <v>Nombramiento 12 de diciembre de 2019 y cesación 12 de diciembre de 2022.</v>
      </c>
      <c r="O156" s="5" t="str">
        <f>VLOOKUP(C156,'AUD MAR'!B:T,11,0)</f>
        <v xml:space="preserve">Simona de la Barra Cruzat
Rafael Mella Gallegos.
Podrán actuar conjunta o separadamente.
</v>
      </c>
      <c r="P156" s="5" t="str">
        <f>VLOOKUP(C156,'AUD MAR'!B:T,12,0)</f>
        <v>Exeter Nº 540-D, Concepción.</v>
      </c>
      <c r="Q156" s="5" t="str">
        <f>VLOOKUP(C156,'AUD MAR'!B:T,13,0)</f>
        <v>VIII</v>
      </c>
      <c r="R156" s="5" t="str">
        <f>VLOOKUP(C156,'AUD MAR'!B:T,14,0)</f>
        <v>Concepción</v>
      </c>
      <c r="S156" s="5" t="str">
        <f>VLOOKUP(C156,'AUD MAR'!B:T,15,0)</f>
        <v xml:space="preserve"> 41-2106-850
</v>
      </c>
      <c r="T156" s="5" t="str">
        <f>VLOOKUP(C156,'AUD MAR'!B:T,16,0)</f>
        <v>contacto@tdesperanza.cl</v>
      </c>
      <c r="U156" s="5">
        <f>VLOOKUP(C156,'AUD MAR'!B:T,17,0)</f>
        <v>0</v>
      </c>
      <c r="V156" s="6" t="str">
        <f>VLOOKUP(C156,'AUD MAR'!B:T,18,0)</f>
        <v>93401.</v>
      </c>
      <c r="W156" s="7" t="str">
        <f>VLOOKUP(C156,'AUD MAR'!B:T,19,0)</f>
        <v xml:space="preserve">Certificado de antecedentes financieros, correspondientes al año 2021, aprobados por el Subdepartamento de Supervisión Financiera Nacional. </v>
      </c>
      <c r="X156" s="8">
        <v>22870532</v>
      </c>
      <c r="Y156" s="8">
        <v>63499359</v>
      </c>
      <c r="Z156" s="6">
        <v>45016</v>
      </c>
      <c r="AA156" s="5" t="s">
        <v>6020</v>
      </c>
      <c r="AB156" s="5" t="s">
        <v>6021</v>
      </c>
      <c r="AC156" s="5" t="s">
        <v>174</v>
      </c>
    </row>
    <row r="157" spans="2:29" x14ac:dyDescent="0.2">
      <c r="B157" s="26" t="s">
        <v>6162</v>
      </c>
      <c r="C157" s="26">
        <v>738689003</v>
      </c>
      <c r="D157" s="5">
        <v>1090663</v>
      </c>
      <c r="E157" s="26">
        <v>9</v>
      </c>
      <c r="F157" s="5" t="str">
        <f>VLOOKUP(C157,'AUD MAR'!B:T,2,0)</f>
        <v>Fundación de Derecho Privado.</v>
      </c>
      <c r="G157" s="5" t="str">
        <f>VLOOKUP(C157,'AUD MAR'!B:T,3,0)</f>
        <v>Fundación Derecho Privado.</v>
      </c>
      <c r="H157" s="5" t="str">
        <f>VLOOKUP(C157,'AUD MAR'!B:T,4,0)</f>
        <v>Otorgado por Decreto Supremo Nº 262, de fecha 2 de abril de 1997, por el Ministerio de Justicia. Publicado en el Diario Oficial con fecha 24 de abril de 1997.</v>
      </c>
      <c r="I157" s="5" t="str">
        <f>VLOOKUP(C157,'AUD MAR'!B:T,5,0)</f>
        <v>Certificado de Vigencia inscripción Nº7421 de fecha 02 de abril de 1997. Folio N° 5500448399370 emitido por el Servicio de Registro Civil e Identificación, de fecha 10 de mayo de 2022.</v>
      </c>
      <c r="J157" s="5">
        <f>VLOOKUP(C157,'AUD MAR'!B:T,6,0)</f>
        <v>0</v>
      </c>
      <c r="K157" s="5" t="str">
        <f>VLOOKUP(C157,'AUD MAR'!B:T,7,0)</f>
        <v xml:space="preserve">Ayudar a la infancia desvalida sin distinción de sexo, sin distinción racial, creencia religiosa o política.
</v>
      </c>
      <c r="L157" s="5" t="str">
        <f>VLOOKUP(C157,'AUD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7" s="5" t="str">
        <f>VLOOKUP(C157,'AUD MAR'!B:T,9,0)</f>
        <v>El Consejo durará tres años en sus cargos y se renovará tácita y sucesivamente cada tres años, salvo que la mayoría absoluta de los demás consejeros, resuelva su exclusión.</v>
      </c>
      <c r="N157" s="5" t="str">
        <f>VLOOKUP(C157,'AUD MAR'!B:T,10,0)</f>
        <v>Nombramiento 12 de diciembre de 2019 y cesación 12 de diciembre de 2022.</v>
      </c>
      <c r="O157" s="5" t="str">
        <f>VLOOKUP(C157,'AUD MAR'!B:T,11,0)</f>
        <v xml:space="preserve">Simona de la Barra Cruzat
Rafael Mella Gallegos.
Podrán actuar conjunta o separadamente.
</v>
      </c>
      <c r="P157" s="5" t="str">
        <f>VLOOKUP(C157,'AUD MAR'!B:T,12,0)</f>
        <v>Exeter Nº 540-D, Concepción.</v>
      </c>
      <c r="Q157" s="5" t="str">
        <f>VLOOKUP(C157,'AUD MAR'!B:T,13,0)</f>
        <v>VIII</v>
      </c>
      <c r="R157" s="5" t="str">
        <f>VLOOKUP(C157,'AUD MAR'!B:T,14,0)</f>
        <v>Concepción</v>
      </c>
      <c r="S157" s="5" t="str">
        <f>VLOOKUP(C157,'AUD MAR'!B:T,15,0)</f>
        <v xml:space="preserve"> 41-2106-850
</v>
      </c>
      <c r="T157" s="5" t="str">
        <f>VLOOKUP(C157,'AUD MAR'!B:T,16,0)</f>
        <v>contacto@tdesperanza.cl</v>
      </c>
      <c r="U157" s="5">
        <f>VLOOKUP(C157,'AUD MAR'!B:T,17,0)</f>
        <v>0</v>
      </c>
      <c r="V157" s="6" t="str">
        <f>VLOOKUP(C157,'AUD MAR'!B:T,18,0)</f>
        <v>93401.</v>
      </c>
      <c r="W157" s="7" t="str">
        <f>VLOOKUP(C157,'AUD MAR'!B:T,19,0)</f>
        <v xml:space="preserve">Certificado de antecedentes financieros, correspondientes al año 2021, aprobados por el Subdepartamento de Supervisión Financiera Nacional. </v>
      </c>
      <c r="X157" s="8">
        <v>5317601</v>
      </c>
      <c r="Y157" s="8">
        <v>18801517</v>
      </c>
      <c r="Z157" s="6">
        <v>45016</v>
      </c>
      <c r="AA157" s="5" t="s">
        <v>6020</v>
      </c>
      <c r="AB157" s="5" t="s">
        <v>6021</v>
      </c>
      <c r="AC157" s="5" t="s">
        <v>174</v>
      </c>
    </row>
    <row r="158" spans="2:29" x14ac:dyDescent="0.2">
      <c r="B158" s="26" t="s">
        <v>6162</v>
      </c>
      <c r="C158" s="26">
        <v>738689003</v>
      </c>
      <c r="D158" s="5">
        <v>1090666</v>
      </c>
      <c r="E158" s="26">
        <v>9</v>
      </c>
      <c r="F158" s="5" t="str">
        <f>VLOOKUP(C158,'AUD MAR'!B:T,2,0)</f>
        <v>Fundación de Derecho Privado.</v>
      </c>
      <c r="G158" s="5" t="str">
        <f>VLOOKUP(C158,'AUD MAR'!B:T,3,0)</f>
        <v>Fundación Derecho Privado.</v>
      </c>
      <c r="H158" s="5" t="str">
        <f>VLOOKUP(C158,'AUD MAR'!B:T,4,0)</f>
        <v>Otorgado por Decreto Supremo Nº 262, de fecha 2 de abril de 1997, por el Ministerio de Justicia. Publicado en el Diario Oficial con fecha 24 de abril de 1997.</v>
      </c>
      <c r="I158" s="5" t="str">
        <f>VLOOKUP(C158,'AUD MAR'!B:T,5,0)</f>
        <v>Certificado de Vigencia inscripción Nº7421 de fecha 02 de abril de 1997. Folio N° 5500448399370 emitido por el Servicio de Registro Civil e Identificación, de fecha 10 de mayo de 2022.</v>
      </c>
      <c r="J158" s="5">
        <f>VLOOKUP(C158,'AUD MAR'!B:T,6,0)</f>
        <v>0</v>
      </c>
      <c r="K158" s="5" t="str">
        <f>VLOOKUP(C158,'AUD MAR'!B:T,7,0)</f>
        <v xml:space="preserve">Ayudar a la infancia desvalida sin distinción de sexo, sin distinción racial, creencia religiosa o política.
</v>
      </c>
      <c r="L158" s="5" t="str">
        <f>VLOOKUP(C158,'AUD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8" s="5" t="str">
        <f>VLOOKUP(C158,'AUD MAR'!B:T,9,0)</f>
        <v>El Consejo durará tres años en sus cargos y se renovará tácita y sucesivamente cada tres años, salvo que la mayoría absoluta de los demás consejeros, resuelva su exclusión.</v>
      </c>
      <c r="N158" s="5" t="str">
        <f>VLOOKUP(C158,'AUD MAR'!B:T,10,0)</f>
        <v>Nombramiento 12 de diciembre de 2019 y cesación 12 de diciembre de 2022.</v>
      </c>
      <c r="O158" s="5" t="str">
        <f>VLOOKUP(C158,'AUD MAR'!B:T,11,0)</f>
        <v xml:space="preserve">Simona de la Barra Cruzat
Rafael Mella Gallegos.
Podrán actuar conjunta o separadamente.
</v>
      </c>
      <c r="P158" s="5" t="str">
        <f>VLOOKUP(C158,'AUD MAR'!B:T,12,0)</f>
        <v>Exeter Nº 540-D, Concepción.</v>
      </c>
      <c r="Q158" s="5" t="str">
        <f>VLOOKUP(C158,'AUD MAR'!B:T,13,0)</f>
        <v>VIII</v>
      </c>
      <c r="R158" s="5" t="str">
        <f>VLOOKUP(C158,'AUD MAR'!B:T,14,0)</f>
        <v>Concepción</v>
      </c>
      <c r="S158" s="5" t="str">
        <f>VLOOKUP(C158,'AUD MAR'!B:T,15,0)</f>
        <v xml:space="preserve"> 41-2106-850
</v>
      </c>
      <c r="T158" s="5" t="str">
        <f>VLOOKUP(C158,'AUD MAR'!B:T,16,0)</f>
        <v>contacto@tdesperanza.cl</v>
      </c>
      <c r="U158" s="5">
        <f>VLOOKUP(C158,'AUD MAR'!B:T,17,0)</f>
        <v>0</v>
      </c>
      <c r="V158" s="6" t="str">
        <f>VLOOKUP(C158,'AUD MAR'!B:T,18,0)</f>
        <v>93401.</v>
      </c>
      <c r="W158" s="7" t="str">
        <f>VLOOKUP(C158,'AUD MAR'!B:T,19,0)</f>
        <v xml:space="preserve">Certificado de antecedentes financieros, correspondientes al año 2021, aprobados por el Subdepartamento de Supervisión Financiera Nacional. </v>
      </c>
      <c r="X158" s="8">
        <v>3926639</v>
      </c>
      <c r="Y158" s="8">
        <v>11920154</v>
      </c>
      <c r="Z158" s="6">
        <v>45016</v>
      </c>
      <c r="AA158" s="5" t="s">
        <v>6020</v>
      </c>
      <c r="AB158" s="5" t="s">
        <v>6021</v>
      </c>
      <c r="AC158" s="5" t="s">
        <v>174</v>
      </c>
    </row>
    <row r="159" spans="2:29" x14ac:dyDescent="0.2">
      <c r="B159" s="26" t="s">
        <v>6162</v>
      </c>
      <c r="C159" s="26">
        <v>738689003</v>
      </c>
      <c r="D159" s="5">
        <v>1100753</v>
      </c>
      <c r="E159" s="26">
        <v>10</v>
      </c>
      <c r="F159" s="5" t="str">
        <f>VLOOKUP(C159,'AUD MAR'!B:T,2,0)</f>
        <v>Fundación de Derecho Privado.</v>
      </c>
      <c r="G159" s="5" t="str">
        <f>VLOOKUP(C159,'AUD MAR'!B:T,3,0)</f>
        <v>Fundación Derecho Privado.</v>
      </c>
      <c r="H159" s="5" t="str">
        <f>VLOOKUP(C159,'AUD MAR'!B:T,4,0)</f>
        <v>Otorgado por Decreto Supremo Nº 262, de fecha 2 de abril de 1997, por el Ministerio de Justicia. Publicado en el Diario Oficial con fecha 24 de abril de 1997.</v>
      </c>
      <c r="I159" s="5" t="str">
        <f>VLOOKUP(C159,'AUD MAR'!B:T,5,0)</f>
        <v>Certificado de Vigencia inscripción Nº7421 de fecha 02 de abril de 1997. Folio N° 5500448399370 emitido por el Servicio de Registro Civil e Identificación, de fecha 10 de mayo de 2022.</v>
      </c>
      <c r="J159" s="5">
        <f>VLOOKUP(C159,'AUD MAR'!B:T,6,0)</f>
        <v>0</v>
      </c>
      <c r="K159" s="5" t="str">
        <f>VLOOKUP(C159,'AUD MAR'!B:T,7,0)</f>
        <v xml:space="preserve">Ayudar a la infancia desvalida sin distinción de sexo, sin distinción racial, creencia religiosa o política.
</v>
      </c>
      <c r="L159" s="5" t="str">
        <f>VLOOKUP(C159,'AUD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59" s="5" t="str">
        <f>VLOOKUP(C159,'AUD MAR'!B:T,9,0)</f>
        <v>El Consejo durará tres años en sus cargos y se renovará tácita y sucesivamente cada tres años, salvo que la mayoría absoluta de los demás consejeros, resuelva su exclusión.</v>
      </c>
      <c r="N159" s="5" t="str">
        <f>VLOOKUP(C159,'AUD MAR'!B:T,10,0)</f>
        <v>Nombramiento 12 de diciembre de 2019 y cesación 12 de diciembre de 2022.</v>
      </c>
      <c r="O159" s="5" t="str">
        <f>VLOOKUP(C159,'AUD MAR'!B:T,11,0)</f>
        <v xml:space="preserve">Simona de la Barra Cruzat
Rafael Mella Gallegos.
Podrán actuar conjunta o separadamente.
</v>
      </c>
      <c r="P159" s="5" t="str">
        <f>VLOOKUP(C159,'AUD MAR'!B:T,12,0)</f>
        <v>Exeter Nº 540-D, Concepción.</v>
      </c>
      <c r="Q159" s="5" t="str">
        <f>VLOOKUP(C159,'AUD MAR'!B:T,13,0)</f>
        <v>VIII</v>
      </c>
      <c r="R159" s="5" t="str">
        <f>VLOOKUP(C159,'AUD MAR'!B:T,14,0)</f>
        <v>Concepción</v>
      </c>
      <c r="S159" s="5" t="str">
        <f>VLOOKUP(C159,'AUD MAR'!B:T,15,0)</f>
        <v xml:space="preserve"> 41-2106-850
</v>
      </c>
      <c r="T159" s="5" t="str">
        <f>VLOOKUP(C159,'AUD MAR'!B:T,16,0)</f>
        <v>contacto@tdesperanza.cl</v>
      </c>
      <c r="U159" s="5">
        <f>VLOOKUP(C159,'AUD MAR'!B:T,17,0)</f>
        <v>0</v>
      </c>
      <c r="V159" s="6" t="str">
        <f>VLOOKUP(C159,'AUD MAR'!B:T,18,0)</f>
        <v>93401.</v>
      </c>
      <c r="W159" s="7" t="str">
        <f>VLOOKUP(C159,'AUD MAR'!B:T,19,0)</f>
        <v xml:space="preserve">Certificado de antecedentes financieros, correspondientes al año 2021, aprobados por el Subdepartamento de Supervisión Financiera Nacional. </v>
      </c>
      <c r="X159" s="8">
        <v>4178115</v>
      </c>
      <c r="Y159" s="8">
        <v>13294002</v>
      </c>
      <c r="Z159" s="6">
        <v>45016</v>
      </c>
      <c r="AA159" s="5" t="s">
        <v>6020</v>
      </c>
      <c r="AB159" s="5" t="s">
        <v>6021</v>
      </c>
      <c r="AC159" s="5" t="s">
        <v>6042</v>
      </c>
    </row>
    <row r="160" spans="2:29" x14ac:dyDescent="0.2">
      <c r="B160" s="26" t="s">
        <v>6162</v>
      </c>
      <c r="C160" s="26">
        <v>738689003</v>
      </c>
      <c r="D160" s="5">
        <v>1132523</v>
      </c>
      <c r="E160" s="26">
        <v>13</v>
      </c>
      <c r="F160" s="5" t="str">
        <f>VLOOKUP(C160,'AUD MAR'!B:T,2,0)</f>
        <v>Fundación de Derecho Privado.</v>
      </c>
      <c r="G160" s="5" t="str">
        <f>VLOOKUP(C160,'AUD MAR'!B:T,3,0)</f>
        <v>Fundación Derecho Privado.</v>
      </c>
      <c r="H160" s="5" t="str">
        <f>VLOOKUP(C160,'AUD MAR'!B:T,4,0)</f>
        <v>Otorgado por Decreto Supremo Nº 262, de fecha 2 de abril de 1997, por el Ministerio de Justicia. Publicado en el Diario Oficial con fecha 24 de abril de 1997.</v>
      </c>
      <c r="I160" s="5" t="str">
        <f>VLOOKUP(C160,'AUD MAR'!B:T,5,0)</f>
        <v>Certificado de Vigencia inscripción Nº7421 de fecha 02 de abril de 1997. Folio N° 5500448399370 emitido por el Servicio de Registro Civil e Identificación, de fecha 10 de mayo de 2022.</v>
      </c>
      <c r="J160" s="5">
        <f>VLOOKUP(C160,'AUD MAR'!B:T,6,0)</f>
        <v>0</v>
      </c>
      <c r="K160" s="5" t="str">
        <f>VLOOKUP(C160,'AUD MAR'!B:T,7,0)</f>
        <v xml:space="preserve">Ayudar a la infancia desvalida sin distinción de sexo, sin distinción racial, creencia religiosa o política.
</v>
      </c>
      <c r="L160" s="5" t="str">
        <f>VLOOKUP(C160,'AUD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60" s="5" t="str">
        <f>VLOOKUP(C160,'AUD MAR'!B:T,9,0)</f>
        <v>El Consejo durará tres años en sus cargos y se renovará tácita y sucesivamente cada tres años, salvo que la mayoría absoluta de los demás consejeros, resuelva su exclusión.</v>
      </c>
      <c r="N160" s="5" t="str">
        <f>VLOOKUP(C160,'AUD MAR'!B:T,10,0)</f>
        <v>Nombramiento 12 de diciembre de 2019 y cesación 12 de diciembre de 2022.</v>
      </c>
      <c r="O160" s="5" t="str">
        <f>VLOOKUP(C160,'AUD MAR'!B:T,11,0)</f>
        <v xml:space="preserve">Simona de la Barra Cruzat
Rafael Mella Gallegos.
Podrán actuar conjunta o separadamente.
</v>
      </c>
      <c r="P160" s="5" t="str">
        <f>VLOOKUP(C160,'AUD MAR'!B:T,12,0)</f>
        <v>Exeter Nº 540-D, Concepción.</v>
      </c>
      <c r="Q160" s="5" t="str">
        <f>VLOOKUP(C160,'AUD MAR'!B:T,13,0)</f>
        <v>VIII</v>
      </c>
      <c r="R160" s="5" t="str">
        <f>VLOOKUP(C160,'AUD MAR'!B:T,14,0)</f>
        <v>Concepción</v>
      </c>
      <c r="S160" s="5" t="str">
        <f>VLOOKUP(C160,'AUD MAR'!B:T,15,0)</f>
        <v xml:space="preserve"> 41-2106-850
</v>
      </c>
      <c r="T160" s="5" t="str">
        <f>VLOOKUP(C160,'AUD MAR'!B:T,16,0)</f>
        <v>contacto@tdesperanza.cl</v>
      </c>
      <c r="U160" s="5">
        <f>VLOOKUP(C160,'AUD MAR'!B:T,17,0)</f>
        <v>0</v>
      </c>
      <c r="V160" s="6" t="str">
        <f>VLOOKUP(C160,'AUD MAR'!B:T,18,0)</f>
        <v>93401.</v>
      </c>
      <c r="W160" s="7" t="str">
        <f>VLOOKUP(C160,'AUD MAR'!B:T,19,0)</f>
        <v xml:space="preserve">Certificado de antecedentes financieros, correspondientes al año 2021, aprobados por el Subdepartamento de Supervisión Financiera Nacional. </v>
      </c>
      <c r="X160" s="8">
        <v>20769936</v>
      </c>
      <c r="Y160" s="8">
        <v>64197984</v>
      </c>
      <c r="Z160" s="6">
        <v>45016</v>
      </c>
      <c r="AA160" s="5" t="s">
        <v>6020</v>
      </c>
      <c r="AB160" s="5" t="s">
        <v>6021</v>
      </c>
      <c r="AC160" s="5" t="s">
        <v>7527</v>
      </c>
    </row>
    <row r="161" spans="2:29" x14ac:dyDescent="0.2">
      <c r="B161" s="26" t="s">
        <v>6162</v>
      </c>
      <c r="C161" s="26">
        <v>738689003</v>
      </c>
      <c r="D161" s="5">
        <v>1132586</v>
      </c>
      <c r="E161" s="26">
        <v>13</v>
      </c>
      <c r="F161" s="5" t="str">
        <f>VLOOKUP(C161,'AUD MAR'!B:T,2,0)</f>
        <v>Fundación de Derecho Privado.</v>
      </c>
      <c r="G161" s="5" t="str">
        <f>VLOOKUP(C161,'AUD MAR'!B:T,3,0)</f>
        <v>Fundación Derecho Privado.</v>
      </c>
      <c r="H161" s="5" t="str">
        <f>VLOOKUP(C161,'AUD MAR'!B:T,4,0)</f>
        <v>Otorgado por Decreto Supremo Nº 262, de fecha 2 de abril de 1997, por el Ministerio de Justicia. Publicado en el Diario Oficial con fecha 24 de abril de 1997.</v>
      </c>
      <c r="I161" s="5" t="str">
        <f>VLOOKUP(C161,'AUD MAR'!B:T,5,0)</f>
        <v>Certificado de Vigencia inscripción Nº7421 de fecha 02 de abril de 1997. Folio N° 5500448399370 emitido por el Servicio de Registro Civil e Identificación, de fecha 10 de mayo de 2022.</v>
      </c>
      <c r="J161" s="5">
        <f>VLOOKUP(C161,'AUD MAR'!B:T,6,0)</f>
        <v>0</v>
      </c>
      <c r="K161" s="5" t="str">
        <f>VLOOKUP(C161,'AUD MAR'!B:T,7,0)</f>
        <v xml:space="preserve">Ayudar a la infancia desvalida sin distinción de sexo, sin distinción racial, creencia religiosa o política.
</v>
      </c>
      <c r="L161" s="5" t="str">
        <f>VLOOKUP(C161,'AUD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61" s="5" t="str">
        <f>VLOOKUP(C161,'AUD MAR'!B:T,9,0)</f>
        <v>El Consejo durará tres años en sus cargos y se renovará tácita y sucesivamente cada tres años, salvo que la mayoría absoluta de los demás consejeros, resuelva su exclusión.</v>
      </c>
      <c r="N161" s="5" t="str">
        <f>VLOOKUP(C161,'AUD MAR'!B:T,10,0)</f>
        <v>Nombramiento 12 de diciembre de 2019 y cesación 12 de diciembre de 2022.</v>
      </c>
      <c r="O161" s="5" t="str">
        <f>VLOOKUP(C161,'AUD MAR'!B:T,11,0)</f>
        <v xml:space="preserve">Simona de la Barra Cruzat
Rafael Mella Gallegos.
Podrán actuar conjunta o separadamente.
</v>
      </c>
      <c r="P161" s="5" t="str">
        <f>VLOOKUP(C161,'AUD MAR'!B:T,12,0)</f>
        <v>Exeter Nº 540-D, Concepción.</v>
      </c>
      <c r="Q161" s="5" t="str">
        <f>VLOOKUP(C161,'AUD MAR'!B:T,13,0)</f>
        <v>VIII</v>
      </c>
      <c r="R161" s="5" t="str">
        <f>VLOOKUP(C161,'AUD MAR'!B:T,14,0)</f>
        <v>Concepción</v>
      </c>
      <c r="S161" s="5" t="str">
        <f>VLOOKUP(C161,'AUD MAR'!B:T,15,0)</f>
        <v xml:space="preserve"> 41-2106-850
</v>
      </c>
      <c r="T161" s="5" t="str">
        <f>VLOOKUP(C161,'AUD MAR'!B:T,16,0)</f>
        <v>contacto@tdesperanza.cl</v>
      </c>
      <c r="U161" s="5">
        <f>VLOOKUP(C161,'AUD MAR'!B:T,17,0)</f>
        <v>0</v>
      </c>
      <c r="V161" s="6" t="str">
        <f>VLOOKUP(C161,'AUD MAR'!B:T,18,0)</f>
        <v>93401.</v>
      </c>
      <c r="W161" s="7" t="str">
        <f>VLOOKUP(C161,'AUD MAR'!B:T,19,0)</f>
        <v xml:space="preserve">Certificado de antecedentes financieros, correspondientes al año 2021, aprobados por el Subdepartamento de Supervisión Financiera Nacional. </v>
      </c>
      <c r="X161" s="8">
        <v>14993235</v>
      </c>
      <c r="Y161" s="8">
        <v>48311535</v>
      </c>
      <c r="Z161" s="6">
        <v>45016</v>
      </c>
      <c r="AA161" s="5" t="s">
        <v>6020</v>
      </c>
      <c r="AB161" s="5" t="s">
        <v>6021</v>
      </c>
      <c r="AC161" s="5" t="s">
        <v>6049</v>
      </c>
    </row>
    <row r="162" spans="2:29" x14ac:dyDescent="0.2">
      <c r="B162" s="26" t="s">
        <v>6162</v>
      </c>
      <c r="C162" s="26">
        <v>738689003</v>
      </c>
      <c r="D162" s="5">
        <v>1132591</v>
      </c>
      <c r="E162" s="26">
        <v>13</v>
      </c>
      <c r="F162" s="5" t="str">
        <f>VLOOKUP(C162,'AUD MAR'!B:T,2,0)</f>
        <v>Fundación de Derecho Privado.</v>
      </c>
      <c r="G162" s="5" t="str">
        <f>VLOOKUP(C162,'AUD MAR'!B:T,3,0)</f>
        <v>Fundación Derecho Privado.</v>
      </c>
      <c r="H162" s="5" t="str">
        <f>VLOOKUP(C162,'AUD MAR'!B:T,4,0)</f>
        <v>Otorgado por Decreto Supremo Nº 262, de fecha 2 de abril de 1997, por el Ministerio de Justicia. Publicado en el Diario Oficial con fecha 24 de abril de 1997.</v>
      </c>
      <c r="I162" s="5" t="str">
        <f>VLOOKUP(C162,'AUD MAR'!B:T,5,0)</f>
        <v>Certificado de Vigencia inscripción Nº7421 de fecha 02 de abril de 1997. Folio N° 5500448399370 emitido por el Servicio de Registro Civil e Identificación, de fecha 10 de mayo de 2022.</v>
      </c>
      <c r="J162" s="5">
        <f>VLOOKUP(C162,'AUD MAR'!B:T,6,0)</f>
        <v>0</v>
      </c>
      <c r="K162" s="5" t="str">
        <f>VLOOKUP(C162,'AUD MAR'!B:T,7,0)</f>
        <v xml:space="preserve">Ayudar a la infancia desvalida sin distinción de sexo, sin distinción racial, creencia religiosa o política.
</v>
      </c>
      <c r="L162" s="5" t="str">
        <f>VLOOKUP(C162,'AUD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62" s="5" t="str">
        <f>VLOOKUP(C162,'AUD MAR'!B:T,9,0)</f>
        <v>El Consejo durará tres años en sus cargos y se renovará tácita y sucesivamente cada tres años, salvo que la mayoría absoluta de los demás consejeros, resuelva su exclusión.</v>
      </c>
      <c r="N162" s="5" t="str">
        <f>VLOOKUP(C162,'AUD MAR'!B:T,10,0)</f>
        <v>Nombramiento 12 de diciembre de 2019 y cesación 12 de diciembre de 2022.</v>
      </c>
      <c r="O162" s="5" t="str">
        <f>VLOOKUP(C162,'AUD MAR'!B:T,11,0)</f>
        <v xml:space="preserve">Simona de la Barra Cruzat
Rafael Mella Gallegos.
Podrán actuar conjunta o separadamente.
</v>
      </c>
      <c r="P162" s="5" t="str">
        <f>VLOOKUP(C162,'AUD MAR'!B:T,12,0)</f>
        <v>Exeter Nº 540-D, Concepción.</v>
      </c>
      <c r="Q162" s="5" t="str">
        <f>VLOOKUP(C162,'AUD MAR'!B:T,13,0)</f>
        <v>VIII</v>
      </c>
      <c r="R162" s="5" t="str">
        <f>VLOOKUP(C162,'AUD MAR'!B:T,14,0)</f>
        <v>Concepción</v>
      </c>
      <c r="S162" s="5" t="str">
        <f>VLOOKUP(C162,'AUD MAR'!B:T,15,0)</f>
        <v xml:space="preserve"> 41-2106-850
</v>
      </c>
      <c r="T162" s="5" t="str">
        <f>VLOOKUP(C162,'AUD MAR'!B:T,16,0)</f>
        <v>contacto@tdesperanza.cl</v>
      </c>
      <c r="U162" s="5">
        <f>VLOOKUP(C162,'AUD MAR'!B:T,17,0)</f>
        <v>0</v>
      </c>
      <c r="V162" s="6" t="str">
        <f>VLOOKUP(C162,'AUD MAR'!B:T,18,0)</f>
        <v>93401.</v>
      </c>
      <c r="W162" s="7" t="str">
        <f>VLOOKUP(C162,'AUD MAR'!B:T,19,0)</f>
        <v xml:space="preserve">Certificado de antecedentes financieros, correspondientes al año 2021, aprobados por el Subdepartamento de Supervisión Financiera Nacional. </v>
      </c>
      <c r="X162" s="8">
        <v>18824840</v>
      </c>
      <c r="Y162" s="8">
        <v>58973392</v>
      </c>
      <c r="Z162" s="6">
        <v>45016</v>
      </c>
      <c r="AA162" s="5" t="s">
        <v>6020</v>
      </c>
      <c r="AB162" s="5" t="s">
        <v>6021</v>
      </c>
      <c r="AC162" s="5" t="s">
        <v>6050</v>
      </c>
    </row>
    <row r="163" spans="2:29" x14ac:dyDescent="0.2">
      <c r="B163" s="26" t="s">
        <v>6162</v>
      </c>
      <c r="C163" s="26">
        <v>738689003</v>
      </c>
      <c r="D163" s="5">
        <v>1140221</v>
      </c>
      <c r="E163" s="26">
        <v>14</v>
      </c>
      <c r="F163" s="5" t="str">
        <f>VLOOKUP(C163,'AUD MAR'!B:T,2,0)</f>
        <v>Fundación de Derecho Privado.</v>
      </c>
      <c r="G163" s="5" t="str">
        <f>VLOOKUP(C163,'AUD MAR'!B:T,3,0)</f>
        <v>Fundación Derecho Privado.</v>
      </c>
      <c r="H163" s="5" t="str">
        <f>VLOOKUP(C163,'AUD MAR'!B:T,4,0)</f>
        <v>Otorgado por Decreto Supremo Nº 262, de fecha 2 de abril de 1997, por el Ministerio de Justicia. Publicado en el Diario Oficial con fecha 24 de abril de 1997.</v>
      </c>
      <c r="I163" s="5" t="str">
        <f>VLOOKUP(C163,'AUD MAR'!B:T,5,0)</f>
        <v>Certificado de Vigencia inscripción Nº7421 de fecha 02 de abril de 1997. Folio N° 5500448399370 emitido por el Servicio de Registro Civil e Identificación, de fecha 10 de mayo de 2022.</v>
      </c>
      <c r="J163" s="5">
        <f>VLOOKUP(C163,'AUD MAR'!B:T,6,0)</f>
        <v>0</v>
      </c>
      <c r="K163" s="5" t="str">
        <f>VLOOKUP(C163,'AUD MAR'!B:T,7,0)</f>
        <v xml:space="preserve">Ayudar a la infancia desvalida sin distinción de sexo, sin distinción racial, creencia religiosa o política.
</v>
      </c>
      <c r="L163" s="5" t="str">
        <f>VLOOKUP(C163,'AUD MAR'!B:T,8,0)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M163" s="5" t="str">
        <f>VLOOKUP(C163,'AUD MAR'!B:T,9,0)</f>
        <v>El Consejo durará tres años en sus cargos y se renovará tácita y sucesivamente cada tres años, salvo que la mayoría absoluta de los demás consejeros, resuelva su exclusión.</v>
      </c>
      <c r="N163" s="5" t="str">
        <f>VLOOKUP(C163,'AUD MAR'!B:T,10,0)</f>
        <v>Nombramiento 12 de diciembre de 2019 y cesación 12 de diciembre de 2022.</v>
      </c>
      <c r="O163" s="5" t="str">
        <f>VLOOKUP(C163,'AUD MAR'!B:T,11,0)</f>
        <v xml:space="preserve">Simona de la Barra Cruzat
Rafael Mella Gallegos.
Podrán actuar conjunta o separadamente.
</v>
      </c>
      <c r="P163" s="5" t="str">
        <f>VLOOKUP(C163,'AUD MAR'!B:T,12,0)</f>
        <v>Exeter Nº 540-D, Concepción.</v>
      </c>
      <c r="Q163" s="5" t="str">
        <f>VLOOKUP(C163,'AUD MAR'!B:T,13,0)</f>
        <v>VIII</v>
      </c>
      <c r="R163" s="5" t="str">
        <f>VLOOKUP(C163,'AUD MAR'!B:T,14,0)</f>
        <v>Concepción</v>
      </c>
      <c r="S163" s="5" t="str">
        <f>VLOOKUP(C163,'AUD MAR'!B:T,15,0)</f>
        <v xml:space="preserve"> 41-2106-850
</v>
      </c>
      <c r="T163" s="5" t="str">
        <f>VLOOKUP(C163,'AUD MAR'!B:T,16,0)</f>
        <v>contacto@tdesperanza.cl</v>
      </c>
      <c r="U163" s="5">
        <f>VLOOKUP(C163,'AUD MAR'!B:T,17,0)</f>
        <v>0</v>
      </c>
      <c r="V163" s="6" t="str">
        <f>VLOOKUP(C163,'AUD MAR'!B:T,18,0)</f>
        <v>93401.</v>
      </c>
      <c r="W163" s="7" t="str">
        <f>VLOOKUP(C163,'AUD MAR'!B:T,19,0)</f>
        <v xml:space="preserve">Certificado de antecedentes financieros, correspondientes al año 2021, aprobados por el Subdepartamento de Supervisión Financiera Nacional. </v>
      </c>
      <c r="X163" s="8">
        <v>5887344</v>
      </c>
      <c r="Y163" s="8">
        <v>18041860</v>
      </c>
      <c r="Z163" s="6">
        <v>45016</v>
      </c>
      <c r="AA163" s="5" t="s">
        <v>6020</v>
      </c>
      <c r="AB163" s="5" t="s">
        <v>6021</v>
      </c>
      <c r="AC163" s="5" t="s">
        <v>6047</v>
      </c>
    </row>
    <row r="164" spans="2:29" x14ac:dyDescent="0.2">
      <c r="B164" s="26" t="s">
        <v>6157</v>
      </c>
      <c r="C164" s="26">
        <v>713189006</v>
      </c>
      <c r="D164" s="5">
        <v>1081090</v>
      </c>
      <c r="E164" s="26">
        <v>8</v>
      </c>
      <c r="F164" s="5" t="str">
        <f>VLOOKUP(C164,'AUD MAR'!B:T,2,0)</f>
        <v>Corporación de Derecho Público</v>
      </c>
      <c r="G164" s="5" t="str">
        <f>VLOOKUP(C164,'AUD MAR'!B:T,3,0)</f>
        <v>Corporaciones de Derecho Público.</v>
      </c>
      <c r="H164" s="5" t="str">
        <f>VLOOKUP(C164,'AUD MAR'!B:T,4,0)</f>
        <v>Otorgado por Decreto Supremo Nº 1965, del  17 de marzo de 1960, del Ministerio de Justicia.</v>
      </c>
      <c r="I164" s="5" t="str">
        <f>VLOOKUP(C164,'AUD MAR'!B:T,5,0)</f>
        <v>indefinida</v>
      </c>
      <c r="J164" s="5">
        <f>VLOOKUP(C164,'AUD MAR'!B:T,6,0)</f>
        <v>0</v>
      </c>
      <c r="K164" s="5" t="str">
        <f>VLOOKUP(C164,'AUD MAR'!B:T,7,0)</f>
        <v>Actividad Religiosa</v>
      </c>
      <c r="L164" s="5" t="str">
        <f>VLOOKUP(C164,'AUD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4" s="5" t="str">
        <f>VLOOKUP(C164,'AUD MAR'!B:T,9,0)</f>
        <v xml:space="preserve">Durarán tres años en sus cargos, pudiendo ser reelegidos de forma indefinida.
</v>
      </c>
      <c r="N164" s="5" t="str">
        <f>VLOOKUP(C164,'AUD MAR'!B:T,10,0)</f>
        <v>Directorio prorrogado por 3 años, a contar del 27 de febrero de 2022 hasta el 27 de febrero de 2025.</v>
      </c>
      <c r="O164" s="5" t="str">
        <f>VLOOKUP(C164,'AUD MAR'!B:T,11,0)</f>
        <v>Julio Salazar Veloso, 
Luis Elías Jara Martínez, 
Marco Durán Roa, 
(Podrán actuar conjunta o indistintamente).</v>
      </c>
      <c r="P164" s="5" t="str">
        <f>VLOOKUP(C164,'AUD MAR'!B:T,12,0)</f>
        <v xml:space="preserve">Cousiño N°137, comuna de Coronel, Región del Biobío
</v>
      </c>
      <c r="Q164" s="5" t="str">
        <f>VLOOKUP(C164,'AUD MAR'!B:T,13,0)</f>
        <v>VIII</v>
      </c>
      <c r="R164" s="5" t="str">
        <f>VLOOKUP(C164,'AUD MAR'!B:T,14,0)</f>
        <v>Coronel</v>
      </c>
      <c r="S164" s="5" t="str">
        <f>VLOOKUP(C164,'AUD MAR'!B:T,15,0)</f>
        <v>Teléfonos:  41 2876235 – 41 2871238</v>
      </c>
      <c r="T164" s="5" t="str">
        <f>VLOOKUP(C164,'AUD MAR'!B:T,16,0)</f>
        <v>director.mesp@gmail.com</v>
      </c>
      <c r="U164" s="5">
        <f>VLOOKUP(C164,'AUD MAR'!B:T,17,0)</f>
        <v>0</v>
      </c>
      <c r="V164" s="6">
        <f>VLOOKUP(C164,'AUD MAR'!B:T,18,0)</f>
        <v>93910</v>
      </c>
      <c r="W164" s="7" t="str">
        <f>VLOOKUP(C164,'AUD MAR'!B:T,19,0)</f>
        <v xml:space="preserve">ANTECEDENTES CORRESPONDIENTES AL AÑO 2021, aprobado por el SUB DEPARTAMENTO DE SUPERVISIÓN FINANCIERA </v>
      </c>
      <c r="X164" s="8">
        <v>2262809</v>
      </c>
      <c r="Y164" s="8">
        <v>6655321</v>
      </c>
      <c r="Z164" s="6">
        <v>45016</v>
      </c>
      <c r="AA164" s="5" t="s">
        <v>6020</v>
      </c>
      <c r="AB164" s="5" t="s">
        <v>6021</v>
      </c>
      <c r="AC164" s="5" t="s">
        <v>6046</v>
      </c>
    </row>
    <row r="165" spans="2:29" x14ac:dyDescent="0.2">
      <c r="B165" s="26" t="s">
        <v>6157</v>
      </c>
      <c r="C165" s="26">
        <v>713189006</v>
      </c>
      <c r="D165" s="5">
        <v>1081091</v>
      </c>
      <c r="E165" s="26">
        <v>8</v>
      </c>
      <c r="F165" s="5" t="str">
        <f>VLOOKUP(C165,'AUD MAR'!B:T,2,0)</f>
        <v>Corporación de Derecho Público</v>
      </c>
      <c r="G165" s="5" t="str">
        <f>VLOOKUP(C165,'AUD MAR'!B:T,3,0)</f>
        <v>Corporaciones de Derecho Público.</v>
      </c>
      <c r="H165" s="5" t="str">
        <f>VLOOKUP(C165,'AUD MAR'!B:T,4,0)</f>
        <v>Otorgado por Decreto Supremo Nº 1965, del  17 de marzo de 1960, del Ministerio de Justicia.</v>
      </c>
      <c r="I165" s="5" t="str">
        <f>VLOOKUP(C165,'AUD MAR'!B:T,5,0)</f>
        <v>indefinida</v>
      </c>
      <c r="J165" s="5">
        <f>VLOOKUP(C165,'AUD MAR'!B:T,6,0)</f>
        <v>0</v>
      </c>
      <c r="K165" s="5" t="str">
        <f>VLOOKUP(C165,'AUD MAR'!B:T,7,0)</f>
        <v>Actividad Religiosa</v>
      </c>
      <c r="L165" s="5" t="str">
        <f>VLOOKUP(C165,'AUD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5" s="5" t="str">
        <f>VLOOKUP(C165,'AUD MAR'!B:T,9,0)</f>
        <v xml:space="preserve">Durarán tres años en sus cargos, pudiendo ser reelegidos de forma indefinida.
</v>
      </c>
      <c r="N165" s="5" t="str">
        <f>VLOOKUP(C165,'AUD MAR'!B:T,10,0)</f>
        <v>Directorio prorrogado por 3 años, a contar del 27 de febrero de 2022 hasta el 27 de febrero de 2025.</v>
      </c>
      <c r="O165" s="5" t="str">
        <f>VLOOKUP(C165,'AUD MAR'!B:T,11,0)</f>
        <v>Julio Salazar Veloso, 
Luis Elías Jara Martínez, 
Marco Durán Roa, 
(Podrán actuar conjunta o indistintamente).</v>
      </c>
      <c r="P165" s="5" t="str">
        <f>VLOOKUP(C165,'AUD MAR'!B:T,12,0)</f>
        <v xml:space="preserve">Cousiño N°137, comuna de Coronel, Región del Biobío
</v>
      </c>
      <c r="Q165" s="5" t="str">
        <f>VLOOKUP(C165,'AUD MAR'!B:T,13,0)</f>
        <v>VIII</v>
      </c>
      <c r="R165" s="5" t="str">
        <f>VLOOKUP(C165,'AUD MAR'!B:T,14,0)</f>
        <v>Coronel</v>
      </c>
      <c r="S165" s="5" t="str">
        <f>VLOOKUP(C165,'AUD MAR'!B:T,15,0)</f>
        <v>Teléfonos:  41 2876235 – 41 2871238</v>
      </c>
      <c r="T165" s="5" t="str">
        <f>VLOOKUP(C165,'AUD MAR'!B:T,16,0)</f>
        <v>director.mesp@gmail.com</v>
      </c>
      <c r="U165" s="5">
        <f>VLOOKUP(C165,'AUD MAR'!B:T,17,0)</f>
        <v>0</v>
      </c>
      <c r="V165" s="6">
        <f>VLOOKUP(C165,'AUD MAR'!B:T,18,0)</f>
        <v>93910</v>
      </c>
      <c r="W165" s="7" t="str">
        <f>VLOOKUP(C165,'AUD MAR'!B:T,19,0)</f>
        <v xml:space="preserve">ANTECEDENTES CORRESPONDIENTES AL AÑO 2021, aprobado por el SUB DEPARTAMENTO DE SUPERVISIÓN FINANCIERA </v>
      </c>
      <c r="X165" s="8">
        <v>1520978</v>
      </c>
      <c r="Y165" s="8">
        <v>5745918</v>
      </c>
      <c r="Z165" s="6">
        <v>45016</v>
      </c>
      <c r="AA165" s="5" t="s">
        <v>6020</v>
      </c>
      <c r="AB165" s="5" t="s">
        <v>6021</v>
      </c>
      <c r="AC165" s="5" t="s">
        <v>6046</v>
      </c>
    </row>
    <row r="166" spans="2:29" x14ac:dyDescent="0.2">
      <c r="B166" s="26" t="s">
        <v>6157</v>
      </c>
      <c r="C166" s="26">
        <v>713189006</v>
      </c>
      <c r="D166" s="5">
        <v>1081215</v>
      </c>
      <c r="E166" s="26">
        <v>8</v>
      </c>
      <c r="F166" s="5" t="str">
        <f>VLOOKUP(C166,'AUD MAR'!B:T,2,0)</f>
        <v>Corporación de Derecho Público</v>
      </c>
      <c r="G166" s="5" t="str">
        <f>VLOOKUP(C166,'AUD MAR'!B:T,3,0)</f>
        <v>Corporaciones de Derecho Público.</v>
      </c>
      <c r="H166" s="5" t="str">
        <f>VLOOKUP(C166,'AUD MAR'!B:T,4,0)</f>
        <v>Otorgado por Decreto Supremo Nº 1965, del  17 de marzo de 1960, del Ministerio de Justicia.</v>
      </c>
      <c r="I166" s="5" t="str">
        <f>VLOOKUP(C166,'AUD MAR'!B:T,5,0)</f>
        <v>indefinida</v>
      </c>
      <c r="J166" s="5">
        <f>VLOOKUP(C166,'AUD MAR'!B:T,6,0)</f>
        <v>0</v>
      </c>
      <c r="K166" s="5" t="str">
        <f>VLOOKUP(C166,'AUD MAR'!B:T,7,0)</f>
        <v>Actividad Religiosa</v>
      </c>
      <c r="L166" s="5" t="str">
        <f>VLOOKUP(C166,'AUD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6" s="5" t="str">
        <f>VLOOKUP(C166,'AUD MAR'!B:T,9,0)</f>
        <v xml:space="preserve">Durarán tres años en sus cargos, pudiendo ser reelegidos de forma indefinida.
</v>
      </c>
      <c r="N166" s="5" t="str">
        <f>VLOOKUP(C166,'AUD MAR'!B:T,10,0)</f>
        <v>Directorio prorrogado por 3 años, a contar del 27 de febrero de 2022 hasta el 27 de febrero de 2025.</v>
      </c>
      <c r="O166" s="5" t="str">
        <f>VLOOKUP(C166,'AUD MAR'!B:T,11,0)</f>
        <v>Julio Salazar Veloso, 
Luis Elías Jara Martínez, 
Marco Durán Roa, 
(Podrán actuar conjunta o indistintamente).</v>
      </c>
      <c r="P166" s="5" t="str">
        <f>VLOOKUP(C166,'AUD MAR'!B:T,12,0)</f>
        <v xml:space="preserve">Cousiño N°137, comuna de Coronel, Región del Biobío
</v>
      </c>
      <c r="Q166" s="5" t="str">
        <f>VLOOKUP(C166,'AUD MAR'!B:T,13,0)</f>
        <v>VIII</v>
      </c>
      <c r="R166" s="5" t="str">
        <f>VLOOKUP(C166,'AUD MAR'!B:T,14,0)</f>
        <v>Coronel</v>
      </c>
      <c r="S166" s="5" t="str">
        <f>VLOOKUP(C166,'AUD MAR'!B:T,15,0)</f>
        <v>Teléfonos:  41 2876235 – 41 2871238</v>
      </c>
      <c r="T166" s="5" t="str">
        <f>VLOOKUP(C166,'AUD MAR'!B:T,16,0)</f>
        <v>director.mesp@gmail.com</v>
      </c>
      <c r="U166" s="5">
        <f>VLOOKUP(C166,'AUD MAR'!B:T,17,0)</f>
        <v>0</v>
      </c>
      <c r="V166" s="6">
        <f>VLOOKUP(C166,'AUD MAR'!B:T,18,0)</f>
        <v>93910</v>
      </c>
      <c r="W166" s="7" t="str">
        <f>VLOOKUP(C166,'AUD MAR'!B:T,19,0)</f>
        <v xml:space="preserve">ANTECEDENTES CORRESPONDIENTES AL AÑO 2021, aprobado por el SUB DEPARTAMENTO DE SUPERVISIÓN FINANCIERA </v>
      </c>
      <c r="X166" s="8">
        <v>15687540</v>
      </c>
      <c r="Y166" s="8">
        <v>46435119</v>
      </c>
      <c r="Z166" s="6">
        <v>45016</v>
      </c>
      <c r="AA166" s="5" t="s">
        <v>6020</v>
      </c>
      <c r="AB166" s="5" t="s">
        <v>6021</v>
      </c>
      <c r="AC166" s="5" t="s">
        <v>6046</v>
      </c>
    </row>
    <row r="167" spans="2:29" x14ac:dyDescent="0.2">
      <c r="B167" s="26" t="s">
        <v>6157</v>
      </c>
      <c r="C167" s="26">
        <v>713189006</v>
      </c>
      <c r="D167" s="5">
        <v>1081223</v>
      </c>
      <c r="E167" s="26">
        <v>8</v>
      </c>
      <c r="F167" s="5" t="str">
        <f>VLOOKUP(C167,'AUD MAR'!B:T,2,0)</f>
        <v>Corporación de Derecho Público</v>
      </c>
      <c r="G167" s="5" t="str">
        <f>VLOOKUP(C167,'AUD MAR'!B:T,3,0)</f>
        <v>Corporaciones de Derecho Público.</v>
      </c>
      <c r="H167" s="5" t="str">
        <f>VLOOKUP(C167,'AUD MAR'!B:T,4,0)</f>
        <v>Otorgado por Decreto Supremo Nº 1965, del  17 de marzo de 1960, del Ministerio de Justicia.</v>
      </c>
      <c r="I167" s="5" t="str">
        <f>VLOOKUP(C167,'AUD MAR'!B:T,5,0)</f>
        <v>indefinida</v>
      </c>
      <c r="J167" s="5">
        <f>VLOOKUP(C167,'AUD MAR'!B:T,6,0)</f>
        <v>0</v>
      </c>
      <c r="K167" s="5" t="str">
        <f>VLOOKUP(C167,'AUD MAR'!B:T,7,0)</f>
        <v>Actividad Religiosa</v>
      </c>
      <c r="L167" s="5" t="str">
        <f>VLOOKUP(C167,'AUD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7" s="5" t="str">
        <f>VLOOKUP(C167,'AUD MAR'!B:T,9,0)</f>
        <v xml:space="preserve">Durarán tres años en sus cargos, pudiendo ser reelegidos de forma indefinida.
</v>
      </c>
      <c r="N167" s="5" t="str">
        <f>VLOOKUP(C167,'AUD MAR'!B:T,10,0)</f>
        <v>Directorio prorrogado por 3 años, a contar del 27 de febrero de 2022 hasta el 27 de febrero de 2025.</v>
      </c>
      <c r="O167" s="5" t="str">
        <f>VLOOKUP(C167,'AUD MAR'!B:T,11,0)</f>
        <v>Julio Salazar Veloso, 
Luis Elías Jara Martínez, 
Marco Durán Roa, 
(Podrán actuar conjunta o indistintamente).</v>
      </c>
      <c r="P167" s="5" t="str">
        <f>VLOOKUP(C167,'AUD MAR'!B:T,12,0)</f>
        <v xml:space="preserve">Cousiño N°137, comuna de Coronel, Región del Biobío
</v>
      </c>
      <c r="Q167" s="5" t="str">
        <f>VLOOKUP(C167,'AUD MAR'!B:T,13,0)</f>
        <v>VIII</v>
      </c>
      <c r="R167" s="5" t="str">
        <f>VLOOKUP(C167,'AUD MAR'!B:T,14,0)</f>
        <v>Coronel</v>
      </c>
      <c r="S167" s="5" t="str">
        <f>VLOOKUP(C167,'AUD MAR'!B:T,15,0)</f>
        <v>Teléfonos:  41 2876235 – 41 2871238</v>
      </c>
      <c r="T167" s="5" t="str">
        <f>VLOOKUP(C167,'AUD MAR'!B:T,16,0)</f>
        <v>director.mesp@gmail.com</v>
      </c>
      <c r="U167" s="5">
        <f>VLOOKUP(C167,'AUD MAR'!B:T,17,0)</f>
        <v>0</v>
      </c>
      <c r="V167" s="6">
        <f>VLOOKUP(C167,'AUD MAR'!B:T,18,0)</f>
        <v>93910</v>
      </c>
      <c r="W167" s="7" t="str">
        <f>VLOOKUP(C167,'AUD MAR'!B:T,19,0)</f>
        <v xml:space="preserve">ANTECEDENTES CORRESPONDIENTES AL AÑO 2021, aprobado por el SUB DEPARTAMENTO DE SUPERVISIÓN FINANCIERA </v>
      </c>
      <c r="X167" s="8">
        <v>3988201</v>
      </c>
      <c r="Y167" s="8">
        <v>11584774</v>
      </c>
      <c r="Z167" s="6">
        <v>45016</v>
      </c>
      <c r="AA167" s="5" t="s">
        <v>6020</v>
      </c>
      <c r="AB167" s="5" t="s">
        <v>6021</v>
      </c>
      <c r="AC167" s="5" t="s">
        <v>6029</v>
      </c>
    </row>
    <row r="168" spans="2:29" x14ac:dyDescent="0.2">
      <c r="B168" s="26" t="s">
        <v>6157</v>
      </c>
      <c r="C168" s="26">
        <v>713189006</v>
      </c>
      <c r="D168" s="5">
        <v>1081224</v>
      </c>
      <c r="E168" s="26">
        <v>8</v>
      </c>
      <c r="F168" s="5" t="str">
        <f>VLOOKUP(C168,'AUD MAR'!B:T,2,0)</f>
        <v>Corporación de Derecho Público</v>
      </c>
      <c r="G168" s="5" t="str">
        <f>VLOOKUP(C168,'AUD MAR'!B:T,3,0)</f>
        <v>Corporaciones de Derecho Público.</v>
      </c>
      <c r="H168" s="5" t="str">
        <f>VLOOKUP(C168,'AUD MAR'!B:T,4,0)</f>
        <v>Otorgado por Decreto Supremo Nº 1965, del  17 de marzo de 1960, del Ministerio de Justicia.</v>
      </c>
      <c r="I168" s="5" t="str">
        <f>VLOOKUP(C168,'AUD MAR'!B:T,5,0)</f>
        <v>indefinida</v>
      </c>
      <c r="J168" s="5">
        <f>VLOOKUP(C168,'AUD MAR'!B:T,6,0)</f>
        <v>0</v>
      </c>
      <c r="K168" s="5" t="str">
        <f>VLOOKUP(C168,'AUD MAR'!B:T,7,0)</f>
        <v>Actividad Religiosa</v>
      </c>
      <c r="L168" s="5" t="str">
        <f>VLOOKUP(C168,'AUD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8" s="5" t="str">
        <f>VLOOKUP(C168,'AUD MAR'!B:T,9,0)</f>
        <v xml:space="preserve">Durarán tres años en sus cargos, pudiendo ser reelegidos de forma indefinida.
</v>
      </c>
      <c r="N168" s="5" t="str">
        <f>VLOOKUP(C168,'AUD MAR'!B:T,10,0)</f>
        <v>Directorio prorrogado por 3 años, a contar del 27 de febrero de 2022 hasta el 27 de febrero de 2025.</v>
      </c>
      <c r="O168" s="5" t="str">
        <f>VLOOKUP(C168,'AUD MAR'!B:T,11,0)</f>
        <v>Julio Salazar Veloso, 
Luis Elías Jara Martínez, 
Marco Durán Roa, 
(Podrán actuar conjunta o indistintamente).</v>
      </c>
      <c r="P168" s="5" t="str">
        <f>VLOOKUP(C168,'AUD MAR'!B:T,12,0)</f>
        <v xml:space="preserve">Cousiño N°137, comuna de Coronel, Región del Biobío
</v>
      </c>
      <c r="Q168" s="5" t="str">
        <f>VLOOKUP(C168,'AUD MAR'!B:T,13,0)</f>
        <v>VIII</v>
      </c>
      <c r="R168" s="5" t="str">
        <f>VLOOKUP(C168,'AUD MAR'!B:T,14,0)</f>
        <v>Coronel</v>
      </c>
      <c r="S168" s="5" t="str">
        <f>VLOOKUP(C168,'AUD MAR'!B:T,15,0)</f>
        <v>Teléfonos:  41 2876235 – 41 2871238</v>
      </c>
      <c r="T168" s="5" t="str">
        <f>VLOOKUP(C168,'AUD MAR'!B:T,16,0)</f>
        <v>director.mesp@gmail.com</v>
      </c>
      <c r="U168" s="5">
        <f>VLOOKUP(C168,'AUD MAR'!B:T,17,0)</f>
        <v>0</v>
      </c>
      <c r="V168" s="6">
        <f>VLOOKUP(C168,'AUD MAR'!B:T,18,0)</f>
        <v>93910</v>
      </c>
      <c r="W168" s="7" t="str">
        <f>VLOOKUP(C168,'AUD MAR'!B:T,19,0)</f>
        <v xml:space="preserve">ANTECEDENTES CORRESPONDIENTES AL AÑO 2021, aprobado por el SUB DEPARTAMENTO DE SUPERVISIÓN FINANCIERA </v>
      </c>
      <c r="X168" s="8">
        <v>6821760</v>
      </c>
      <c r="Y168" s="8">
        <v>19628612</v>
      </c>
      <c r="Z168" s="6">
        <v>45016</v>
      </c>
      <c r="AA168" s="5" t="s">
        <v>6020</v>
      </c>
      <c r="AB168" s="5" t="s">
        <v>6021</v>
      </c>
      <c r="AC168" s="5" t="s">
        <v>6029</v>
      </c>
    </row>
    <row r="169" spans="2:29" x14ac:dyDescent="0.2">
      <c r="B169" s="26" t="s">
        <v>6157</v>
      </c>
      <c r="C169" s="26">
        <v>713189006</v>
      </c>
      <c r="D169" s="5">
        <v>1081230</v>
      </c>
      <c r="E169" s="26">
        <v>8</v>
      </c>
      <c r="F169" s="5" t="str">
        <f>VLOOKUP(C169,'AUD MAR'!B:T,2,0)</f>
        <v>Corporación de Derecho Público</v>
      </c>
      <c r="G169" s="5" t="str">
        <f>VLOOKUP(C169,'AUD MAR'!B:T,3,0)</f>
        <v>Corporaciones de Derecho Público.</v>
      </c>
      <c r="H169" s="5" t="str">
        <f>VLOOKUP(C169,'AUD MAR'!B:T,4,0)</f>
        <v>Otorgado por Decreto Supremo Nº 1965, del  17 de marzo de 1960, del Ministerio de Justicia.</v>
      </c>
      <c r="I169" s="5" t="str">
        <f>VLOOKUP(C169,'AUD MAR'!B:T,5,0)</f>
        <v>indefinida</v>
      </c>
      <c r="J169" s="5">
        <f>VLOOKUP(C169,'AUD MAR'!B:T,6,0)</f>
        <v>0</v>
      </c>
      <c r="K169" s="5" t="str">
        <f>VLOOKUP(C169,'AUD MAR'!B:T,7,0)</f>
        <v>Actividad Religiosa</v>
      </c>
      <c r="L169" s="5" t="str">
        <f>VLOOKUP(C169,'AUD MAR'!B:T,8,0)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M169" s="5" t="str">
        <f>VLOOKUP(C169,'AUD MAR'!B:T,9,0)</f>
        <v xml:space="preserve">Durarán tres años en sus cargos, pudiendo ser reelegidos de forma indefinida.
</v>
      </c>
      <c r="N169" s="5" t="str">
        <f>VLOOKUP(C169,'AUD MAR'!B:T,10,0)</f>
        <v>Directorio prorrogado por 3 años, a contar del 27 de febrero de 2022 hasta el 27 de febrero de 2025.</v>
      </c>
      <c r="O169" s="5" t="str">
        <f>VLOOKUP(C169,'AUD MAR'!B:T,11,0)</f>
        <v>Julio Salazar Veloso, 
Luis Elías Jara Martínez, 
Marco Durán Roa, 
(Podrán actuar conjunta o indistintamente).</v>
      </c>
      <c r="P169" s="5" t="str">
        <f>VLOOKUP(C169,'AUD MAR'!B:T,12,0)</f>
        <v xml:space="preserve">Cousiño N°137, comuna de Coronel, Región del Biobío
</v>
      </c>
      <c r="Q169" s="5" t="str">
        <f>VLOOKUP(C169,'AUD MAR'!B:T,13,0)</f>
        <v>VIII</v>
      </c>
      <c r="R169" s="5" t="str">
        <f>VLOOKUP(C169,'AUD MAR'!B:T,14,0)</f>
        <v>Coronel</v>
      </c>
      <c r="S169" s="5" t="str">
        <f>VLOOKUP(C169,'AUD MAR'!B:T,15,0)</f>
        <v>Teléfonos:  41 2876235 – 41 2871238</v>
      </c>
      <c r="T169" s="5" t="str">
        <f>VLOOKUP(C169,'AUD MAR'!B:T,16,0)</f>
        <v>director.mesp@gmail.com</v>
      </c>
      <c r="U169" s="5">
        <f>VLOOKUP(C169,'AUD MAR'!B:T,17,0)</f>
        <v>0</v>
      </c>
      <c r="V169" s="6">
        <f>VLOOKUP(C169,'AUD MAR'!B:T,18,0)</f>
        <v>93910</v>
      </c>
      <c r="W169" s="7" t="str">
        <f>VLOOKUP(C169,'AUD MAR'!B:T,19,0)</f>
        <v xml:space="preserve">ANTECEDENTES CORRESPONDIENTES AL AÑO 2021, aprobado por el SUB DEPARTAMENTO DE SUPERVISIÓN FINANCIERA </v>
      </c>
      <c r="X169" s="8">
        <v>15207509</v>
      </c>
      <c r="Y169" s="8">
        <v>46668363</v>
      </c>
      <c r="Z169" s="6">
        <v>45016</v>
      </c>
      <c r="AA169" s="5" t="s">
        <v>6020</v>
      </c>
      <c r="AB169" s="5" t="s">
        <v>6021</v>
      </c>
      <c r="AC169" s="5" t="s">
        <v>6036</v>
      </c>
    </row>
    <row r="170" spans="2:29" x14ac:dyDescent="0.2">
      <c r="B170" s="26" t="s">
        <v>6160</v>
      </c>
      <c r="C170" s="26">
        <v>728623004</v>
      </c>
      <c r="D170" s="5">
        <v>1050963</v>
      </c>
      <c r="E170" s="26">
        <v>5</v>
      </c>
      <c r="F170" s="5" t="str">
        <f>VLOOKUP(C170,'AUD MAR'!B:T,2,0)</f>
        <v>Organización Comunitaria Funcional.</v>
      </c>
      <c r="G170" s="5" t="str">
        <f>VLOOKUP(C170,'AUD MAR'!B:T,3,0)</f>
        <v>Organizaciones Comunitarias Funcionales.</v>
      </c>
      <c r="H170" s="5" t="str">
        <f>VLOOKUP(C170,'AUD MAR'!B:T,4,0)</f>
        <v>Regida por la Ley 19.418, registrada en el Folio 180 Libro 02 del Registro O.C.F.T. de la I. Municipalidad de San Antonio, con fecha 16  de marzo de 1995.</v>
      </c>
      <c r="I170" s="5" t="str">
        <f>VLOOKUP(C170,'AUD MAR'!B:T,5,0)</f>
        <v>Certificado de vigencia N° 500446920404, de 01 de mayo de 2022, del SRC.</v>
      </c>
      <c r="J170" s="5">
        <f>VLOOKUP(C170,'AUD MAR'!B:T,6,0)</f>
        <v>0</v>
      </c>
      <c r="K170" s="5" t="str">
        <f>VLOOKUP(C170,'AUD MAR'!B:T,7,0)</f>
        <v xml:space="preserve">1. La elevación y perfeccionamiento intelectual de sus asociados.
2. La satisfacción y realización artística, cultural y educacional en sus distintas manifestaciones.
</v>
      </c>
      <c r="L170" s="5" t="str">
        <f>VLOOKUP(C170,'AUD MAR'!B:T,8,0)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M170" s="5" t="str">
        <f>VLOOKUP(C170,'AUD MAR'!B:T,9,0)</f>
        <v>Durarán tres años en sus cargos.</v>
      </c>
      <c r="N170" s="5" t="str">
        <f>VLOOKUP(C170,'AUD MAR'!B:T,10,0)</f>
        <v xml:space="preserve">28 de marzo de 2018 al 28 de marzo del 2021
</v>
      </c>
      <c r="O170" s="5" t="str">
        <f>VLOOKUP(C170,'AUD MAR'!B:T,11,0)</f>
        <v xml:space="preserve">Miguel Huerta Ortiz                                             
</v>
      </c>
      <c r="P170" s="5" t="str">
        <f>VLOOKUP(C170,'AUD MAR'!B:T,12,0)</f>
        <v xml:space="preserve">Calle Sanfuentes Nº 2271, San Antonio. Región de Valparaíso
</v>
      </c>
      <c r="Q170" s="5" t="str">
        <f>VLOOKUP(C170,'AUD MAR'!B:T,13,0)</f>
        <v>V</v>
      </c>
      <c r="R170" s="5" t="str">
        <f>VLOOKUP(C170,'AUD MAR'!B:T,14,0)</f>
        <v>San Antonio</v>
      </c>
      <c r="S170" s="5" t="str">
        <f>VLOOKUP(C170,'AUD MAR'!B:T,15,0)</f>
        <v xml:space="preserve">F: 35-2285651
</v>
      </c>
      <c r="T170" s="5">
        <f>VLOOKUP(C170,'AUD MAR'!B:T,16,0)</f>
        <v>0</v>
      </c>
      <c r="U170" s="5">
        <f>VLOOKUP(C170,'AUD MAR'!B:T,17,0)</f>
        <v>0</v>
      </c>
      <c r="V170" s="6" t="str">
        <f>VLOOKUP(C170,'AUD MAR'!B:T,18,0)</f>
        <v>93401: Institución de Asistencia Social</v>
      </c>
      <c r="W170" s="7" t="str">
        <f>VLOOKUP(C170,'AUD MAR'!B:T,19,0)</f>
        <v xml:space="preserve"> Certificado de Antecedentes Financieros del año 2021, aprobados por el Subdepartamento de Supervisión Financiera Nacional</v>
      </c>
      <c r="X170" s="8">
        <v>7080660</v>
      </c>
      <c r="Y170" s="8">
        <v>21950046</v>
      </c>
      <c r="Z170" s="6">
        <v>45016</v>
      </c>
      <c r="AA170" s="5" t="s">
        <v>6020</v>
      </c>
      <c r="AB170" s="5" t="s">
        <v>6021</v>
      </c>
      <c r="AC170" s="5" t="s">
        <v>6044</v>
      </c>
    </row>
    <row r="171" spans="2:29" x14ac:dyDescent="0.2">
      <c r="B171" s="26" t="s">
        <v>6160</v>
      </c>
      <c r="C171" s="26">
        <v>728623004</v>
      </c>
      <c r="D171" s="5">
        <v>1051296</v>
      </c>
      <c r="E171" s="26">
        <v>5</v>
      </c>
      <c r="F171" s="5" t="str">
        <f>VLOOKUP(C171,'AUD MAR'!B:T,2,0)</f>
        <v>Organización Comunitaria Funcional.</v>
      </c>
      <c r="G171" s="5" t="str">
        <f>VLOOKUP(C171,'AUD MAR'!B:T,3,0)</f>
        <v>Organizaciones Comunitarias Funcionales.</v>
      </c>
      <c r="H171" s="5" t="str">
        <f>VLOOKUP(C171,'AUD MAR'!B:T,4,0)</f>
        <v>Regida por la Ley 19.418, registrada en el Folio 180 Libro 02 del Registro O.C.F.T. de la I. Municipalidad de San Antonio, con fecha 16  de marzo de 1995.</v>
      </c>
      <c r="I171" s="5" t="str">
        <f>VLOOKUP(C171,'AUD MAR'!B:T,5,0)</f>
        <v>Certificado de vigencia N° 500446920404, de 01 de mayo de 2022, del SRC.</v>
      </c>
      <c r="J171" s="5">
        <f>VLOOKUP(C171,'AUD MAR'!B:T,6,0)</f>
        <v>0</v>
      </c>
      <c r="K171" s="5" t="str">
        <f>VLOOKUP(C171,'AUD MAR'!B:T,7,0)</f>
        <v xml:space="preserve">1. La elevación y perfeccionamiento intelectual de sus asociados.
2. La satisfacción y realización artística, cultural y educacional en sus distintas manifestaciones.
</v>
      </c>
      <c r="L171" s="5" t="str">
        <f>VLOOKUP(C171,'AUD MAR'!B:T,8,0)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M171" s="5" t="str">
        <f>VLOOKUP(C171,'AUD MAR'!B:T,9,0)</f>
        <v>Durarán tres años en sus cargos.</v>
      </c>
      <c r="N171" s="5" t="str">
        <f>VLOOKUP(C171,'AUD MAR'!B:T,10,0)</f>
        <v xml:space="preserve">28 de marzo de 2018 al 28 de marzo del 2021
</v>
      </c>
      <c r="O171" s="5" t="str">
        <f>VLOOKUP(C171,'AUD MAR'!B:T,11,0)</f>
        <v xml:space="preserve">Miguel Huerta Ortiz                                             
</v>
      </c>
      <c r="P171" s="5" t="str">
        <f>VLOOKUP(C171,'AUD MAR'!B:T,12,0)</f>
        <v xml:space="preserve">Calle Sanfuentes Nº 2271, San Antonio. Región de Valparaíso
</v>
      </c>
      <c r="Q171" s="5" t="str">
        <f>VLOOKUP(C171,'AUD MAR'!B:T,13,0)</f>
        <v>V</v>
      </c>
      <c r="R171" s="5" t="str">
        <f>VLOOKUP(C171,'AUD MAR'!B:T,14,0)</f>
        <v>San Antonio</v>
      </c>
      <c r="S171" s="5" t="str">
        <f>VLOOKUP(C171,'AUD MAR'!B:T,15,0)</f>
        <v xml:space="preserve">F: 35-2285651
</v>
      </c>
      <c r="T171" s="5">
        <f>VLOOKUP(C171,'AUD MAR'!B:T,16,0)</f>
        <v>0</v>
      </c>
      <c r="U171" s="5">
        <f>VLOOKUP(C171,'AUD MAR'!B:T,17,0)</f>
        <v>0</v>
      </c>
      <c r="V171" s="6" t="str">
        <f>VLOOKUP(C171,'AUD MAR'!B:T,18,0)</f>
        <v>93401: Institución de Asistencia Social</v>
      </c>
      <c r="W171" s="7" t="str">
        <f>VLOOKUP(C171,'AUD MAR'!B:T,19,0)</f>
        <v xml:space="preserve"> Certificado de Antecedentes Financieros del año 2021, aprobados por el Subdepartamento de Supervisión Financiera Nacional</v>
      </c>
      <c r="X171" s="8">
        <v>642180</v>
      </c>
      <c r="Y171" s="8">
        <v>3371445</v>
      </c>
      <c r="Z171" s="6">
        <v>45016</v>
      </c>
      <c r="AA171" s="5" t="s">
        <v>6020</v>
      </c>
      <c r="AB171" s="5" t="s">
        <v>6021</v>
      </c>
      <c r="AC171" s="5" t="s">
        <v>6044</v>
      </c>
    </row>
    <row r="172" spans="2:29" x14ac:dyDescent="0.2">
      <c r="B172" s="26" t="s">
        <v>7960</v>
      </c>
      <c r="C172" s="26">
        <v>728623004</v>
      </c>
      <c r="D172" s="5">
        <v>1051360</v>
      </c>
      <c r="E172" s="26">
        <v>5</v>
      </c>
      <c r="F172" s="5" t="str">
        <f>VLOOKUP(C172,'AUD MAR'!B:T,2,0)</f>
        <v>Organización Comunitaria Funcional.</v>
      </c>
      <c r="G172" s="5" t="str">
        <f>VLOOKUP(C172,'AUD MAR'!B:T,3,0)</f>
        <v>Organizaciones Comunitarias Funcionales.</v>
      </c>
      <c r="H172" s="5" t="str">
        <f>VLOOKUP(C172,'AUD MAR'!B:T,4,0)</f>
        <v>Regida por la Ley 19.418, registrada en el Folio 180 Libro 02 del Registro O.C.F.T. de la I. Municipalidad de San Antonio, con fecha 16  de marzo de 1995.</v>
      </c>
      <c r="I172" s="5" t="str">
        <f>VLOOKUP(C172,'AUD MAR'!B:T,5,0)</f>
        <v>Certificado de vigencia N° 500446920404, de 01 de mayo de 2022, del SRC.</v>
      </c>
      <c r="J172" s="5">
        <f>VLOOKUP(C172,'AUD MAR'!B:T,6,0)</f>
        <v>0</v>
      </c>
      <c r="K172" s="5" t="str">
        <f>VLOOKUP(C172,'AUD MAR'!B:T,7,0)</f>
        <v xml:space="preserve">1. La elevación y perfeccionamiento intelectual de sus asociados.
2. La satisfacción y realización artística, cultural y educacional en sus distintas manifestaciones.
</v>
      </c>
      <c r="L172" s="5" t="str">
        <f>VLOOKUP(C172,'AUD MAR'!B:T,8,0)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M172" s="5" t="str">
        <f>VLOOKUP(C172,'AUD MAR'!B:T,9,0)</f>
        <v>Durarán tres años en sus cargos.</v>
      </c>
      <c r="N172" s="5" t="str">
        <f>VLOOKUP(C172,'AUD MAR'!B:T,10,0)</f>
        <v xml:space="preserve">28 de marzo de 2018 al 28 de marzo del 2021
</v>
      </c>
      <c r="O172" s="5" t="str">
        <f>VLOOKUP(C172,'AUD MAR'!B:T,11,0)</f>
        <v xml:space="preserve">Miguel Huerta Ortiz                                             
</v>
      </c>
      <c r="P172" s="5" t="str">
        <f>VLOOKUP(C172,'AUD MAR'!B:T,12,0)</f>
        <v xml:space="preserve">Calle Sanfuentes Nº 2271, San Antonio. Región de Valparaíso
</v>
      </c>
      <c r="Q172" s="5" t="str">
        <f>VLOOKUP(C172,'AUD MAR'!B:T,13,0)</f>
        <v>V</v>
      </c>
      <c r="R172" s="5" t="str">
        <f>VLOOKUP(C172,'AUD MAR'!B:T,14,0)</f>
        <v>San Antonio</v>
      </c>
      <c r="S172" s="5" t="str">
        <f>VLOOKUP(C172,'AUD MAR'!B:T,15,0)</f>
        <v xml:space="preserve">F: 35-2285651
</v>
      </c>
      <c r="T172" s="5">
        <f>VLOOKUP(C172,'AUD MAR'!B:T,16,0)</f>
        <v>0</v>
      </c>
      <c r="U172" s="5">
        <f>VLOOKUP(C172,'AUD MAR'!B:T,17,0)</f>
        <v>0</v>
      </c>
      <c r="V172" s="6" t="str">
        <f>VLOOKUP(C172,'AUD MAR'!B:T,18,0)</f>
        <v>93401: Institución de Asistencia Social</v>
      </c>
      <c r="W172" s="7" t="str">
        <f>VLOOKUP(C172,'AUD MAR'!B:T,19,0)</f>
        <v xml:space="preserve"> Certificado de Antecedentes Financieros del año 2021, aprobados por el Subdepartamento de Supervisión Financiera Nacional</v>
      </c>
      <c r="X172" s="8">
        <v>1816035</v>
      </c>
      <c r="Y172" s="8">
        <v>5266502</v>
      </c>
      <c r="Z172" s="6">
        <v>45016</v>
      </c>
      <c r="AA172" s="5" t="s">
        <v>6020</v>
      </c>
      <c r="AB172" s="5" t="s">
        <v>6021</v>
      </c>
      <c r="AC172" s="5" t="s">
        <v>6044</v>
      </c>
    </row>
    <row r="173" spans="2:29" x14ac:dyDescent="0.2">
      <c r="B173" s="26" t="s">
        <v>7960</v>
      </c>
      <c r="C173" s="26">
        <v>728623004</v>
      </c>
      <c r="D173" s="5">
        <v>1051361</v>
      </c>
      <c r="E173" s="26">
        <v>5</v>
      </c>
      <c r="F173" s="5" t="str">
        <f>VLOOKUP(C173,'AUD MAR'!B:T,2,0)</f>
        <v>Organización Comunitaria Funcional.</v>
      </c>
      <c r="G173" s="5" t="str">
        <f>VLOOKUP(C173,'AUD MAR'!B:T,3,0)</f>
        <v>Organizaciones Comunitarias Funcionales.</v>
      </c>
      <c r="H173" s="5" t="str">
        <f>VLOOKUP(C173,'AUD MAR'!B:T,4,0)</f>
        <v>Regida por la Ley 19.418, registrada en el Folio 180 Libro 02 del Registro O.C.F.T. de la I. Municipalidad de San Antonio, con fecha 16  de marzo de 1995.</v>
      </c>
      <c r="I173" s="5" t="str">
        <f>VLOOKUP(C173,'AUD MAR'!B:T,5,0)</f>
        <v>Certificado de vigencia N° 500446920404, de 01 de mayo de 2022, del SRC.</v>
      </c>
      <c r="J173" s="5">
        <f>VLOOKUP(C173,'AUD MAR'!B:T,6,0)</f>
        <v>0</v>
      </c>
      <c r="K173" s="5" t="str">
        <f>VLOOKUP(C173,'AUD MAR'!B:T,7,0)</f>
        <v xml:space="preserve">1. La elevación y perfeccionamiento intelectual de sus asociados.
2. La satisfacción y realización artística, cultural y educacional en sus distintas manifestaciones.
</v>
      </c>
      <c r="L173" s="5" t="str">
        <f>VLOOKUP(C173,'AUD MAR'!B:T,8,0)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M173" s="5" t="str">
        <f>VLOOKUP(C173,'AUD MAR'!B:T,9,0)</f>
        <v>Durarán tres años en sus cargos.</v>
      </c>
      <c r="N173" s="5" t="str">
        <f>VLOOKUP(C173,'AUD MAR'!B:T,10,0)</f>
        <v xml:space="preserve">28 de marzo de 2018 al 28 de marzo del 2021
</v>
      </c>
      <c r="O173" s="5" t="str">
        <f>VLOOKUP(C173,'AUD MAR'!B:T,11,0)</f>
        <v xml:space="preserve">Miguel Huerta Ortiz                                             
</v>
      </c>
      <c r="P173" s="5" t="str">
        <f>VLOOKUP(C173,'AUD MAR'!B:T,12,0)</f>
        <v xml:space="preserve">Calle Sanfuentes Nº 2271, San Antonio. Región de Valparaíso
</v>
      </c>
      <c r="Q173" s="5" t="str">
        <f>VLOOKUP(C173,'AUD MAR'!B:T,13,0)</f>
        <v>V</v>
      </c>
      <c r="R173" s="5" t="str">
        <f>VLOOKUP(C173,'AUD MAR'!B:T,14,0)</f>
        <v>San Antonio</v>
      </c>
      <c r="S173" s="5" t="str">
        <f>VLOOKUP(C173,'AUD MAR'!B:T,15,0)</f>
        <v xml:space="preserve">F: 35-2285651
</v>
      </c>
      <c r="T173" s="5">
        <f>VLOOKUP(C173,'AUD MAR'!B:T,16,0)</f>
        <v>0</v>
      </c>
      <c r="U173" s="5">
        <f>VLOOKUP(C173,'AUD MAR'!B:T,17,0)</f>
        <v>0</v>
      </c>
      <c r="V173" s="6" t="str">
        <f>VLOOKUP(C173,'AUD MAR'!B:T,18,0)</f>
        <v>93401: Institución de Asistencia Social</v>
      </c>
      <c r="W173" s="7" t="str">
        <f>VLOOKUP(C173,'AUD MAR'!B:T,19,0)</f>
        <v xml:space="preserve"> Certificado de Antecedentes Financieros del año 2021, aprobados por el Subdepartamento de Supervisión Financiera Nacional</v>
      </c>
      <c r="X173" s="8">
        <v>3813465</v>
      </c>
      <c r="Y173" s="8">
        <v>9263885</v>
      </c>
      <c r="Z173" s="6">
        <v>45016</v>
      </c>
      <c r="AA173" s="5" t="s">
        <v>6020</v>
      </c>
      <c r="AB173" s="5" t="s">
        <v>6021</v>
      </c>
      <c r="AC173" s="5" t="s">
        <v>6044</v>
      </c>
    </row>
    <row r="174" spans="2:29" x14ac:dyDescent="0.2">
      <c r="B174" s="1" t="s">
        <v>6163</v>
      </c>
      <c r="C174" s="1">
        <v>741504006</v>
      </c>
      <c r="D174" s="1">
        <v>1100761</v>
      </c>
      <c r="E174" s="1">
        <v>10</v>
      </c>
      <c r="F174" s="5" t="str">
        <f>VLOOKUP(C174,'AUD MAR'!B:T,2,0)</f>
        <v>Corporación de Derecho Privado.</v>
      </c>
      <c r="G174" s="5" t="str">
        <f>VLOOKUP(C174,'AUD MAR'!B:T,3,0)</f>
        <v>Corporaciones de Derecho Privado</v>
      </c>
      <c r="H174" s="5" t="str">
        <f>VLOOKUP(C174,'AUD MAR'!B:T,4,0)</f>
        <v>Otorgado por Decreto Supremo Nº 241, de fecha 31 de marzo de 1997, del Ministerio de Justicia.</v>
      </c>
      <c r="I174" s="5" t="str">
        <f>VLOOKUP(C174,'AUD MAR'!B:T,5,0)</f>
        <v>Certificado de Vigencia de personas jurídicas sin fines de lucro folio Nº 500457868412, del 06 de julio de 2022, emitido por SRCeI.</v>
      </c>
      <c r="J174" s="5">
        <f>VLOOKUP(C174,'AUD MAR'!B:T,6,0)</f>
        <v>0</v>
      </c>
      <c r="K174" s="5" t="str">
        <f>VLOOKUP(C174,'AUD MAR'!B:T,7,0)</f>
        <v>93401: Institución de Asistencia Social</v>
      </c>
      <c r="L174" s="5" t="str">
        <f>VLOOKUP(C174,'AUD MAR'!B:T,8,0)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Vice presidente: Pablo Ríos Toro          
Secretaria: Marcela Yañez Ruiz            
Tesorera: Carla Ríos Toro                    
Directoras:
Ximena  Ferrada Blank                        
Berta Blank Oyaneder                         
</v>
      </c>
      <c r="M174" s="5" t="str">
        <f>VLOOKUP(C174,'AUD MAR'!B:T,9,0)</f>
        <v xml:space="preserve">Durarán dos años en sus cargos.
</v>
      </c>
      <c r="N174" s="5" t="str">
        <f>VLOOKUP(C174,'AUD MAR'!B:T,10,0)</f>
        <v>De 02 de abril de 2022 al 22 de abril de 2024</v>
      </c>
      <c r="O174" s="5" t="str">
        <f>VLOOKUP(C174,'AUD MAR'!B:T,11,0)</f>
        <v xml:space="preserve">Presidenta:  Magdalena Toro Montecino 
Representante de la Presidenta y el Directorio: María Alejandra Paulina Ríos Toro, (Coordinadora Institucional)
En la región de Los Lagos: Carlos Eduardo Vargas Rodríguez, 
</v>
      </c>
      <c r="P174" s="5" t="str">
        <f>VLOOKUP(C174,'AUD MAR'!B:T,12,0)</f>
        <v xml:space="preserve">Puren Nº 541, comuna de Angol, IX Región de La Araucanía.
</v>
      </c>
      <c r="Q174" s="5" t="str">
        <f>VLOOKUP(C174,'AUD MAR'!B:T,13,0)</f>
        <v>IX</v>
      </c>
      <c r="R174" s="5" t="str">
        <f>VLOOKUP(C174,'AUD MAR'!B:T,14,0)</f>
        <v>Angol</v>
      </c>
      <c r="S174" s="5">
        <f>VLOOKUP(C174,'AUD MAR'!B:T,15,0)</f>
        <v>0</v>
      </c>
      <c r="T174" s="5" t="str">
        <f>VLOOKUP(C174,'AUD MAR'!B:T,16,0)</f>
        <v xml:space="preserve"> ongproyecta@yahoo.es</v>
      </c>
      <c r="U174" s="5">
        <f>VLOOKUP(C174,'AUD MAR'!B:T,17,0)</f>
        <v>0</v>
      </c>
      <c r="V174" s="6" t="str">
        <f>VLOOKUP(C174,'AUD MAR'!B:T,18,0)</f>
        <v>93401: Institución de Asistencia Social</v>
      </c>
      <c r="W174" s="7" t="str">
        <f>VLOOKUP(C174,'AUD MAR'!B:T,19,0)</f>
        <v>Recepción de antecedentes financieros del año 2021, aprobados por el Subdepartamento de Supervisión Financiera Nacional.</v>
      </c>
      <c r="X174" s="8">
        <v>7045632</v>
      </c>
      <c r="Y174" s="8">
        <v>24190003</v>
      </c>
      <c r="Z174" s="6">
        <v>45016</v>
      </c>
      <c r="AA174" s="5" t="s">
        <v>8404</v>
      </c>
      <c r="AB174" s="5" t="s">
        <v>6021</v>
      </c>
      <c r="AC174" s="5" t="s">
        <v>6033</v>
      </c>
    </row>
  </sheetData>
  <autoFilter ref="A7:AC174"/>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I893"/>
  <sheetViews>
    <sheetView workbookViewId="0">
      <selection activeCell="B863" sqref="B863"/>
    </sheetView>
  </sheetViews>
  <sheetFormatPr baseColWidth="10" defaultColWidth="23.7109375" defaultRowHeight="45" customHeight="1" x14ac:dyDescent="0.2"/>
  <cols>
    <col min="2" max="2" width="23.7109375" style="200"/>
  </cols>
  <sheetData>
    <row r="1" spans="1:35" ht="21" customHeight="1" x14ac:dyDescent="0.2"/>
    <row r="2" spans="1:35" ht="45" customHeight="1" x14ac:dyDescent="0.2">
      <c r="A2" s="296" t="s">
        <v>2</v>
      </c>
      <c r="B2" s="297" t="s">
        <v>8153</v>
      </c>
      <c r="C2" s="296" t="s">
        <v>4</v>
      </c>
      <c r="D2" s="296" t="s">
        <v>8154</v>
      </c>
      <c r="E2" s="297" t="s">
        <v>5</v>
      </c>
      <c r="F2" s="297" t="s">
        <v>6</v>
      </c>
      <c r="G2" s="297" t="s">
        <v>8155</v>
      </c>
      <c r="H2" s="297" t="s">
        <v>7</v>
      </c>
      <c r="I2" s="297" t="s">
        <v>8</v>
      </c>
      <c r="J2" s="297" t="s">
        <v>10</v>
      </c>
      <c r="K2" s="297" t="s">
        <v>22</v>
      </c>
      <c r="L2" s="297" t="s">
        <v>9</v>
      </c>
      <c r="M2" s="297" t="s">
        <v>11</v>
      </c>
      <c r="N2" s="297" t="s">
        <v>12</v>
      </c>
      <c r="O2" s="297" t="s">
        <v>13</v>
      </c>
      <c r="P2" s="297" t="s">
        <v>23</v>
      </c>
      <c r="Q2" s="298" t="s">
        <v>14</v>
      </c>
      <c r="R2" s="298" t="s">
        <v>0</v>
      </c>
      <c r="S2" s="297" t="s">
        <v>15</v>
      </c>
      <c r="T2" s="297" t="s">
        <v>16</v>
      </c>
      <c r="U2" s="297" t="s">
        <v>8156</v>
      </c>
      <c r="V2" s="297" t="s">
        <v>17</v>
      </c>
      <c r="W2" s="297" t="s">
        <v>18</v>
      </c>
      <c r="X2" s="299" t="s">
        <v>6172</v>
      </c>
      <c r="Y2" s="299" t="s">
        <v>19</v>
      </c>
      <c r="Z2" s="300" t="s">
        <v>20</v>
      </c>
      <c r="AA2" s="299" t="s">
        <v>21</v>
      </c>
      <c r="AB2" s="299" t="s">
        <v>6173</v>
      </c>
      <c r="AC2" s="301" t="s">
        <v>6174</v>
      </c>
      <c r="AD2" s="299" t="s">
        <v>6172</v>
      </c>
      <c r="AE2" s="299" t="s">
        <v>19</v>
      </c>
      <c r="AF2" s="300" t="s">
        <v>20</v>
      </c>
      <c r="AG2" s="299" t="s">
        <v>21</v>
      </c>
      <c r="AH2" s="299" t="s">
        <v>6173</v>
      </c>
      <c r="AI2" s="301" t="s">
        <v>8157</v>
      </c>
    </row>
    <row r="3" spans="1:35" ht="45" hidden="1" customHeight="1" x14ac:dyDescent="0.2">
      <c r="A3" s="234" t="s">
        <v>6348</v>
      </c>
      <c r="B3" s="235">
        <v>650548949</v>
      </c>
      <c r="C3" s="235" t="s">
        <v>24</v>
      </c>
      <c r="D3" s="236" t="s">
        <v>8158</v>
      </c>
      <c r="E3" s="237" t="s">
        <v>25</v>
      </c>
      <c r="F3" s="235" t="s">
        <v>6175</v>
      </c>
      <c r="G3" s="235"/>
      <c r="H3" s="237" t="s">
        <v>27</v>
      </c>
      <c r="I3" s="237" t="s">
        <v>28</v>
      </c>
      <c r="J3" s="235" t="s">
        <v>28</v>
      </c>
      <c r="K3" s="235" t="s">
        <v>28</v>
      </c>
      <c r="L3" s="235" t="s">
        <v>7529</v>
      </c>
      <c r="M3" s="235" t="s">
        <v>30</v>
      </c>
      <c r="N3" s="238" t="s">
        <v>46</v>
      </c>
      <c r="O3" s="239" t="s">
        <v>582</v>
      </c>
      <c r="P3" s="239" t="s">
        <v>29</v>
      </c>
      <c r="Q3" s="240" t="s">
        <v>31</v>
      </c>
      <c r="R3" s="239"/>
      <c r="S3" s="240">
        <v>93401</v>
      </c>
      <c r="T3" s="240" t="s">
        <v>6176</v>
      </c>
      <c r="U3" s="240">
        <v>2020</v>
      </c>
      <c r="V3" s="241">
        <v>42772</v>
      </c>
      <c r="W3" s="239">
        <v>7627</v>
      </c>
      <c r="X3" s="302"/>
      <c r="Y3" s="303"/>
      <c r="Z3" s="302"/>
      <c r="AA3" s="302"/>
      <c r="AB3" s="302"/>
      <c r="AC3" s="304"/>
      <c r="AD3" s="41"/>
      <c r="AE3" s="41"/>
      <c r="AF3" s="41"/>
      <c r="AG3" s="41"/>
      <c r="AH3" s="41"/>
      <c r="AI3" s="41"/>
    </row>
    <row r="4" spans="1:35" ht="45" hidden="1" customHeight="1" x14ac:dyDescent="0.2">
      <c r="A4" s="234" t="s">
        <v>6349</v>
      </c>
      <c r="B4" s="235">
        <v>651677822</v>
      </c>
      <c r="C4" s="235"/>
      <c r="D4" s="236" t="s">
        <v>8159</v>
      </c>
      <c r="E4" s="237" t="s">
        <v>6177</v>
      </c>
      <c r="F4" s="235" t="s">
        <v>6178</v>
      </c>
      <c r="G4" s="235"/>
      <c r="H4" s="237" t="s">
        <v>6179</v>
      </c>
      <c r="I4" s="237" t="s">
        <v>6180</v>
      </c>
      <c r="J4" s="235" t="s">
        <v>5298</v>
      </c>
      <c r="K4" s="235" t="s">
        <v>6181</v>
      </c>
      <c r="L4" s="235" t="s">
        <v>6182</v>
      </c>
      <c r="M4" s="235" t="s">
        <v>6183</v>
      </c>
      <c r="N4" s="235" t="s">
        <v>294</v>
      </c>
      <c r="O4" s="240" t="s">
        <v>902</v>
      </c>
      <c r="P4" s="240" t="s">
        <v>6184</v>
      </c>
      <c r="Q4" s="242" t="s">
        <v>6185</v>
      </c>
      <c r="R4" s="240"/>
      <c r="S4" s="240">
        <v>93401</v>
      </c>
      <c r="T4" s="240" t="s">
        <v>6186</v>
      </c>
      <c r="U4" s="240">
        <v>2020</v>
      </c>
      <c r="V4" s="243">
        <v>44271</v>
      </c>
      <c r="W4" s="240">
        <v>7727</v>
      </c>
      <c r="X4" s="305"/>
      <c r="Y4" s="306"/>
      <c r="Z4" s="305"/>
      <c r="AA4" s="305"/>
      <c r="AB4" s="305"/>
      <c r="AC4" s="306"/>
      <c r="AD4" s="41"/>
      <c r="AE4" s="41"/>
      <c r="AF4" s="41"/>
      <c r="AG4" s="41"/>
      <c r="AH4" s="41"/>
      <c r="AI4" s="41"/>
    </row>
    <row r="5" spans="1:35" ht="45" hidden="1" customHeight="1" x14ac:dyDescent="0.2">
      <c r="A5" s="234" t="s">
        <v>6350</v>
      </c>
      <c r="B5" s="235">
        <v>754310006</v>
      </c>
      <c r="C5" s="235" t="s">
        <v>32</v>
      </c>
      <c r="D5" s="236" t="s">
        <v>8160</v>
      </c>
      <c r="E5" s="235" t="s">
        <v>33</v>
      </c>
      <c r="F5" s="237" t="s">
        <v>34</v>
      </c>
      <c r="G5" s="237"/>
      <c r="H5" s="237" t="s">
        <v>35</v>
      </c>
      <c r="I5" s="237" t="s">
        <v>36</v>
      </c>
      <c r="J5" s="235" t="s">
        <v>37</v>
      </c>
      <c r="K5" s="235" t="s">
        <v>38</v>
      </c>
      <c r="L5" s="235" t="s">
        <v>39</v>
      </c>
      <c r="M5" s="235" t="s">
        <v>40</v>
      </c>
      <c r="N5" s="238" t="s">
        <v>47</v>
      </c>
      <c r="O5" s="239" t="s">
        <v>41</v>
      </c>
      <c r="P5" s="240" t="s">
        <v>42</v>
      </c>
      <c r="Q5" s="240" t="s">
        <v>43</v>
      </c>
      <c r="R5" s="239"/>
      <c r="S5" s="240" t="s">
        <v>44</v>
      </c>
      <c r="T5" s="240" t="s">
        <v>45</v>
      </c>
      <c r="U5" s="240">
        <v>2010</v>
      </c>
      <c r="V5" s="241">
        <v>39701</v>
      </c>
      <c r="W5" s="239">
        <v>7403</v>
      </c>
      <c r="X5" s="257"/>
      <c r="Y5" s="238"/>
      <c r="Z5" s="257"/>
      <c r="AA5" s="257"/>
      <c r="AB5" s="257"/>
      <c r="AC5" s="235"/>
      <c r="AD5" s="41"/>
      <c r="AE5" s="41"/>
      <c r="AF5" s="41"/>
      <c r="AG5" s="41"/>
      <c r="AH5" s="41"/>
      <c r="AI5" s="41"/>
    </row>
    <row r="6" spans="1:35" ht="45" hidden="1" customHeight="1" x14ac:dyDescent="0.2">
      <c r="A6" s="234" t="s">
        <v>8161</v>
      </c>
      <c r="B6" s="235">
        <v>651076188</v>
      </c>
      <c r="C6" s="235" t="s">
        <v>48</v>
      </c>
      <c r="D6" s="236" t="s">
        <v>8159</v>
      </c>
      <c r="E6" s="235" t="s">
        <v>49</v>
      </c>
      <c r="F6" s="237" t="s">
        <v>50</v>
      </c>
      <c r="G6" s="237"/>
      <c r="H6" s="237" t="s">
        <v>51</v>
      </c>
      <c r="I6" s="237" t="s">
        <v>52</v>
      </c>
      <c r="J6" s="235" t="s">
        <v>53</v>
      </c>
      <c r="K6" s="237" t="s">
        <v>54</v>
      </c>
      <c r="L6" s="235" t="s">
        <v>55</v>
      </c>
      <c r="M6" s="235" t="s">
        <v>56</v>
      </c>
      <c r="N6" s="238" t="s">
        <v>5030</v>
      </c>
      <c r="O6" s="239" t="s">
        <v>57</v>
      </c>
      <c r="P6" s="239" t="s">
        <v>58</v>
      </c>
      <c r="Q6" s="240" t="s">
        <v>58</v>
      </c>
      <c r="R6" s="239" t="s">
        <v>58</v>
      </c>
      <c r="S6" s="240">
        <v>93401</v>
      </c>
      <c r="T6" s="240" t="s">
        <v>59</v>
      </c>
      <c r="U6" s="240">
        <v>2014</v>
      </c>
      <c r="V6" s="241">
        <v>42352</v>
      </c>
      <c r="W6" s="239">
        <v>7589</v>
      </c>
      <c r="X6" s="257"/>
      <c r="Y6" s="238"/>
      <c r="Z6" s="257"/>
      <c r="AA6" s="257"/>
      <c r="AB6" s="257"/>
      <c r="AC6" s="235"/>
      <c r="AD6" s="41"/>
      <c r="AE6" s="41"/>
      <c r="AF6" s="41"/>
      <c r="AG6" s="41"/>
      <c r="AH6" s="41"/>
      <c r="AI6" s="41"/>
    </row>
    <row r="7" spans="1:35" ht="45" hidden="1" customHeight="1" x14ac:dyDescent="0.2">
      <c r="A7" s="234" t="s">
        <v>6351</v>
      </c>
      <c r="B7" s="235">
        <v>700516008</v>
      </c>
      <c r="C7" s="235" t="s">
        <v>48</v>
      </c>
      <c r="D7" s="236" t="s">
        <v>8159</v>
      </c>
      <c r="E7" s="235" t="s">
        <v>60</v>
      </c>
      <c r="F7" s="237" t="s">
        <v>7896</v>
      </c>
      <c r="G7" s="237"/>
      <c r="H7" s="237" t="s">
        <v>61</v>
      </c>
      <c r="I7" s="237" t="s">
        <v>5987</v>
      </c>
      <c r="J7" s="235" t="s">
        <v>62</v>
      </c>
      <c r="K7" s="235" t="s">
        <v>7897</v>
      </c>
      <c r="L7" s="235" t="s">
        <v>6352</v>
      </c>
      <c r="M7" s="235" t="s">
        <v>63</v>
      </c>
      <c r="N7" s="238" t="s">
        <v>46</v>
      </c>
      <c r="O7" s="239" t="s">
        <v>1222</v>
      </c>
      <c r="P7" s="239" t="s">
        <v>7898</v>
      </c>
      <c r="Q7" s="240" t="s">
        <v>64</v>
      </c>
      <c r="R7" s="239" t="s">
        <v>5075</v>
      </c>
      <c r="S7" s="240">
        <v>93401</v>
      </c>
      <c r="T7" s="240" t="s">
        <v>7899</v>
      </c>
      <c r="U7" s="240">
        <v>2021</v>
      </c>
      <c r="V7" s="241">
        <v>37970</v>
      </c>
      <c r="W7" s="239">
        <v>6902</v>
      </c>
      <c r="X7" s="302"/>
      <c r="Y7" s="303"/>
      <c r="Z7" s="302"/>
      <c r="AA7" s="302"/>
      <c r="AB7" s="302"/>
      <c r="AC7" s="304"/>
      <c r="AD7" s="41"/>
      <c r="AE7" s="41"/>
      <c r="AF7" s="41"/>
      <c r="AG7" s="41"/>
      <c r="AH7" s="41"/>
      <c r="AI7" s="41"/>
    </row>
    <row r="8" spans="1:35" ht="45" hidden="1" customHeight="1" x14ac:dyDescent="0.2">
      <c r="A8" s="244" t="s">
        <v>65</v>
      </c>
      <c r="B8" s="235">
        <v>735972006</v>
      </c>
      <c r="C8" s="235" t="s">
        <v>48</v>
      </c>
      <c r="D8" s="236" t="s">
        <v>8159</v>
      </c>
      <c r="E8" s="235" t="s">
        <v>66</v>
      </c>
      <c r="F8" s="237" t="s">
        <v>6187</v>
      </c>
      <c r="G8" s="237"/>
      <c r="H8" s="237" t="s">
        <v>6188</v>
      </c>
      <c r="I8" s="237" t="s">
        <v>6189</v>
      </c>
      <c r="J8" s="235" t="s">
        <v>663</v>
      </c>
      <c r="K8" s="245" t="s">
        <v>6190</v>
      </c>
      <c r="L8" s="235" t="s">
        <v>5566</v>
      </c>
      <c r="M8" s="235" t="s">
        <v>67</v>
      </c>
      <c r="N8" s="238" t="s">
        <v>46</v>
      </c>
      <c r="O8" s="239" t="s">
        <v>688</v>
      </c>
      <c r="P8" s="239">
        <v>228798000</v>
      </c>
      <c r="Q8" s="240" t="s">
        <v>6353</v>
      </c>
      <c r="R8" s="239"/>
      <c r="S8" s="240" t="s">
        <v>69</v>
      </c>
      <c r="T8" s="240" t="s">
        <v>6354</v>
      </c>
      <c r="U8" s="240">
        <v>2020</v>
      </c>
      <c r="V8" s="241">
        <v>39381</v>
      </c>
      <c r="W8" s="239">
        <v>7379</v>
      </c>
      <c r="X8" s="257"/>
      <c r="Y8" s="238"/>
      <c r="Z8" s="257"/>
      <c r="AA8" s="257"/>
      <c r="AB8" s="257"/>
      <c r="AC8" s="235"/>
      <c r="AD8" s="41"/>
      <c r="AE8" s="41"/>
      <c r="AF8" s="41"/>
      <c r="AG8" s="41"/>
      <c r="AH8" s="41"/>
      <c r="AI8" s="307" t="s">
        <v>8123</v>
      </c>
    </row>
    <row r="9" spans="1:35" ht="45" hidden="1" customHeight="1" x14ac:dyDescent="0.2">
      <c r="A9" s="244" t="s">
        <v>8162</v>
      </c>
      <c r="B9" s="235">
        <v>702783003</v>
      </c>
      <c r="C9" s="235" t="s">
        <v>70</v>
      </c>
      <c r="D9" s="236" t="s">
        <v>8159</v>
      </c>
      <c r="E9" s="235" t="s">
        <v>71</v>
      </c>
      <c r="F9" s="237" t="s">
        <v>72</v>
      </c>
      <c r="G9" s="237"/>
      <c r="H9" s="237" t="s">
        <v>73</v>
      </c>
      <c r="I9" s="237" t="s">
        <v>74</v>
      </c>
      <c r="J9" s="235" t="s">
        <v>75</v>
      </c>
      <c r="K9" s="235" t="s">
        <v>76</v>
      </c>
      <c r="L9" s="235" t="s">
        <v>77</v>
      </c>
      <c r="M9" s="235" t="s">
        <v>80</v>
      </c>
      <c r="N9" s="238" t="s">
        <v>294</v>
      </c>
      <c r="O9" s="239" t="s">
        <v>688</v>
      </c>
      <c r="P9" s="239" t="s">
        <v>79</v>
      </c>
      <c r="Q9" s="240" t="s">
        <v>78</v>
      </c>
      <c r="R9" s="239"/>
      <c r="S9" s="240" t="s">
        <v>81</v>
      </c>
      <c r="T9" s="240" t="s">
        <v>82</v>
      </c>
      <c r="U9" s="240">
        <v>2007</v>
      </c>
      <c r="V9" s="241">
        <v>37970</v>
      </c>
      <c r="W9" s="239">
        <v>1900</v>
      </c>
      <c r="X9" s="257"/>
      <c r="Y9" s="238"/>
      <c r="Z9" s="257"/>
      <c r="AA9" s="257"/>
      <c r="AB9" s="257"/>
      <c r="AC9" s="235"/>
      <c r="AD9" s="41"/>
      <c r="AE9" s="41"/>
      <c r="AF9" s="41"/>
      <c r="AG9" s="41"/>
      <c r="AH9" s="41"/>
      <c r="AI9" s="41"/>
    </row>
    <row r="10" spans="1:35" ht="45" hidden="1" customHeight="1" x14ac:dyDescent="0.2">
      <c r="A10" s="244" t="s">
        <v>83</v>
      </c>
      <c r="B10" s="235">
        <v>706357009</v>
      </c>
      <c r="C10" s="235" t="s">
        <v>48</v>
      </c>
      <c r="D10" s="236" t="s">
        <v>8159</v>
      </c>
      <c r="E10" s="235" t="s">
        <v>84</v>
      </c>
      <c r="F10" s="237" t="s">
        <v>85</v>
      </c>
      <c r="G10" s="237"/>
      <c r="H10" s="237" t="s">
        <v>86</v>
      </c>
      <c r="I10" s="237" t="s">
        <v>87</v>
      </c>
      <c r="J10" s="235" t="s">
        <v>88</v>
      </c>
      <c r="K10" s="235" t="s">
        <v>89</v>
      </c>
      <c r="L10" s="235" t="s">
        <v>90</v>
      </c>
      <c r="M10" s="235" t="s">
        <v>92</v>
      </c>
      <c r="N10" s="238" t="s">
        <v>47</v>
      </c>
      <c r="O10" s="239" t="s">
        <v>688</v>
      </c>
      <c r="P10" s="239" t="s">
        <v>91</v>
      </c>
      <c r="Q10" s="240" t="s">
        <v>58</v>
      </c>
      <c r="R10" s="239"/>
      <c r="S10" s="240" t="s">
        <v>44</v>
      </c>
      <c r="T10" s="240" t="s">
        <v>93</v>
      </c>
      <c r="U10" s="240">
        <v>2005</v>
      </c>
      <c r="V10" s="241">
        <v>37970</v>
      </c>
      <c r="W10" s="239">
        <v>50</v>
      </c>
      <c r="X10" s="257"/>
      <c r="Y10" s="238"/>
      <c r="Z10" s="257"/>
      <c r="AA10" s="257"/>
      <c r="AB10" s="257"/>
      <c r="AC10" s="235"/>
      <c r="AD10" s="41"/>
      <c r="AE10" s="41"/>
      <c r="AF10" s="41"/>
      <c r="AG10" s="41"/>
      <c r="AH10" s="41"/>
      <c r="AI10" s="307" t="s">
        <v>8124</v>
      </c>
    </row>
    <row r="11" spans="1:35" ht="45" hidden="1" customHeight="1" x14ac:dyDescent="0.2">
      <c r="A11" s="244" t="s">
        <v>6355</v>
      </c>
      <c r="B11" s="235">
        <v>710658005</v>
      </c>
      <c r="C11" s="235" t="s">
        <v>70</v>
      </c>
      <c r="D11" s="236" t="s">
        <v>8159</v>
      </c>
      <c r="E11" s="235" t="s">
        <v>94</v>
      </c>
      <c r="F11" s="237" t="s">
        <v>95</v>
      </c>
      <c r="G11" s="237"/>
      <c r="H11" s="237" t="s">
        <v>96</v>
      </c>
      <c r="I11" s="237" t="s">
        <v>97</v>
      </c>
      <c r="J11" s="235" t="s">
        <v>98</v>
      </c>
      <c r="K11" s="235" t="s">
        <v>99</v>
      </c>
      <c r="L11" s="235" t="s">
        <v>100</v>
      </c>
      <c r="M11" s="235" t="s">
        <v>102</v>
      </c>
      <c r="N11" s="238" t="s">
        <v>5029</v>
      </c>
      <c r="O11" s="239" t="s">
        <v>1805</v>
      </c>
      <c r="P11" s="239" t="s">
        <v>101</v>
      </c>
      <c r="Q11" s="240" t="s">
        <v>103</v>
      </c>
      <c r="R11" s="239"/>
      <c r="S11" s="240">
        <v>93401</v>
      </c>
      <c r="T11" s="240" t="s">
        <v>104</v>
      </c>
      <c r="U11" s="240">
        <v>2009</v>
      </c>
      <c r="V11" s="241">
        <v>37970</v>
      </c>
      <c r="W11" s="239">
        <v>6490</v>
      </c>
      <c r="X11" s="257"/>
      <c r="Y11" s="238"/>
      <c r="Z11" s="257"/>
      <c r="AA11" s="257"/>
      <c r="AB11" s="257"/>
      <c r="AC11" s="235"/>
      <c r="AD11" s="41"/>
      <c r="AE11" s="41"/>
      <c r="AF11" s="41"/>
      <c r="AG11" s="41"/>
      <c r="AH11" s="41"/>
      <c r="AI11" s="307"/>
    </row>
    <row r="12" spans="1:35" ht="45" hidden="1" customHeight="1" x14ac:dyDescent="0.2">
      <c r="A12" s="244" t="s">
        <v>6356</v>
      </c>
      <c r="B12" s="235">
        <v>710002002</v>
      </c>
      <c r="C12" s="235" t="s">
        <v>70</v>
      </c>
      <c r="D12" s="236" t="s">
        <v>8159</v>
      </c>
      <c r="E12" s="235" t="s">
        <v>105</v>
      </c>
      <c r="F12" s="237" t="s">
        <v>106</v>
      </c>
      <c r="G12" s="237"/>
      <c r="H12" s="237" t="s">
        <v>107</v>
      </c>
      <c r="I12" s="237" t="s">
        <v>108</v>
      </c>
      <c r="J12" s="235" t="s">
        <v>109</v>
      </c>
      <c r="K12" s="235" t="s">
        <v>110</v>
      </c>
      <c r="L12" s="235" t="s">
        <v>111</v>
      </c>
      <c r="M12" s="235" t="s">
        <v>113</v>
      </c>
      <c r="N12" s="238" t="s">
        <v>504</v>
      </c>
      <c r="O12" s="239" t="s">
        <v>1058</v>
      </c>
      <c r="P12" s="239" t="s">
        <v>112</v>
      </c>
      <c r="Q12" s="240" t="s">
        <v>58</v>
      </c>
      <c r="R12" s="239"/>
      <c r="S12" s="240">
        <v>93401</v>
      </c>
      <c r="T12" s="240" t="s">
        <v>114</v>
      </c>
      <c r="U12" s="240">
        <v>2007</v>
      </c>
      <c r="V12" s="241">
        <v>37970</v>
      </c>
      <c r="W12" s="239">
        <v>1910</v>
      </c>
      <c r="X12" s="257"/>
      <c r="Y12" s="238"/>
      <c r="Z12" s="257"/>
      <c r="AA12" s="257"/>
      <c r="AB12" s="257"/>
      <c r="AC12" s="235"/>
      <c r="AD12" s="41"/>
      <c r="AE12" s="41"/>
      <c r="AF12" s="41"/>
      <c r="AG12" s="41"/>
      <c r="AH12" s="41"/>
      <c r="AI12" s="307"/>
    </row>
    <row r="13" spans="1:35" ht="45" hidden="1" customHeight="1" x14ac:dyDescent="0.2">
      <c r="A13" s="244" t="s">
        <v>6357</v>
      </c>
      <c r="B13" s="235">
        <v>712763000</v>
      </c>
      <c r="C13" s="235" t="s">
        <v>70</v>
      </c>
      <c r="D13" s="236" t="s">
        <v>8159</v>
      </c>
      <c r="E13" s="235" t="s">
        <v>115</v>
      </c>
      <c r="F13" s="237" t="s">
        <v>116</v>
      </c>
      <c r="G13" s="237"/>
      <c r="H13" s="237" t="s">
        <v>117</v>
      </c>
      <c r="I13" s="237" t="s">
        <v>118</v>
      </c>
      <c r="J13" s="235" t="s">
        <v>119</v>
      </c>
      <c r="K13" s="235" t="s">
        <v>120</v>
      </c>
      <c r="L13" s="235" t="s">
        <v>121</v>
      </c>
      <c r="M13" s="235" t="s">
        <v>122</v>
      </c>
      <c r="N13" s="238" t="s">
        <v>728</v>
      </c>
      <c r="O13" s="239" t="s">
        <v>1514</v>
      </c>
      <c r="P13" s="239" t="s">
        <v>58</v>
      </c>
      <c r="Q13" s="240" t="s">
        <v>58</v>
      </c>
      <c r="R13" s="239"/>
      <c r="S13" s="240" t="s">
        <v>81</v>
      </c>
      <c r="T13" s="240" t="s">
        <v>124</v>
      </c>
      <c r="U13" s="240">
        <v>2005</v>
      </c>
      <c r="V13" s="241">
        <v>37970</v>
      </c>
      <c r="W13" s="239">
        <v>25</v>
      </c>
      <c r="X13" s="257"/>
      <c r="Y13" s="238"/>
      <c r="Z13" s="257"/>
      <c r="AA13" s="257"/>
      <c r="AB13" s="257"/>
      <c r="AC13" s="235"/>
      <c r="AD13" s="41"/>
      <c r="AE13" s="41"/>
      <c r="AF13" s="41"/>
      <c r="AG13" s="41"/>
      <c r="AH13" s="41"/>
      <c r="AI13" s="307" t="s">
        <v>8125</v>
      </c>
    </row>
    <row r="14" spans="1:35" ht="45" hidden="1" customHeight="1" x14ac:dyDescent="0.2">
      <c r="A14" s="244" t="s">
        <v>8163</v>
      </c>
      <c r="B14" s="235">
        <v>820273001</v>
      </c>
      <c r="C14" s="235" t="s">
        <v>48</v>
      </c>
      <c r="D14" s="236" t="s">
        <v>8159</v>
      </c>
      <c r="E14" s="235" t="s">
        <v>125</v>
      </c>
      <c r="F14" s="237" t="s">
        <v>126</v>
      </c>
      <c r="G14" s="237"/>
      <c r="H14" s="237" t="s">
        <v>127</v>
      </c>
      <c r="I14" s="237" t="s">
        <v>128</v>
      </c>
      <c r="J14" s="235" t="s">
        <v>109</v>
      </c>
      <c r="K14" s="235" t="s">
        <v>129</v>
      </c>
      <c r="L14" s="235" t="s">
        <v>130</v>
      </c>
      <c r="M14" s="235" t="s">
        <v>132</v>
      </c>
      <c r="N14" s="238" t="s">
        <v>46</v>
      </c>
      <c r="O14" s="239" t="s">
        <v>688</v>
      </c>
      <c r="P14" s="239" t="s">
        <v>131</v>
      </c>
      <c r="Q14" s="240" t="s">
        <v>78</v>
      </c>
      <c r="R14" s="239"/>
      <c r="S14" s="240" t="s">
        <v>81</v>
      </c>
      <c r="T14" s="240" t="s">
        <v>133</v>
      </c>
      <c r="U14" s="240">
        <v>2007</v>
      </c>
      <c r="V14" s="241">
        <v>37970</v>
      </c>
      <c r="W14" s="239">
        <v>1850</v>
      </c>
      <c r="X14" s="257"/>
      <c r="Y14" s="238"/>
      <c r="Z14" s="257"/>
      <c r="AA14" s="257"/>
      <c r="AB14" s="257"/>
      <c r="AC14" s="235"/>
      <c r="AD14" s="41"/>
      <c r="AE14" s="41"/>
      <c r="AF14" s="41"/>
      <c r="AG14" s="41"/>
      <c r="AH14" s="41"/>
      <c r="AI14" s="307"/>
    </row>
    <row r="15" spans="1:35" ht="45" hidden="1" customHeight="1" x14ac:dyDescent="0.2">
      <c r="A15" s="244" t="s">
        <v>134</v>
      </c>
      <c r="B15" s="235" t="s">
        <v>7808</v>
      </c>
      <c r="C15" s="235" t="s">
        <v>135</v>
      </c>
      <c r="D15" s="236" t="s">
        <v>8164</v>
      </c>
      <c r="E15" s="235" t="s">
        <v>136</v>
      </c>
      <c r="F15" s="237" t="s">
        <v>26</v>
      </c>
      <c r="G15" s="237"/>
      <c r="H15" s="237" t="s">
        <v>137</v>
      </c>
      <c r="I15" s="237" t="s">
        <v>28</v>
      </c>
      <c r="J15" s="235" t="s">
        <v>138</v>
      </c>
      <c r="K15" s="235"/>
      <c r="L15" s="235" t="s">
        <v>139</v>
      </c>
      <c r="M15" s="235" t="s">
        <v>140</v>
      </c>
      <c r="N15" s="238" t="s">
        <v>728</v>
      </c>
      <c r="O15" s="239" t="s">
        <v>1514</v>
      </c>
      <c r="P15" s="239"/>
      <c r="Q15" s="240"/>
      <c r="R15" s="239" t="s">
        <v>5089</v>
      </c>
      <c r="S15" s="240">
        <v>93910</v>
      </c>
      <c r="T15" s="246" t="s">
        <v>5252</v>
      </c>
      <c r="U15" s="246">
        <v>2018</v>
      </c>
      <c r="V15" s="241">
        <v>37970</v>
      </c>
      <c r="W15" s="239">
        <v>5550</v>
      </c>
      <c r="X15" s="257"/>
      <c r="Y15" s="238"/>
      <c r="Z15" s="257"/>
      <c r="AA15" s="257"/>
      <c r="AB15" s="257"/>
      <c r="AC15" s="235"/>
      <c r="AD15" s="41"/>
      <c r="AE15" s="41"/>
      <c r="AF15" s="41"/>
      <c r="AG15" s="41"/>
      <c r="AH15" s="41"/>
      <c r="AI15" s="307"/>
    </row>
    <row r="16" spans="1:35" ht="45" hidden="1" customHeight="1" x14ac:dyDescent="0.2">
      <c r="A16" s="244" t="s">
        <v>6358</v>
      </c>
      <c r="B16" s="235">
        <v>800665000</v>
      </c>
      <c r="C16" s="235" t="s">
        <v>137</v>
      </c>
      <c r="D16" s="236" t="s">
        <v>8164</v>
      </c>
      <c r="E16" s="235" t="s">
        <v>136</v>
      </c>
      <c r="F16" s="237" t="s">
        <v>26</v>
      </c>
      <c r="G16" s="237"/>
      <c r="H16" s="237" t="s">
        <v>137</v>
      </c>
      <c r="I16" s="237" t="s">
        <v>28</v>
      </c>
      <c r="J16" s="235"/>
      <c r="K16" s="235"/>
      <c r="L16" s="235" t="s">
        <v>141</v>
      </c>
      <c r="M16" s="235" t="s">
        <v>143</v>
      </c>
      <c r="N16" s="238" t="s">
        <v>294</v>
      </c>
      <c r="O16" s="240" t="s">
        <v>902</v>
      </c>
      <c r="P16" s="239" t="s">
        <v>142</v>
      </c>
      <c r="Q16" s="240"/>
      <c r="R16" s="239"/>
      <c r="S16" s="240">
        <v>93910</v>
      </c>
      <c r="T16" s="240" t="s">
        <v>145</v>
      </c>
      <c r="U16" s="240">
        <v>2004</v>
      </c>
      <c r="V16" s="241">
        <v>37970</v>
      </c>
      <c r="W16" s="239">
        <v>6928</v>
      </c>
      <c r="X16" s="257"/>
      <c r="Y16" s="238"/>
      <c r="Z16" s="257"/>
      <c r="AA16" s="257"/>
      <c r="AB16" s="257"/>
      <c r="AC16" s="235"/>
      <c r="AD16" s="41"/>
      <c r="AE16" s="41"/>
      <c r="AF16" s="41"/>
      <c r="AG16" s="41"/>
      <c r="AH16" s="41"/>
      <c r="AI16" s="307"/>
    </row>
    <row r="17" spans="1:35" ht="45" hidden="1" customHeight="1" x14ac:dyDescent="0.2">
      <c r="A17" s="244" t="s">
        <v>146</v>
      </c>
      <c r="B17" s="235">
        <v>702085004</v>
      </c>
      <c r="C17" s="235" t="s">
        <v>135</v>
      </c>
      <c r="D17" s="236" t="s">
        <v>8164</v>
      </c>
      <c r="E17" s="235" t="s">
        <v>136</v>
      </c>
      <c r="F17" s="237" t="s">
        <v>26</v>
      </c>
      <c r="G17" s="237"/>
      <c r="H17" s="237" t="s">
        <v>147</v>
      </c>
      <c r="I17" s="237"/>
      <c r="J17" s="235"/>
      <c r="K17" s="235"/>
      <c r="L17" s="235" t="s">
        <v>148</v>
      </c>
      <c r="M17" s="235" t="s">
        <v>149</v>
      </c>
      <c r="N17" s="238" t="s">
        <v>5029</v>
      </c>
      <c r="O17" s="239" t="s">
        <v>1423</v>
      </c>
      <c r="P17" s="239"/>
      <c r="Q17" s="240"/>
      <c r="R17" s="239"/>
      <c r="S17" s="240" t="s">
        <v>150</v>
      </c>
      <c r="T17" s="240" t="s">
        <v>151</v>
      </c>
      <c r="U17" s="240">
        <v>2012</v>
      </c>
      <c r="V17" s="241">
        <v>37970</v>
      </c>
      <c r="W17" s="239">
        <v>100</v>
      </c>
      <c r="X17" s="257"/>
      <c r="Y17" s="238"/>
      <c r="Z17" s="257"/>
      <c r="AA17" s="257"/>
      <c r="AB17" s="257"/>
      <c r="AC17" s="235"/>
      <c r="AD17" s="41"/>
      <c r="AE17" s="41"/>
      <c r="AF17" s="41"/>
      <c r="AG17" s="41"/>
      <c r="AH17" s="41"/>
      <c r="AI17" s="307"/>
    </row>
    <row r="18" spans="1:35" ht="45" hidden="1" customHeight="1" x14ac:dyDescent="0.2">
      <c r="A18" s="244" t="s">
        <v>6359</v>
      </c>
      <c r="B18" s="235">
        <v>700134407</v>
      </c>
      <c r="C18" s="235" t="s">
        <v>70</v>
      </c>
      <c r="D18" s="236" t="s">
        <v>8159</v>
      </c>
      <c r="E18" s="235" t="s">
        <v>152</v>
      </c>
      <c r="F18" s="237" t="s">
        <v>5363</v>
      </c>
      <c r="G18" s="237"/>
      <c r="H18" s="237" t="s">
        <v>153</v>
      </c>
      <c r="I18" s="237" t="s">
        <v>5364</v>
      </c>
      <c r="J18" s="235" t="s">
        <v>5777</v>
      </c>
      <c r="K18" s="235" t="s">
        <v>5365</v>
      </c>
      <c r="L18" s="235" t="s">
        <v>6360</v>
      </c>
      <c r="M18" s="235" t="s">
        <v>154</v>
      </c>
      <c r="N18" s="238" t="s">
        <v>504</v>
      </c>
      <c r="O18" s="239" t="s">
        <v>179</v>
      </c>
      <c r="P18" s="239" t="s">
        <v>156</v>
      </c>
      <c r="Q18" s="240" t="s">
        <v>155</v>
      </c>
      <c r="R18" s="239"/>
      <c r="S18" s="240">
        <v>93401</v>
      </c>
      <c r="T18" s="240" t="s">
        <v>6361</v>
      </c>
      <c r="U18" s="240">
        <v>2020</v>
      </c>
      <c r="V18" s="241">
        <v>37970</v>
      </c>
      <c r="W18" s="239">
        <v>400</v>
      </c>
      <c r="X18" s="257"/>
      <c r="Y18" s="238"/>
      <c r="Z18" s="257"/>
      <c r="AA18" s="257"/>
      <c r="AB18" s="257"/>
      <c r="AC18" s="235"/>
      <c r="AD18" s="41"/>
      <c r="AE18" s="41"/>
      <c r="AF18" s="41"/>
      <c r="AG18" s="41"/>
      <c r="AH18" s="41"/>
      <c r="AI18" s="307"/>
    </row>
    <row r="19" spans="1:35" ht="45" hidden="1" customHeight="1" x14ac:dyDescent="0.2">
      <c r="A19" s="244" t="s">
        <v>6362</v>
      </c>
      <c r="B19" s="235">
        <v>704164009</v>
      </c>
      <c r="C19" s="235" t="s">
        <v>48</v>
      </c>
      <c r="D19" s="236" t="s">
        <v>8159</v>
      </c>
      <c r="E19" s="235" t="s">
        <v>157</v>
      </c>
      <c r="F19" s="237" t="s">
        <v>7988</v>
      </c>
      <c r="G19" s="237"/>
      <c r="H19" s="237" t="s">
        <v>157</v>
      </c>
      <c r="I19" s="237" t="s">
        <v>7989</v>
      </c>
      <c r="J19" s="235" t="s">
        <v>8026</v>
      </c>
      <c r="K19" s="235" t="s">
        <v>7990</v>
      </c>
      <c r="L19" s="235" t="s">
        <v>7991</v>
      </c>
      <c r="M19" s="235" t="s">
        <v>8121</v>
      </c>
      <c r="N19" s="238" t="s">
        <v>728</v>
      </c>
      <c r="O19" s="239" t="s">
        <v>159</v>
      </c>
      <c r="P19" s="239" t="s">
        <v>158</v>
      </c>
      <c r="Q19" s="240"/>
      <c r="R19" s="239"/>
      <c r="S19" s="240" t="s">
        <v>69</v>
      </c>
      <c r="T19" s="240" t="s">
        <v>7899</v>
      </c>
      <c r="U19" s="240">
        <v>2021</v>
      </c>
      <c r="V19" s="241">
        <v>37970</v>
      </c>
      <c r="W19" s="239">
        <v>225</v>
      </c>
      <c r="X19" s="257"/>
      <c r="Y19" s="238"/>
      <c r="Z19" s="257"/>
      <c r="AA19" s="257"/>
      <c r="AB19" s="257"/>
      <c r="AC19" s="235"/>
      <c r="AD19" s="41"/>
      <c r="AE19" s="41"/>
      <c r="AF19" s="41"/>
      <c r="AG19" s="41"/>
      <c r="AH19" s="41"/>
      <c r="AI19" s="307"/>
    </row>
    <row r="20" spans="1:35" ht="45" hidden="1" customHeight="1" x14ac:dyDescent="0.2">
      <c r="A20" s="244" t="s">
        <v>6363</v>
      </c>
      <c r="B20" s="235">
        <v>718395003</v>
      </c>
      <c r="C20" s="235" t="s">
        <v>70</v>
      </c>
      <c r="D20" s="236" t="s">
        <v>8159</v>
      </c>
      <c r="E20" s="235" t="s">
        <v>160</v>
      </c>
      <c r="F20" s="237" t="s">
        <v>161</v>
      </c>
      <c r="G20" s="237"/>
      <c r="H20" s="237" t="s">
        <v>162</v>
      </c>
      <c r="I20" s="237" t="s">
        <v>5097</v>
      </c>
      <c r="J20" s="235" t="s">
        <v>163</v>
      </c>
      <c r="K20" s="235" t="s">
        <v>5098</v>
      </c>
      <c r="L20" s="235" t="s">
        <v>5099</v>
      </c>
      <c r="M20" s="246" t="s">
        <v>5100</v>
      </c>
      <c r="N20" s="239" t="s">
        <v>495</v>
      </c>
      <c r="O20" s="239" t="s">
        <v>2122</v>
      </c>
      <c r="P20" s="239" t="s">
        <v>5101</v>
      </c>
      <c r="Q20" s="240" t="s">
        <v>5102</v>
      </c>
      <c r="R20" s="239"/>
      <c r="S20" s="240">
        <v>93401</v>
      </c>
      <c r="T20" s="246" t="s">
        <v>5212</v>
      </c>
      <c r="U20" s="246">
        <v>2018</v>
      </c>
      <c r="V20" s="241">
        <v>37970</v>
      </c>
      <c r="W20" s="239">
        <v>7070</v>
      </c>
      <c r="X20" s="257"/>
      <c r="Y20" s="238"/>
      <c r="Z20" s="257"/>
      <c r="AA20" s="257"/>
      <c r="AB20" s="257"/>
      <c r="AC20" s="235"/>
      <c r="AD20" s="41"/>
      <c r="AE20" s="41"/>
      <c r="AF20" s="41"/>
      <c r="AG20" s="41"/>
      <c r="AH20" s="41"/>
      <c r="AI20" s="307"/>
    </row>
    <row r="21" spans="1:35" ht="45" hidden="1" customHeight="1" x14ac:dyDescent="0.2">
      <c r="A21" s="244" t="s">
        <v>6364</v>
      </c>
      <c r="B21" s="235">
        <v>737319008</v>
      </c>
      <c r="C21" s="235" t="s">
        <v>70</v>
      </c>
      <c r="D21" s="236" t="s">
        <v>8159</v>
      </c>
      <c r="E21" s="235" t="s">
        <v>165</v>
      </c>
      <c r="F21" s="237" t="s">
        <v>166</v>
      </c>
      <c r="G21" s="237"/>
      <c r="H21" s="237" t="s">
        <v>167</v>
      </c>
      <c r="I21" s="237" t="s">
        <v>168</v>
      </c>
      <c r="J21" s="235" t="s">
        <v>169</v>
      </c>
      <c r="K21" s="235" t="s">
        <v>170</v>
      </c>
      <c r="L21" s="235" t="s">
        <v>171</v>
      </c>
      <c r="M21" s="235" t="s">
        <v>175</v>
      </c>
      <c r="N21" s="238" t="s">
        <v>47</v>
      </c>
      <c r="O21" s="239" t="s">
        <v>1174</v>
      </c>
      <c r="P21" s="239" t="s">
        <v>173</v>
      </c>
      <c r="Q21" s="240" t="s">
        <v>172</v>
      </c>
      <c r="R21" s="239"/>
      <c r="S21" s="240" t="s">
        <v>81</v>
      </c>
      <c r="T21" s="240" t="s">
        <v>176</v>
      </c>
      <c r="U21" s="240">
        <v>2006</v>
      </c>
      <c r="V21" s="241">
        <v>38950</v>
      </c>
      <c r="W21" s="239">
        <v>7333</v>
      </c>
      <c r="X21" s="257"/>
      <c r="Y21" s="238"/>
      <c r="Z21" s="257"/>
      <c r="AA21" s="257"/>
      <c r="AB21" s="257"/>
      <c r="AC21" s="235"/>
      <c r="AD21" s="41"/>
      <c r="AE21" s="41"/>
      <c r="AF21" s="41"/>
      <c r="AG21" s="41"/>
      <c r="AH21" s="41"/>
      <c r="AI21" s="307"/>
    </row>
    <row r="22" spans="1:35" ht="45" hidden="1" customHeight="1" x14ac:dyDescent="0.2">
      <c r="A22" s="244" t="s">
        <v>6365</v>
      </c>
      <c r="B22" s="235">
        <v>818329008</v>
      </c>
      <c r="C22" s="235" t="s">
        <v>70</v>
      </c>
      <c r="D22" s="236" t="s">
        <v>8159</v>
      </c>
      <c r="E22" s="235" t="s">
        <v>177</v>
      </c>
      <c r="F22" s="237" t="s">
        <v>8027</v>
      </c>
      <c r="G22" s="237"/>
      <c r="H22" s="237" t="s">
        <v>178</v>
      </c>
      <c r="I22" s="237" t="s">
        <v>8028</v>
      </c>
      <c r="J22" s="235" t="s">
        <v>8029</v>
      </c>
      <c r="K22" s="247" t="s">
        <v>8030</v>
      </c>
      <c r="L22" s="235" t="s">
        <v>8031</v>
      </c>
      <c r="M22" s="235" t="s">
        <v>5481</v>
      </c>
      <c r="N22" s="238" t="s">
        <v>504</v>
      </c>
      <c r="O22" s="239" t="s">
        <v>179</v>
      </c>
      <c r="P22" s="239" t="s">
        <v>180</v>
      </c>
      <c r="Q22" s="240" t="s">
        <v>181</v>
      </c>
      <c r="R22" s="239"/>
      <c r="S22" s="240">
        <v>93401</v>
      </c>
      <c r="T22" s="248" t="s">
        <v>8392</v>
      </c>
      <c r="U22" s="240">
        <v>2021</v>
      </c>
      <c r="V22" s="241">
        <v>37970</v>
      </c>
      <c r="W22" s="239">
        <v>250</v>
      </c>
      <c r="X22" s="257"/>
      <c r="Y22" s="238"/>
      <c r="Z22" s="257"/>
      <c r="AA22" s="257"/>
      <c r="AB22" s="257"/>
      <c r="AC22" s="235"/>
      <c r="AD22" s="41"/>
      <c r="AE22" s="41"/>
      <c r="AF22" s="41"/>
      <c r="AG22" s="41"/>
      <c r="AH22" s="41"/>
      <c r="AI22" s="307"/>
    </row>
    <row r="23" spans="1:35" ht="45" hidden="1" customHeight="1" x14ac:dyDescent="0.2">
      <c r="A23" s="244" t="s">
        <v>6366</v>
      </c>
      <c r="B23" s="235">
        <v>702265002</v>
      </c>
      <c r="C23" s="235" t="s">
        <v>70</v>
      </c>
      <c r="D23" s="236" t="s">
        <v>8159</v>
      </c>
      <c r="E23" s="235" t="s">
        <v>182</v>
      </c>
      <c r="F23" s="237" t="s">
        <v>183</v>
      </c>
      <c r="G23" s="237"/>
      <c r="H23" s="237" t="s">
        <v>184</v>
      </c>
      <c r="I23" s="237" t="s">
        <v>185</v>
      </c>
      <c r="J23" s="235" t="s">
        <v>88</v>
      </c>
      <c r="K23" s="235" t="s">
        <v>186</v>
      </c>
      <c r="L23" s="235" t="s">
        <v>187</v>
      </c>
      <c r="M23" s="235" t="s">
        <v>188</v>
      </c>
      <c r="N23" s="238" t="s">
        <v>495</v>
      </c>
      <c r="O23" s="239" t="s">
        <v>548</v>
      </c>
      <c r="P23" s="239" t="s">
        <v>191</v>
      </c>
      <c r="Q23" s="240" t="s">
        <v>189</v>
      </c>
      <c r="R23" s="239"/>
      <c r="S23" s="240">
        <v>93401</v>
      </c>
      <c r="T23" s="240" t="s">
        <v>192</v>
      </c>
      <c r="U23" s="240">
        <v>2007</v>
      </c>
      <c r="V23" s="241">
        <v>37970</v>
      </c>
      <c r="W23" s="239">
        <v>450</v>
      </c>
      <c r="X23" s="257"/>
      <c r="Y23" s="238"/>
      <c r="Z23" s="257"/>
      <c r="AA23" s="257"/>
      <c r="AB23" s="257"/>
      <c r="AC23" s="235"/>
      <c r="AD23" s="41"/>
      <c r="AE23" s="41"/>
      <c r="AF23" s="41"/>
      <c r="AG23" s="41"/>
      <c r="AH23" s="41"/>
      <c r="AI23" s="307"/>
    </row>
    <row r="24" spans="1:35" ht="45" hidden="1" customHeight="1" x14ac:dyDescent="0.2">
      <c r="A24" s="244" t="s">
        <v>193</v>
      </c>
      <c r="B24" s="235">
        <v>712382007</v>
      </c>
      <c r="C24" s="235" t="s">
        <v>48</v>
      </c>
      <c r="D24" s="236" t="s">
        <v>8159</v>
      </c>
      <c r="E24" s="235" t="s">
        <v>194</v>
      </c>
      <c r="F24" s="237" t="s">
        <v>195</v>
      </c>
      <c r="G24" s="237"/>
      <c r="H24" s="237" t="s">
        <v>196</v>
      </c>
      <c r="I24" s="237" t="s">
        <v>197</v>
      </c>
      <c r="J24" s="235" t="s">
        <v>198</v>
      </c>
      <c r="K24" s="235" t="s">
        <v>199</v>
      </c>
      <c r="L24" s="235" t="s">
        <v>200</v>
      </c>
      <c r="M24" s="235" t="s">
        <v>201</v>
      </c>
      <c r="N24" s="238" t="s">
        <v>47</v>
      </c>
      <c r="O24" s="239" t="s">
        <v>2380</v>
      </c>
      <c r="P24" s="239" t="s">
        <v>202</v>
      </c>
      <c r="Q24" s="240"/>
      <c r="R24" s="239"/>
      <c r="S24" s="240" t="s">
        <v>44</v>
      </c>
      <c r="T24" s="240" t="s">
        <v>204</v>
      </c>
      <c r="U24" s="240">
        <v>2010</v>
      </c>
      <c r="V24" s="241">
        <v>37970</v>
      </c>
      <c r="W24" s="239">
        <v>870</v>
      </c>
      <c r="X24" s="257"/>
      <c r="Y24" s="238"/>
      <c r="Z24" s="257"/>
      <c r="AA24" s="257"/>
      <c r="AB24" s="257"/>
      <c r="AC24" s="235"/>
      <c r="AD24" s="41"/>
      <c r="AE24" s="41"/>
      <c r="AF24" s="41"/>
      <c r="AG24" s="41"/>
      <c r="AH24" s="41"/>
      <c r="AI24" s="307"/>
    </row>
    <row r="25" spans="1:35" ht="45" hidden="1" customHeight="1" x14ac:dyDescent="0.2">
      <c r="A25" s="244" t="s">
        <v>8165</v>
      </c>
      <c r="B25" s="235">
        <v>716592006</v>
      </c>
      <c r="C25" s="235" t="s">
        <v>48</v>
      </c>
      <c r="D25" s="236" t="s">
        <v>8159</v>
      </c>
      <c r="E25" s="235" t="s">
        <v>205</v>
      </c>
      <c r="F25" s="237" t="s">
        <v>206</v>
      </c>
      <c r="G25" s="237"/>
      <c r="H25" s="237" t="s">
        <v>207</v>
      </c>
      <c r="I25" s="237" t="s">
        <v>208</v>
      </c>
      <c r="J25" s="235" t="s">
        <v>209</v>
      </c>
      <c r="K25" s="235" t="s">
        <v>210</v>
      </c>
      <c r="L25" s="235" t="s">
        <v>211</v>
      </c>
      <c r="M25" s="235" t="s">
        <v>214</v>
      </c>
      <c r="N25" s="238" t="s">
        <v>294</v>
      </c>
      <c r="O25" s="240" t="s">
        <v>902</v>
      </c>
      <c r="P25" s="239" t="s">
        <v>212</v>
      </c>
      <c r="Q25" s="240" t="s">
        <v>213</v>
      </c>
      <c r="R25" s="239"/>
      <c r="S25" s="240" t="s">
        <v>44</v>
      </c>
      <c r="T25" s="240" t="s">
        <v>215</v>
      </c>
      <c r="U25" s="240">
        <v>2009</v>
      </c>
      <c r="V25" s="241">
        <v>37970</v>
      </c>
      <c r="W25" s="239">
        <v>6540</v>
      </c>
      <c r="X25" s="257"/>
      <c r="Y25" s="238"/>
      <c r="Z25" s="257"/>
      <c r="AA25" s="257"/>
      <c r="AB25" s="257"/>
      <c r="AC25" s="235"/>
      <c r="AD25" s="41"/>
      <c r="AE25" s="41"/>
      <c r="AF25" s="41"/>
      <c r="AG25" s="41"/>
      <c r="AH25" s="41"/>
      <c r="AI25" s="307"/>
    </row>
    <row r="26" spans="1:35" ht="45" hidden="1" customHeight="1" x14ac:dyDescent="0.2">
      <c r="A26" s="244" t="s">
        <v>6367</v>
      </c>
      <c r="B26" s="235">
        <v>702002001</v>
      </c>
      <c r="C26" s="235" t="s">
        <v>216</v>
      </c>
      <c r="D26" s="236" t="s">
        <v>8164</v>
      </c>
      <c r="E26" s="235" t="s">
        <v>217</v>
      </c>
      <c r="F26" s="237" t="s">
        <v>26</v>
      </c>
      <c r="G26" s="237"/>
      <c r="H26" s="237" t="s">
        <v>218</v>
      </c>
      <c r="I26" s="237" t="s">
        <v>28</v>
      </c>
      <c r="J26" s="235" t="s">
        <v>28</v>
      </c>
      <c r="K26" s="235" t="s">
        <v>28</v>
      </c>
      <c r="L26" s="235" t="s">
        <v>219</v>
      </c>
      <c r="M26" s="235" t="s">
        <v>220</v>
      </c>
      <c r="N26" s="238" t="s">
        <v>46</v>
      </c>
      <c r="O26" s="239" t="s">
        <v>1210</v>
      </c>
      <c r="P26" s="239" t="s">
        <v>5265</v>
      </c>
      <c r="Q26" s="240" t="s">
        <v>5264</v>
      </c>
      <c r="R26" s="239"/>
      <c r="S26" s="240" t="s">
        <v>222</v>
      </c>
      <c r="T26" s="240" t="s">
        <v>6368</v>
      </c>
      <c r="U26" s="240">
        <v>2020</v>
      </c>
      <c r="V26" s="241">
        <v>37956</v>
      </c>
      <c r="W26" s="239">
        <v>1200</v>
      </c>
      <c r="X26" s="302"/>
      <c r="Y26" s="303"/>
      <c r="Z26" s="302"/>
      <c r="AA26" s="302"/>
      <c r="AB26" s="302"/>
      <c r="AC26" s="304"/>
      <c r="AD26" s="41"/>
      <c r="AE26" s="41"/>
      <c r="AF26" s="41"/>
      <c r="AG26" s="41"/>
      <c r="AH26" s="41"/>
      <c r="AI26" s="307"/>
    </row>
    <row r="27" spans="1:35" ht="45" hidden="1" customHeight="1" x14ac:dyDescent="0.2">
      <c r="A27" s="244" t="s">
        <v>6369</v>
      </c>
      <c r="B27" s="235">
        <v>531710509</v>
      </c>
      <c r="C27" s="235" t="s">
        <v>70</v>
      </c>
      <c r="D27" s="236" t="s">
        <v>8159</v>
      </c>
      <c r="E27" s="235" t="s">
        <v>223</v>
      </c>
      <c r="F27" s="237" t="s">
        <v>224</v>
      </c>
      <c r="G27" s="237"/>
      <c r="H27" s="237" t="s">
        <v>225</v>
      </c>
      <c r="I27" s="237" t="s">
        <v>226</v>
      </c>
      <c r="J27" s="235" t="s">
        <v>227</v>
      </c>
      <c r="K27" s="235" t="s">
        <v>228</v>
      </c>
      <c r="L27" s="235" t="s">
        <v>229</v>
      </c>
      <c r="M27" s="235" t="s">
        <v>230</v>
      </c>
      <c r="N27" s="238" t="s">
        <v>294</v>
      </c>
      <c r="O27" s="239" t="s">
        <v>8166</v>
      </c>
      <c r="P27" s="239" t="s">
        <v>231</v>
      </c>
      <c r="Q27" s="240"/>
      <c r="R27" s="239"/>
      <c r="S27" s="240">
        <v>93401</v>
      </c>
      <c r="T27" s="240" t="s">
        <v>232</v>
      </c>
      <c r="U27" s="240">
        <v>2012</v>
      </c>
      <c r="V27" s="241">
        <v>37960</v>
      </c>
      <c r="W27" s="239">
        <v>3844</v>
      </c>
      <c r="X27" s="257"/>
      <c r="Y27" s="238"/>
      <c r="Z27" s="257"/>
      <c r="AA27" s="257"/>
      <c r="AB27" s="257"/>
      <c r="AC27" s="235"/>
      <c r="AD27" s="41"/>
      <c r="AE27" s="41"/>
      <c r="AF27" s="41"/>
      <c r="AG27" s="41"/>
      <c r="AH27" s="41"/>
      <c r="AI27" s="307"/>
    </row>
    <row r="28" spans="1:35" ht="45" hidden="1" customHeight="1" x14ac:dyDescent="0.2">
      <c r="A28" s="244" t="s">
        <v>233</v>
      </c>
      <c r="B28" s="235">
        <v>718362008</v>
      </c>
      <c r="C28" s="235" t="s">
        <v>70</v>
      </c>
      <c r="D28" s="236" t="s">
        <v>8159</v>
      </c>
      <c r="E28" s="235" t="s">
        <v>234</v>
      </c>
      <c r="F28" s="237" t="s">
        <v>6370</v>
      </c>
      <c r="G28" s="237"/>
      <c r="H28" s="237" t="s">
        <v>235</v>
      </c>
      <c r="I28" s="237" t="s">
        <v>236</v>
      </c>
      <c r="J28" s="235" t="s">
        <v>237</v>
      </c>
      <c r="K28" s="235" t="s">
        <v>6371</v>
      </c>
      <c r="L28" s="235" t="s">
        <v>5998</v>
      </c>
      <c r="M28" s="235" t="s">
        <v>5340</v>
      </c>
      <c r="N28" s="238" t="s">
        <v>504</v>
      </c>
      <c r="O28" s="239" t="s">
        <v>179</v>
      </c>
      <c r="P28" s="239" t="s">
        <v>5338</v>
      </c>
      <c r="Q28" s="240" t="s">
        <v>5339</v>
      </c>
      <c r="R28" s="239"/>
      <c r="S28" s="240" t="s">
        <v>81</v>
      </c>
      <c r="T28" s="240" t="s">
        <v>6372</v>
      </c>
      <c r="U28" s="240">
        <v>2020</v>
      </c>
      <c r="V28" s="241">
        <v>37970</v>
      </c>
      <c r="W28" s="239">
        <v>6760</v>
      </c>
      <c r="X28" s="302"/>
      <c r="Y28" s="303"/>
      <c r="Z28" s="302"/>
      <c r="AA28" s="302"/>
      <c r="AB28" s="302"/>
      <c r="AC28" s="304"/>
      <c r="AD28" s="41"/>
      <c r="AE28" s="41"/>
      <c r="AF28" s="41"/>
      <c r="AG28" s="41"/>
      <c r="AH28" s="41"/>
      <c r="AI28" s="307"/>
    </row>
    <row r="29" spans="1:35" ht="45" hidden="1" customHeight="1" x14ac:dyDescent="0.2">
      <c r="A29" s="244" t="s">
        <v>238</v>
      </c>
      <c r="B29" s="235">
        <v>745046002</v>
      </c>
      <c r="C29" s="235" t="s">
        <v>24</v>
      </c>
      <c r="D29" s="236" t="s">
        <v>8159</v>
      </c>
      <c r="E29" s="235" t="s">
        <v>239</v>
      </c>
      <c r="F29" s="237" t="s">
        <v>26</v>
      </c>
      <c r="G29" s="237"/>
      <c r="H29" s="237" t="s">
        <v>240</v>
      </c>
      <c r="I29" s="237" t="s">
        <v>28</v>
      </c>
      <c r="J29" s="235"/>
      <c r="K29" s="235"/>
      <c r="L29" s="235" t="s">
        <v>6191</v>
      </c>
      <c r="M29" s="235" t="s">
        <v>30</v>
      </c>
      <c r="N29" s="238" t="s">
        <v>46</v>
      </c>
      <c r="O29" s="239" t="s">
        <v>582</v>
      </c>
      <c r="P29" s="239" t="s">
        <v>241</v>
      </c>
      <c r="Q29" s="240" t="s">
        <v>242</v>
      </c>
      <c r="R29" s="239"/>
      <c r="S29" s="240">
        <v>93401</v>
      </c>
      <c r="T29" s="240" t="s">
        <v>5631</v>
      </c>
      <c r="U29" s="240">
        <v>2019</v>
      </c>
      <c r="V29" s="241">
        <v>37970</v>
      </c>
      <c r="W29" s="239">
        <v>7015</v>
      </c>
      <c r="X29" s="257"/>
      <c r="Y29" s="238"/>
      <c r="Z29" s="257"/>
      <c r="AA29" s="257"/>
      <c r="AB29" s="257"/>
      <c r="AC29" s="235"/>
      <c r="AD29" s="41"/>
      <c r="AE29" s="41"/>
      <c r="AF29" s="41"/>
      <c r="AG29" s="41"/>
      <c r="AH29" s="41"/>
      <c r="AI29" s="307"/>
    </row>
    <row r="30" spans="1:35" ht="45" hidden="1" customHeight="1" x14ac:dyDescent="0.2">
      <c r="A30" s="244" t="s">
        <v>8167</v>
      </c>
      <c r="B30" s="235">
        <v>700156427</v>
      </c>
      <c r="C30" s="235" t="s">
        <v>216</v>
      </c>
      <c r="D30" s="236" t="s">
        <v>8164</v>
      </c>
      <c r="E30" s="235" t="s">
        <v>217</v>
      </c>
      <c r="F30" s="237" t="s">
        <v>26</v>
      </c>
      <c r="G30" s="237"/>
      <c r="H30" s="237" t="s">
        <v>218</v>
      </c>
      <c r="I30" s="237" t="s">
        <v>28</v>
      </c>
      <c r="J30" s="235"/>
      <c r="K30" s="235"/>
      <c r="L30" s="235" t="s">
        <v>243</v>
      </c>
      <c r="M30" s="235" t="s">
        <v>245</v>
      </c>
      <c r="N30" s="238" t="s">
        <v>46</v>
      </c>
      <c r="O30" s="239" t="s">
        <v>1564</v>
      </c>
      <c r="P30" s="239" t="s">
        <v>246</v>
      </c>
      <c r="Q30" s="240" t="s">
        <v>244</v>
      </c>
      <c r="R30" s="239"/>
      <c r="S30" s="240" t="s">
        <v>247</v>
      </c>
      <c r="T30" s="240" t="s">
        <v>248</v>
      </c>
      <c r="U30" s="240">
        <v>2016</v>
      </c>
      <c r="V30" s="241">
        <v>37970</v>
      </c>
      <c r="W30" s="239">
        <v>900</v>
      </c>
      <c r="X30" s="257"/>
      <c r="Y30" s="238"/>
      <c r="Z30" s="257"/>
      <c r="AA30" s="257"/>
      <c r="AB30" s="257"/>
      <c r="AC30" s="235"/>
      <c r="AD30" s="41"/>
      <c r="AE30" s="41"/>
      <c r="AF30" s="41"/>
      <c r="AG30" s="41"/>
      <c r="AH30" s="41"/>
      <c r="AI30" s="307"/>
    </row>
    <row r="31" spans="1:35" ht="45" hidden="1" customHeight="1" x14ac:dyDescent="0.2">
      <c r="A31" s="244" t="s">
        <v>8168</v>
      </c>
      <c r="B31" s="235">
        <v>703481000</v>
      </c>
      <c r="C31" s="235" t="s">
        <v>216</v>
      </c>
      <c r="D31" s="236" t="s">
        <v>8164</v>
      </c>
      <c r="E31" s="235" t="s">
        <v>249</v>
      </c>
      <c r="F31" s="237" t="s">
        <v>26</v>
      </c>
      <c r="G31" s="237"/>
      <c r="H31" s="237" t="s">
        <v>218</v>
      </c>
      <c r="I31" s="237" t="s">
        <v>28</v>
      </c>
      <c r="J31" s="235"/>
      <c r="K31" s="235"/>
      <c r="L31" s="235" t="s">
        <v>250</v>
      </c>
      <c r="M31" s="235" t="s">
        <v>252</v>
      </c>
      <c r="N31" s="238" t="s">
        <v>5030</v>
      </c>
      <c r="O31" s="239" t="s">
        <v>159</v>
      </c>
      <c r="P31" s="239" t="s">
        <v>253</v>
      </c>
      <c r="Q31" s="240" t="s">
        <v>251</v>
      </c>
      <c r="R31" s="239"/>
      <c r="S31" s="240">
        <v>93910</v>
      </c>
      <c r="T31" s="240" t="s">
        <v>254</v>
      </c>
      <c r="U31" s="240">
        <v>2009</v>
      </c>
      <c r="V31" s="241">
        <v>37970</v>
      </c>
      <c r="W31" s="239">
        <v>950</v>
      </c>
      <c r="X31" s="257"/>
      <c r="Y31" s="238"/>
      <c r="Z31" s="257"/>
      <c r="AA31" s="257"/>
      <c r="AB31" s="257"/>
      <c r="AC31" s="235"/>
      <c r="AD31" s="41"/>
      <c r="AE31" s="41"/>
      <c r="AF31" s="41"/>
      <c r="AG31" s="41"/>
      <c r="AH31" s="41"/>
      <c r="AI31" s="307"/>
    </row>
    <row r="32" spans="1:35" ht="45" hidden="1" customHeight="1" x14ac:dyDescent="0.2">
      <c r="A32" s="244" t="s">
        <v>255</v>
      </c>
      <c r="B32" s="235">
        <v>825359001</v>
      </c>
      <c r="C32" s="235" t="s">
        <v>216</v>
      </c>
      <c r="D32" s="236" t="s">
        <v>8164</v>
      </c>
      <c r="E32" s="235" t="s">
        <v>217</v>
      </c>
      <c r="F32" s="237" t="s">
        <v>26</v>
      </c>
      <c r="G32" s="237"/>
      <c r="H32" s="237" t="s">
        <v>218</v>
      </c>
      <c r="I32" s="237" t="s">
        <v>28</v>
      </c>
      <c r="J32" s="235"/>
      <c r="K32" s="235"/>
      <c r="L32" s="235" t="s">
        <v>256</v>
      </c>
      <c r="M32" s="235" t="s">
        <v>258</v>
      </c>
      <c r="N32" s="238" t="s">
        <v>46</v>
      </c>
      <c r="O32" s="239" t="s">
        <v>688</v>
      </c>
      <c r="P32" s="239" t="s">
        <v>257</v>
      </c>
      <c r="Q32" s="240"/>
      <c r="R32" s="239"/>
      <c r="S32" s="240" t="s">
        <v>222</v>
      </c>
      <c r="T32" s="240" t="s">
        <v>259</v>
      </c>
      <c r="U32" s="240">
        <v>2016</v>
      </c>
      <c r="V32" s="241">
        <v>37970</v>
      </c>
      <c r="W32" s="239">
        <v>1700</v>
      </c>
      <c r="X32" s="257"/>
      <c r="Y32" s="238"/>
      <c r="Z32" s="257"/>
      <c r="AA32" s="257"/>
      <c r="AB32" s="257"/>
      <c r="AC32" s="235"/>
      <c r="AD32" s="41"/>
      <c r="AE32" s="41"/>
      <c r="AF32" s="41"/>
      <c r="AG32" s="41"/>
      <c r="AH32" s="41"/>
      <c r="AI32" s="307"/>
    </row>
    <row r="33" spans="1:35" ht="45" hidden="1" customHeight="1" x14ac:dyDescent="0.2">
      <c r="A33" s="244" t="s">
        <v>8169</v>
      </c>
      <c r="B33" s="235">
        <v>700006700</v>
      </c>
      <c r="C33" s="235" t="s">
        <v>260</v>
      </c>
      <c r="D33" s="236" t="s">
        <v>8164</v>
      </c>
      <c r="E33" s="235" t="s">
        <v>261</v>
      </c>
      <c r="F33" s="237" t="s">
        <v>6373</v>
      </c>
      <c r="G33" s="237"/>
      <c r="H33" s="237" t="s">
        <v>218</v>
      </c>
      <c r="I33" s="237" t="s">
        <v>28</v>
      </c>
      <c r="J33" s="235"/>
      <c r="K33" s="235"/>
      <c r="L33" s="235" t="s">
        <v>6062</v>
      </c>
      <c r="M33" s="235" t="s">
        <v>264</v>
      </c>
      <c r="N33" s="238" t="s">
        <v>46</v>
      </c>
      <c r="O33" s="239" t="s">
        <v>582</v>
      </c>
      <c r="P33" s="239" t="s">
        <v>263</v>
      </c>
      <c r="Q33" s="240" t="s">
        <v>262</v>
      </c>
      <c r="R33" s="249" t="s">
        <v>5267</v>
      </c>
      <c r="S33" s="240" t="s">
        <v>265</v>
      </c>
      <c r="T33" s="240" t="s">
        <v>6374</v>
      </c>
      <c r="U33" s="240">
        <v>2020</v>
      </c>
      <c r="V33" s="241">
        <v>37970</v>
      </c>
      <c r="W33" s="239">
        <v>1050</v>
      </c>
      <c r="X33" s="302"/>
      <c r="Y33" s="303"/>
      <c r="Z33" s="302"/>
      <c r="AA33" s="302"/>
      <c r="AB33" s="302"/>
      <c r="AC33" s="304"/>
      <c r="AD33" s="41"/>
      <c r="AE33" s="41"/>
      <c r="AF33" s="41"/>
      <c r="AG33" s="41"/>
      <c r="AH33" s="41"/>
      <c r="AI33" s="307"/>
    </row>
    <row r="34" spans="1:35" ht="45" hidden="1" customHeight="1" x14ac:dyDescent="0.2">
      <c r="A34" s="244" t="s">
        <v>8170</v>
      </c>
      <c r="B34" s="235">
        <v>706363009</v>
      </c>
      <c r="C34" s="235" t="s">
        <v>216</v>
      </c>
      <c r="D34" s="236" t="s">
        <v>8164</v>
      </c>
      <c r="E34" s="235" t="s">
        <v>266</v>
      </c>
      <c r="F34" s="237" t="s">
        <v>26</v>
      </c>
      <c r="G34" s="237"/>
      <c r="H34" s="237" t="s">
        <v>218</v>
      </c>
      <c r="I34" s="237" t="s">
        <v>28</v>
      </c>
      <c r="J34" s="235"/>
      <c r="K34" s="235"/>
      <c r="L34" s="235" t="s">
        <v>267</v>
      </c>
      <c r="M34" s="235" t="s">
        <v>269</v>
      </c>
      <c r="N34" s="238" t="s">
        <v>5031</v>
      </c>
      <c r="O34" s="239" t="s">
        <v>2492</v>
      </c>
      <c r="P34" s="239" t="s">
        <v>270</v>
      </c>
      <c r="Q34" s="240" t="s">
        <v>268</v>
      </c>
      <c r="R34" s="239"/>
      <c r="S34" s="240" t="s">
        <v>222</v>
      </c>
      <c r="T34" s="240" t="s">
        <v>271</v>
      </c>
      <c r="U34" s="240">
        <v>2015</v>
      </c>
      <c r="V34" s="241">
        <v>37970</v>
      </c>
      <c r="W34" s="239">
        <v>6861</v>
      </c>
      <c r="X34" s="257"/>
      <c r="Y34" s="238"/>
      <c r="Z34" s="257"/>
      <c r="AA34" s="257"/>
      <c r="AB34" s="257"/>
      <c r="AC34" s="235"/>
      <c r="AD34" s="41"/>
      <c r="AE34" s="41"/>
      <c r="AF34" s="41"/>
      <c r="AG34" s="41"/>
      <c r="AH34" s="41"/>
      <c r="AI34" s="307"/>
    </row>
    <row r="35" spans="1:35" ht="45" hidden="1" customHeight="1" x14ac:dyDescent="0.2">
      <c r="A35" s="244" t="s">
        <v>6375</v>
      </c>
      <c r="B35" s="235">
        <v>813748002</v>
      </c>
      <c r="C35" s="235" t="s">
        <v>216</v>
      </c>
      <c r="D35" s="236" t="s">
        <v>8164</v>
      </c>
      <c r="E35" s="235" t="s">
        <v>272</v>
      </c>
      <c r="F35" s="237" t="s">
        <v>26</v>
      </c>
      <c r="G35" s="237"/>
      <c r="H35" s="237" t="s">
        <v>218</v>
      </c>
      <c r="I35" s="237" t="s">
        <v>28</v>
      </c>
      <c r="J35" s="235"/>
      <c r="K35" s="235"/>
      <c r="L35" s="235" t="s">
        <v>273</v>
      </c>
      <c r="M35" s="235" t="s">
        <v>274</v>
      </c>
      <c r="N35" s="238" t="s">
        <v>46</v>
      </c>
      <c r="O35" s="239" t="s">
        <v>688</v>
      </c>
      <c r="P35" s="239" t="s">
        <v>275</v>
      </c>
      <c r="Q35" s="240" t="s">
        <v>278</v>
      </c>
      <c r="R35" s="239"/>
      <c r="S35" s="240">
        <v>93910</v>
      </c>
      <c r="T35" s="240" t="s">
        <v>276</v>
      </c>
      <c r="U35" s="240">
        <v>2015</v>
      </c>
      <c r="V35" s="241">
        <v>37970</v>
      </c>
      <c r="W35" s="239">
        <v>1100</v>
      </c>
      <c r="X35" s="257"/>
      <c r="Y35" s="238"/>
      <c r="Z35" s="257"/>
      <c r="AA35" s="257"/>
      <c r="AB35" s="257"/>
      <c r="AC35" s="235"/>
      <c r="AD35" s="41"/>
      <c r="AE35" s="41"/>
      <c r="AF35" s="41"/>
      <c r="AG35" s="41"/>
      <c r="AH35" s="41"/>
      <c r="AI35" s="307"/>
    </row>
    <row r="36" spans="1:35" ht="45" hidden="1" customHeight="1" x14ac:dyDescent="0.2">
      <c r="A36" s="234" t="s">
        <v>6376</v>
      </c>
      <c r="B36" s="235">
        <v>700156303</v>
      </c>
      <c r="C36" s="235" t="s">
        <v>260</v>
      </c>
      <c r="D36" s="236" t="s">
        <v>8164</v>
      </c>
      <c r="E36" s="235" t="s">
        <v>277</v>
      </c>
      <c r="F36" s="237" t="s">
        <v>26</v>
      </c>
      <c r="G36" s="237"/>
      <c r="H36" s="237" t="s">
        <v>218</v>
      </c>
      <c r="I36" s="237" t="s">
        <v>28</v>
      </c>
      <c r="J36" s="235"/>
      <c r="K36" s="235"/>
      <c r="L36" s="235" t="s">
        <v>4604</v>
      </c>
      <c r="M36" s="235" t="s">
        <v>4605</v>
      </c>
      <c r="N36" s="238" t="s">
        <v>46</v>
      </c>
      <c r="O36" s="239" t="s">
        <v>582</v>
      </c>
      <c r="P36" s="239" t="s">
        <v>4606</v>
      </c>
      <c r="Q36" s="240" t="s">
        <v>279</v>
      </c>
      <c r="R36" s="239"/>
      <c r="S36" s="240">
        <v>93910</v>
      </c>
      <c r="T36" s="240" t="s">
        <v>280</v>
      </c>
      <c r="U36" s="240">
        <v>2014</v>
      </c>
      <c r="V36" s="241">
        <v>37970</v>
      </c>
      <c r="W36" s="239">
        <v>1300</v>
      </c>
      <c r="X36" s="257"/>
      <c r="Y36" s="238"/>
      <c r="Z36" s="257"/>
      <c r="AA36" s="257"/>
      <c r="AB36" s="257"/>
      <c r="AC36" s="235"/>
      <c r="AD36" s="41"/>
      <c r="AE36" s="41"/>
      <c r="AF36" s="41"/>
      <c r="AG36" s="41"/>
      <c r="AH36" s="41"/>
      <c r="AI36" s="307"/>
    </row>
    <row r="37" spans="1:35" ht="45" hidden="1" customHeight="1" x14ac:dyDescent="0.2">
      <c r="A37" s="244" t="s">
        <v>6377</v>
      </c>
      <c r="B37" s="235">
        <v>706724001</v>
      </c>
      <c r="C37" s="235" t="s">
        <v>216</v>
      </c>
      <c r="D37" s="236" t="s">
        <v>8164</v>
      </c>
      <c r="E37" s="235" t="s">
        <v>281</v>
      </c>
      <c r="F37" s="237" t="s">
        <v>26</v>
      </c>
      <c r="G37" s="237"/>
      <c r="H37" s="237" t="s">
        <v>218</v>
      </c>
      <c r="I37" s="237" t="s">
        <v>28</v>
      </c>
      <c r="J37" s="235"/>
      <c r="K37" s="235"/>
      <c r="L37" s="235" t="s">
        <v>282</v>
      </c>
      <c r="M37" s="235" t="s">
        <v>6378</v>
      </c>
      <c r="N37" s="238" t="s">
        <v>5032</v>
      </c>
      <c r="O37" s="239" t="s">
        <v>805</v>
      </c>
      <c r="P37" s="239" t="s">
        <v>6379</v>
      </c>
      <c r="Q37" s="240" t="s">
        <v>6380</v>
      </c>
      <c r="R37" s="239"/>
      <c r="S37" s="240">
        <v>93910</v>
      </c>
      <c r="T37" s="240" t="s">
        <v>6381</v>
      </c>
      <c r="U37" s="240">
        <v>2020</v>
      </c>
      <c r="V37" s="241">
        <v>37970</v>
      </c>
      <c r="W37" s="239">
        <v>1150</v>
      </c>
      <c r="X37" s="302"/>
      <c r="Y37" s="303"/>
      <c r="Z37" s="302"/>
      <c r="AA37" s="302"/>
      <c r="AB37" s="302"/>
      <c r="AC37" s="304"/>
      <c r="AD37" s="41"/>
      <c r="AE37" s="41"/>
      <c r="AF37" s="41"/>
      <c r="AG37" s="41"/>
      <c r="AH37" s="41"/>
      <c r="AI37" s="307"/>
    </row>
    <row r="38" spans="1:35" ht="45" hidden="1" customHeight="1" x14ac:dyDescent="0.2">
      <c r="A38" s="244" t="s">
        <v>8171</v>
      </c>
      <c r="B38" s="235">
        <v>829024004</v>
      </c>
      <c r="C38" s="235" t="s">
        <v>216</v>
      </c>
      <c r="D38" s="236" t="s">
        <v>8164</v>
      </c>
      <c r="E38" s="235" t="s">
        <v>266</v>
      </c>
      <c r="F38" s="237" t="s">
        <v>26</v>
      </c>
      <c r="G38" s="237"/>
      <c r="H38" s="237" t="s">
        <v>218</v>
      </c>
      <c r="I38" s="250"/>
      <c r="J38" s="237" t="s">
        <v>28</v>
      </c>
      <c r="K38" s="235"/>
      <c r="L38" s="235" t="s">
        <v>283</v>
      </c>
      <c r="M38" s="235" t="s">
        <v>285</v>
      </c>
      <c r="N38" s="238" t="s">
        <v>46</v>
      </c>
      <c r="O38" s="239" t="s">
        <v>2704</v>
      </c>
      <c r="P38" s="239" t="s">
        <v>286</v>
      </c>
      <c r="Q38" s="240" t="s">
        <v>284</v>
      </c>
      <c r="R38" s="239"/>
      <c r="S38" s="240" t="s">
        <v>222</v>
      </c>
      <c r="T38" s="240" t="s">
        <v>287</v>
      </c>
      <c r="U38" s="240">
        <v>2012</v>
      </c>
      <c r="V38" s="241">
        <v>37970</v>
      </c>
      <c r="W38" s="239">
        <v>1350</v>
      </c>
      <c r="X38" s="257"/>
      <c r="Y38" s="238"/>
      <c r="Z38" s="257"/>
      <c r="AA38" s="257"/>
      <c r="AB38" s="257"/>
      <c r="AC38" s="235"/>
      <c r="AD38" s="41"/>
      <c r="AE38" s="41"/>
      <c r="AF38" s="41"/>
      <c r="AG38" s="41"/>
      <c r="AH38" s="41"/>
      <c r="AI38" s="307"/>
    </row>
    <row r="39" spans="1:35" ht="45" hidden="1" customHeight="1" x14ac:dyDescent="0.2">
      <c r="A39" s="244" t="s">
        <v>8172</v>
      </c>
      <c r="B39" s="235">
        <v>703168000</v>
      </c>
      <c r="C39" s="235" t="s">
        <v>260</v>
      </c>
      <c r="D39" s="236" t="s">
        <v>8164</v>
      </c>
      <c r="E39" s="235" t="s">
        <v>288</v>
      </c>
      <c r="F39" s="237" t="s">
        <v>289</v>
      </c>
      <c r="G39" s="237"/>
      <c r="H39" s="237" t="s">
        <v>218</v>
      </c>
      <c r="I39" s="237" t="s">
        <v>28</v>
      </c>
      <c r="J39" s="235" t="s">
        <v>2834</v>
      </c>
      <c r="K39" s="235" t="s">
        <v>2834</v>
      </c>
      <c r="L39" s="235" t="s">
        <v>5771</v>
      </c>
      <c r="M39" s="235" t="s">
        <v>5625</v>
      </c>
      <c r="N39" s="238" t="s">
        <v>47</v>
      </c>
      <c r="O39" s="239" t="s">
        <v>1174</v>
      </c>
      <c r="P39" s="239" t="s">
        <v>5626</v>
      </c>
      <c r="Q39" s="251" t="s">
        <v>5627</v>
      </c>
      <c r="R39" s="239"/>
      <c r="S39" s="240">
        <v>93910</v>
      </c>
      <c r="T39" s="240" t="s">
        <v>8032</v>
      </c>
      <c r="U39" s="240">
        <v>2021</v>
      </c>
      <c r="V39" s="241">
        <v>37970</v>
      </c>
      <c r="W39" s="239">
        <v>1000</v>
      </c>
      <c r="X39" s="257"/>
      <c r="Y39" s="238"/>
      <c r="Z39" s="257"/>
      <c r="AA39" s="257"/>
      <c r="AB39" s="257"/>
      <c r="AC39" s="235"/>
      <c r="AD39" s="41"/>
      <c r="AE39" s="41"/>
      <c r="AF39" s="41"/>
      <c r="AG39" s="41"/>
      <c r="AH39" s="41"/>
      <c r="AI39" s="307"/>
    </row>
    <row r="40" spans="1:35" ht="45" hidden="1" customHeight="1" x14ac:dyDescent="0.2">
      <c r="A40" s="244" t="s">
        <v>6382</v>
      </c>
      <c r="B40" s="235">
        <v>800665116</v>
      </c>
      <c r="C40" s="235" t="s">
        <v>216</v>
      </c>
      <c r="D40" s="236" t="s">
        <v>8164</v>
      </c>
      <c r="E40" s="235" t="s">
        <v>136</v>
      </c>
      <c r="F40" s="237" t="s">
        <v>26</v>
      </c>
      <c r="G40" s="237"/>
      <c r="H40" s="237" t="s">
        <v>218</v>
      </c>
      <c r="I40" s="237" t="s">
        <v>28</v>
      </c>
      <c r="J40" s="235"/>
      <c r="K40" s="235"/>
      <c r="L40" s="235" t="s">
        <v>290</v>
      </c>
      <c r="M40" s="235" t="s">
        <v>292</v>
      </c>
      <c r="N40" s="238" t="s">
        <v>294</v>
      </c>
      <c r="O40" s="239" t="s">
        <v>8173</v>
      </c>
      <c r="P40" s="239" t="s">
        <v>293</v>
      </c>
      <c r="Q40" s="240" t="s">
        <v>291</v>
      </c>
      <c r="R40" s="239"/>
      <c r="S40" s="240" t="s">
        <v>222</v>
      </c>
      <c r="T40" s="240" t="s">
        <v>295</v>
      </c>
      <c r="U40" s="240">
        <v>2009</v>
      </c>
      <c r="V40" s="241">
        <v>37970</v>
      </c>
      <c r="W40" s="239">
        <v>1325</v>
      </c>
      <c r="X40" s="257"/>
      <c r="Y40" s="238"/>
      <c r="Z40" s="257"/>
      <c r="AA40" s="257"/>
      <c r="AB40" s="257"/>
      <c r="AC40" s="235"/>
      <c r="AD40" s="41"/>
      <c r="AE40" s="41"/>
      <c r="AF40" s="41"/>
      <c r="AG40" s="41"/>
      <c r="AH40" s="41"/>
      <c r="AI40" s="307"/>
    </row>
    <row r="41" spans="1:35" ht="45" hidden="1" customHeight="1" x14ac:dyDescent="0.2">
      <c r="A41" s="244" t="s">
        <v>8174</v>
      </c>
      <c r="B41" s="235">
        <v>700836002</v>
      </c>
      <c r="C41" s="235" t="s">
        <v>216</v>
      </c>
      <c r="D41" s="236" t="s">
        <v>8164</v>
      </c>
      <c r="E41" s="235" t="s">
        <v>217</v>
      </c>
      <c r="F41" s="237" t="s">
        <v>26</v>
      </c>
      <c r="G41" s="237"/>
      <c r="H41" s="237" t="s">
        <v>218</v>
      </c>
      <c r="I41" s="237" t="s">
        <v>28</v>
      </c>
      <c r="J41" s="235"/>
      <c r="K41" s="235"/>
      <c r="L41" s="235" t="s">
        <v>296</v>
      </c>
      <c r="M41" s="235" t="s">
        <v>297</v>
      </c>
      <c r="N41" s="238" t="s">
        <v>46</v>
      </c>
      <c r="O41" s="239" t="s">
        <v>2824</v>
      </c>
      <c r="P41" s="239" t="s">
        <v>298</v>
      </c>
      <c r="Q41" s="240"/>
      <c r="R41" s="239"/>
      <c r="S41" s="240" t="s">
        <v>247</v>
      </c>
      <c r="T41" s="240" t="s">
        <v>299</v>
      </c>
      <c r="U41" s="240">
        <v>2012</v>
      </c>
      <c r="V41" s="241">
        <v>37970</v>
      </c>
      <c r="W41" s="239">
        <v>1225</v>
      </c>
      <c r="X41" s="257"/>
      <c r="Y41" s="238"/>
      <c r="Z41" s="257"/>
      <c r="AA41" s="257"/>
      <c r="AB41" s="257"/>
      <c r="AC41" s="235"/>
      <c r="AD41" s="41"/>
      <c r="AE41" s="41"/>
      <c r="AF41" s="41"/>
      <c r="AG41" s="41"/>
      <c r="AH41" s="41"/>
      <c r="AI41" s="307"/>
    </row>
    <row r="42" spans="1:35" ht="45" hidden="1" customHeight="1" x14ac:dyDescent="0.2">
      <c r="A42" s="244" t="s">
        <v>6383</v>
      </c>
      <c r="B42" s="235">
        <v>826902000</v>
      </c>
      <c r="C42" s="235" t="s">
        <v>216</v>
      </c>
      <c r="D42" s="236" t="s">
        <v>8164</v>
      </c>
      <c r="E42" s="235" t="s">
        <v>300</v>
      </c>
      <c r="F42" s="237" t="s">
        <v>26</v>
      </c>
      <c r="G42" s="237"/>
      <c r="H42" s="237" t="s">
        <v>218</v>
      </c>
      <c r="I42" s="237" t="s">
        <v>28</v>
      </c>
      <c r="J42" s="235"/>
      <c r="K42" s="235"/>
      <c r="L42" s="235" t="s">
        <v>301</v>
      </c>
      <c r="M42" s="235" t="s">
        <v>5630</v>
      </c>
      <c r="N42" s="238" t="s">
        <v>46</v>
      </c>
      <c r="O42" s="239" t="s">
        <v>582</v>
      </c>
      <c r="P42" s="239" t="s">
        <v>303</v>
      </c>
      <c r="Q42" s="240" t="s">
        <v>302</v>
      </c>
      <c r="R42" s="239"/>
      <c r="S42" s="240">
        <v>93910</v>
      </c>
      <c r="T42" s="240" t="s">
        <v>6384</v>
      </c>
      <c r="U42" s="240">
        <v>2020</v>
      </c>
      <c r="V42" s="241">
        <v>37970</v>
      </c>
      <c r="W42" s="239">
        <v>1250</v>
      </c>
      <c r="X42" s="302"/>
      <c r="Y42" s="303"/>
      <c r="Z42" s="302"/>
      <c r="AA42" s="302"/>
      <c r="AB42" s="302"/>
      <c r="AC42" s="304"/>
      <c r="AD42" s="41"/>
      <c r="AE42" s="41"/>
      <c r="AF42" s="41"/>
      <c r="AG42" s="41"/>
      <c r="AH42" s="41"/>
      <c r="AI42" s="307" t="s">
        <v>8126</v>
      </c>
    </row>
    <row r="43" spans="1:35" ht="45" hidden="1" customHeight="1" x14ac:dyDescent="0.2">
      <c r="A43" s="244" t="s">
        <v>6385</v>
      </c>
      <c r="B43" s="235">
        <v>821567009</v>
      </c>
      <c r="C43" s="235" t="s">
        <v>260</v>
      </c>
      <c r="D43" s="236" t="s">
        <v>8164</v>
      </c>
      <c r="E43" s="235" t="s">
        <v>217</v>
      </c>
      <c r="F43" s="237" t="s">
        <v>6386</v>
      </c>
      <c r="G43" s="237"/>
      <c r="H43" s="235" t="s">
        <v>218</v>
      </c>
      <c r="I43" s="237" t="s">
        <v>6387</v>
      </c>
      <c r="J43" s="235"/>
      <c r="K43" s="235"/>
      <c r="L43" s="235" t="s">
        <v>7530</v>
      </c>
      <c r="M43" s="235" t="s">
        <v>6388</v>
      </c>
      <c r="N43" s="238" t="s">
        <v>46</v>
      </c>
      <c r="O43" s="239" t="s">
        <v>2464</v>
      </c>
      <c r="P43" s="239" t="s">
        <v>6389</v>
      </c>
      <c r="Q43" s="240" t="s">
        <v>6390</v>
      </c>
      <c r="R43" s="239"/>
      <c r="S43" s="240" t="s">
        <v>222</v>
      </c>
      <c r="T43" s="240" t="s">
        <v>6391</v>
      </c>
      <c r="U43" s="240">
        <v>2020</v>
      </c>
      <c r="V43" s="241" t="s">
        <v>6392</v>
      </c>
      <c r="W43" s="239">
        <v>1500</v>
      </c>
      <c r="X43" s="302"/>
      <c r="Y43" s="303"/>
      <c r="Z43" s="302"/>
      <c r="AA43" s="302"/>
      <c r="AB43" s="302"/>
      <c r="AC43" s="304"/>
      <c r="AD43" s="41"/>
      <c r="AE43" s="41"/>
      <c r="AF43" s="41"/>
      <c r="AG43" s="41"/>
      <c r="AH43" s="41"/>
      <c r="AI43" s="307" t="s">
        <v>8127</v>
      </c>
    </row>
    <row r="44" spans="1:35" ht="45" hidden="1" customHeight="1" x14ac:dyDescent="0.2">
      <c r="A44" s="244" t="s">
        <v>8175</v>
      </c>
      <c r="B44" s="235">
        <v>700813002</v>
      </c>
      <c r="C44" s="235" t="s">
        <v>216</v>
      </c>
      <c r="D44" s="236" t="s">
        <v>8164</v>
      </c>
      <c r="E44" s="235" t="s">
        <v>266</v>
      </c>
      <c r="F44" s="237" t="s">
        <v>5971</v>
      </c>
      <c r="G44" s="237"/>
      <c r="H44" s="237" t="s">
        <v>218</v>
      </c>
      <c r="I44" s="237" t="s">
        <v>28</v>
      </c>
      <c r="J44" s="235"/>
      <c r="K44" s="235"/>
      <c r="L44" s="235" t="s">
        <v>6393</v>
      </c>
      <c r="M44" s="235" t="s">
        <v>304</v>
      </c>
      <c r="N44" s="238" t="s">
        <v>46</v>
      </c>
      <c r="O44" s="239" t="s">
        <v>2464</v>
      </c>
      <c r="P44" s="239" t="s">
        <v>305</v>
      </c>
      <c r="Q44" s="240"/>
      <c r="R44" s="239"/>
      <c r="S44" s="240" t="s">
        <v>222</v>
      </c>
      <c r="T44" s="240" t="s">
        <v>6394</v>
      </c>
      <c r="U44" s="240">
        <v>2020</v>
      </c>
      <c r="V44" s="241">
        <v>37970</v>
      </c>
      <c r="W44" s="239">
        <v>1450</v>
      </c>
      <c r="X44" s="302"/>
      <c r="Y44" s="303"/>
      <c r="Z44" s="302"/>
      <c r="AA44" s="302"/>
      <c r="AB44" s="302"/>
      <c r="AC44" s="304"/>
      <c r="AD44" s="41"/>
      <c r="AE44" s="41"/>
      <c r="AF44" s="41"/>
      <c r="AG44" s="41"/>
      <c r="AH44" s="41"/>
      <c r="AI44" s="307"/>
    </row>
    <row r="45" spans="1:35" ht="45" hidden="1" customHeight="1" x14ac:dyDescent="0.2">
      <c r="A45" s="244" t="s">
        <v>8176</v>
      </c>
      <c r="B45" s="235">
        <v>700230201</v>
      </c>
      <c r="C45" s="235" t="s">
        <v>216</v>
      </c>
      <c r="D45" s="236" t="s">
        <v>8164</v>
      </c>
      <c r="E45" s="235" t="s">
        <v>306</v>
      </c>
      <c r="F45" s="237" t="s">
        <v>6395</v>
      </c>
      <c r="G45" s="237"/>
      <c r="H45" s="237" t="s">
        <v>218</v>
      </c>
      <c r="I45" s="237" t="s">
        <v>28</v>
      </c>
      <c r="J45" s="235"/>
      <c r="K45" s="235"/>
      <c r="L45" s="235" t="s">
        <v>307</v>
      </c>
      <c r="M45" s="235" t="s">
        <v>308</v>
      </c>
      <c r="N45" s="238" t="s">
        <v>46</v>
      </c>
      <c r="O45" s="239" t="s">
        <v>1564</v>
      </c>
      <c r="P45" s="239" t="s">
        <v>6063</v>
      </c>
      <c r="Q45" s="251" t="s">
        <v>6064</v>
      </c>
      <c r="R45" s="239"/>
      <c r="S45" s="240" t="s">
        <v>309</v>
      </c>
      <c r="T45" s="240" t="s">
        <v>6396</v>
      </c>
      <c r="U45" s="240">
        <v>2020</v>
      </c>
      <c r="V45" s="241">
        <v>37970</v>
      </c>
      <c r="W45" s="239">
        <v>1550</v>
      </c>
      <c r="X45" s="302"/>
      <c r="Y45" s="303"/>
      <c r="Z45" s="302"/>
      <c r="AA45" s="302"/>
      <c r="AB45" s="302"/>
      <c r="AC45" s="304"/>
      <c r="AD45" s="41"/>
      <c r="AE45" s="41"/>
      <c r="AF45" s="41"/>
      <c r="AG45" s="41"/>
      <c r="AH45" s="41"/>
      <c r="AI45" s="307"/>
    </row>
    <row r="46" spans="1:35" ht="45" hidden="1" customHeight="1" x14ac:dyDescent="0.2">
      <c r="A46" s="244" t="s">
        <v>8177</v>
      </c>
      <c r="B46" s="235">
        <v>700218708</v>
      </c>
      <c r="C46" s="235" t="s">
        <v>260</v>
      </c>
      <c r="D46" s="236" t="s">
        <v>8164</v>
      </c>
      <c r="E46" s="235" t="s">
        <v>300</v>
      </c>
      <c r="F46" s="237" t="s">
        <v>26</v>
      </c>
      <c r="G46" s="237"/>
      <c r="H46" s="237" t="s">
        <v>218</v>
      </c>
      <c r="I46" s="237" t="s">
        <v>28</v>
      </c>
      <c r="J46" s="235"/>
      <c r="K46" s="235"/>
      <c r="L46" s="235" t="s">
        <v>310</v>
      </c>
      <c r="M46" s="235" t="s">
        <v>311</v>
      </c>
      <c r="N46" s="238" t="s">
        <v>46</v>
      </c>
      <c r="O46" s="239" t="s">
        <v>2704</v>
      </c>
      <c r="P46" s="239" t="s">
        <v>312</v>
      </c>
      <c r="Q46" s="240"/>
      <c r="R46" s="239"/>
      <c r="S46" s="240">
        <v>93910</v>
      </c>
      <c r="T46" s="240" t="s">
        <v>313</v>
      </c>
      <c r="U46" s="240">
        <v>2016</v>
      </c>
      <c r="V46" s="241">
        <v>37970</v>
      </c>
      <c r="W46" s="239">
        <v>1600</v>
      </c>
      <c r="X46" s="257"/>
      <c r="Y46" s="238"/>
      <c r="Z46" s="257"/>
      <c r="AA46" s="257"/>
      <c r="AB46" s="257"/>
      <c r="AC46" s="235"/>
      <c r="AD46" s="41"/>
      <c r="AE46" s="41"/>
      <c r="AF46" s="41"/>
      <c r="AG46" s="41"/>
      <c r="AH46" s="41"/>
      <c r="AI46" s="307"/>
    </row>
    <row r="47" spans="1:35" ht="45" hidden="1" customHeight="1" x14ac:dyDescent="0.2">
      <c r="A47" s="244" t="s">
        <v>6397</v>
      </c>
      <c r="B47" s="235" t="s">
        <v>7809</v>
      </c>
      <c r="C47" s="235" t="s">
        <v>216</v>
      </c>
      <c r="D47" s="236" t="s">
        <v>8164</v>
      </c>
      <c r="E47" s="235" t="s">
        <v>314</v>
      </c>
      <c r="F47" s="237" t="s">
        <v>26</v>
      </c>
      <c r="G47" s="237"/>
      <c r="H47" s="237" t="s">
        <v>218</v>
      </c>
      <c r="I47" s="237" t="s">
        <v>28</v>
      </c>
      <c r="J47" s="235"/>
      <c r="K47" s="235"/>
      <c r="L47" s="235" t="s">
        <v>5772</v>
      </c>
      <c r="M47" s="235" t="s">
        <v>315</v>
      </c>
      <c r="N47" s="238" t="s">
        <v>46</v>
      </c>
      <c r="O47" s="239" t="s">
        <v>1210</v>
      </c>
      <c r="P47" s="239" t="s">
        <v>316</v>
      </c>
      <c r="Q47" s="240"/>
      <c r="R47" s="239"/>
      <c r="S47" s="240" t="s">
        <v>247</v>
      </c>
      <c r="T47" s="240" t="s">
        <v>317</v>
      </c>
      <c r="U47" s="240">
        <v>2016</v>
      </c>
      <c r="V47" s="241">
        <v>37970</v>
      </c>
      <c r="W47" s="239">
        <v>1650</v>
      </c>
      <c r="X47" s="257"/>
      <c r="Y47" s="238"/>
      <c r="Z47" s="257"/>
      <c r="AA47" s="257"/>
      <c r="AB47" s="257"/>
      <c r="AC47" s="235"/>
      <c r="AD47" s="41"/>
      <c r="AE47" s="41"/>
      <c r="AF47" s="41"/>
      <c r="AG47" s="41"/>
      <c r="AH47" s="41"/>
      <c r="AI47" s="307"/>
    </row>
    <row r="48" spans="1:35" ht="45" hidden="1" customHeight="1" x14ac:dyDescent="0.2">
      <c r="A48" s="244" t="s">
        <v>8178</v>
      </c>
      <c r="B48" s="235">
        <v>705171009</v>
      </c>
      <c r="C48" s="235" t="s">
        <v>216</v>
      </c>
      <c r="D48" s="236" t="s">
        <v>8164</v>
      </c>
      <c r="E48" s="235" t="s">
        <v>318</v>
      </c>
      <c r="F48" s="237" t="s">
        <v>26</v>
      </c>
      <c r="G48" s="237"/>
      <c r="H48" s="237" t="s">
        <v>218</v>
      </c>
      <c r="I48" s="237" t="s">
        <v>28</v>
      </c>
      <c r="J48" s="235"/>
      <c r="K48" s="235"/>
      <c r="L48" s="235" t="s">
        <v>319</v>
      </c>
      <c r="M48" s="235" t="s">
        <v>321</v>
      </c>
      <c r="N48" s="238" t="s">
        <v>721</v>
      </c>
      <c r="O48" s="239" t="s">
        <v>4970</v>
      </c>
      <c r="P48" s="239" t="s">
        <v>322</v>
      </c>
      <c r="Q48" s="240" t="s">
        <v>320</v>
      </c>
      <c r="R48" s="239"/>
      <c r="S48" s="240" t="s">
        <v>247</v>
      </c>
      <c r="T48" s="240" t="s">
        <v>323</v>
      </c>
      <c r="U48" s="240">
        <v>2014</v>
      </c>
      <c r="V48" s="241">
        <v>37970</v>
      </c>
      <c r="W48" s="239">
        <v>6909</v>
      </c>
      <c r="X48" s="257"/>
      <c r="Y48" s="238"/>
      <c r="Z48" s="257"/>
      <c r="AA48" s="257"/>
      <c r="AB48" s="257"/>
      <c r="AC48" s="235"/>
      <c r="AD48" s="41"/>
      <c r="AE48" s="41"/>
      <c r="AF48" s="41"/>
      <c r="AG48" s="41"/>
      <c r="AH48" s="41"/>
      <c r="AI48" s="307"/>
    </row>
    <row r="49" spans="1:35" ht="45" hidden="1" customHeight="1" x14ac:dyDescent="0.2">
      <c r="A49" s="244" t="s">
        <v>6398</v>
      </c>
      <c r="B49" s="235">
        <v>817951724</v>
      </c>
      <c r="C49" s="235" t="s">
        <v>216</v>
      </c>
      <c r="D49" s="236" t="s">
        <v>8164</v>
      </c>
      <c r="E49" s="235" t="s">
        <v>325</v>
      </c>
      <c r="F49" s="237" t="s">
        <v>26</v>
      </c>
      <c r="G49" s="237"/>
      <c r="H49" s="237" t="s">
        <v>218</v>
      </c>
      <c r="I49" s="237" t="s">
        <v>28</v>
      </c>
      <c r="J49" s="235"/>
      <c r="K49" s="235"/>
      <c r="L49" s="235" t="s">
        <v>7531</v>
      </c>
      <c r="M49" s="235" t="s">
        <v>6399</v>
      </c>
      <c r="N49" s="238" t="s">
        <v>294</v>
      </c>
      <c r="O49" s="240" t="s">
        <v>902</v>
      </c>
      <c r="P49" s="239" t="s">
        <v>6400</v>
      </c>
      <c r="Q49" s="240" t="s">
        <v>6401</v>
      </c>
      <c r="R49" s="239"/>
      <c r="S49" s="240" t="s">
        <v>247</v>
      </c>
      <c r="T49" s="240" t="s">
        <v>6402</v>
      </c>
      <c r="U49" s="240">
        <v>2020</v>
      </c>
      <c r="V49" s="241">
        <v>37970</v>
      </c>
      <c r="W49" s="239">
        <v>1750</v>
      </c>
      <c r="X49" s="302"/>
      <c r="Y49" s="303"/>
      <c r="Z49" s="302"/>
      <c r="AA49" s="302"/>
      <c r="AB49" s="302"/>
      <c r="AC49" s="304"/>
      <c r="AD49" s="41"/>
      <c r="AE49" s="41"/>
      <c r="AF49" s="41"/>
      <c r="AG49" s="41"/>
      <c r="AH49" s="41"/>
      <c r="AI49" s="307"/>
    </row>
    <row r="50" spans="1:35" ht="45" hidden="1" customHeight="1" x14ac:dyDescent="0.2">
      <c r="A50" s="244" t="s">
        <v>8179</v>
      </c>
      <c r="B50" s="235">
        <v>802305002</v>
      </c>
      <c r="C50" s="235" t="s">
        <v>216</v>
      </c>
      <c r="D50" s="236" t="s">
        <v>8164</v>
      </c>
      <c r="E50" s="235" t="s">
        <v>324</v>
      </c>
      <c r="F50" s="237" t="s">
        <v>26</v>
      </c>
      <c r="G50" s="237"/>
      <c r="H50" s="237" t="s">
        <v>218</v>
      </c>
      <c r="I50" s="237" t="s">
        <v>28</v>
      </c>
      <c r="J50" s="235"/>
      <c r="K50" s="235"/>
      <c r="L50" s="235" t="s">
        <v>326</v>
      </c>
      <c r="M50" s="235" t="s">
        <v>327</v>
      </c>
      <c r="N50" s="238" t="s">
        <v>46</v>
      </c>
      <c r="O50" s="239" t="s">
        <v>538</v>
      </c>
      <c r="P50" s="239" t="s">
        <v>328</v>
      </c>
      <c r="Q50" s="240"/>
      <c r="R50" s="239"/>
      <c r="S50" s="240">
        <v>93910</v>
      </c>
      <c r="T50" s="240" t="s">
        <v>329</v>
      </c>
      <c r="U50" s="240">
        <v>2010</v>
      </c>
      <c r="V50" s="241">
        <v>37970</v>
      </c>
      <c r="W50" s="239">
        <v>7063</v>
      </c>
      <c r="X50" s="257"/>
      <c r="Y50" s="238"/>
      <c r="Z50" s="257"/>
      <c r="AA50" s="257"/>
      <c r="AB50" s="257"/>
      <c r="AC50" s="235"/>
      <c r="AD50" s="41"/>
      <c r="AE50" s="41"/>
      <c r="AF50" s="41"/>
      <c r="AG50" s="41"/>
      <c r="AH50" s="41"/>
      <c r="AI50" s="307"/>
    </row>
    <row r="51" spans="1:35" ht="45" hidden="1" customHeight="1" x14ac:dyDescent="0.2">
      <c r="A51" s="244" t="s">
        <v>8180</v>
      </c>
      <c r="B51" s="235">
        <v>817951511</v>
      </c>
      <c r="C51" s="235" t="s">
        <v>216</v>
      </c>
      <c r="D51" s="236" t="s">
        <v>8164</v>
      </c>
      <c r="E51" s="235" t="s">
        <v>330</v>
      </c>
      <c r="F51" s="237" t="s">
        <v>26</v>
      </c>
      <c r="G51" s="237"/>
      <c r="H51" s="237" t="s">
        <v>218</v>
      </c>
      <c r="I51" s="237" t="s">
        <v>28</v>
      </c>
      <c r="J51" s="235"/>
      <c r="K51" s="235"/>
      <c r="L51" s="235" t="s">
        <v>331</v>
      </c>
      <c r="M51" s="235" t="s">
        <v>332</v>
      </c>
      <c r="N51" s="238" t="s">
        <v>46</v>
      </c>
      <c r="O51" s="239" t="s">
        <v>939</v>
      </c>
      <c r="P51" s="239" t="s">
        <v>333</v>
      </c>
      <c r="Q51" s="240"/>
      <c r="R51" s="239"/>
      <c r="S51" s="240" t="s">
        <v>222</v>
      </c>
      <c r="T51" s="240" t="s">
        <v>334</v>
      </c>
      <c r="U51" s="240">
        <v>2007</v>
      </c>
      <c r="V51" s="241">
        <v>37970</v>
      </c>
      <c r="W51" s="239">
        <v>7013</v>
      </c>
      <c r="X51" s="257"/>
      <c r="Y51" s="238"/>
      <c r="Z51" s="257"/>
      <c r="AA51" s="257"/>
      <c r="AB51" s="257"/>
      <c r="AC51" s="235"/>
      <c r="AD51" s="41"/>
      <c r="AE51" s="41"/>
      <c r="AF51" s="41"/>
      <c r="AG51" s="41"/>
      <c r="AH51" s="41"/>
      <c r="AI51" s="307"/>
    </row>
    <row r="52" spans="1:35" ht="45" hidden="1" customHeight="1" x14ac:dyDescent="0.2">
      <c r="A52" s="244" t="s">
        <v>6403</v>
      </c>
      <c r="B52" s="235">
        <v>651354765</v>
      </c>
      <c r="C52" s="235" t="s">
        <v>335</v>
      </c>
      <c r="D52" s="236" t="s">
        <v>8159</v>
      </c>
      <c r="E52" s="235" t="s">
        <v>336</v>
      </c>
      <c r="F52" s="237" t="s">
        <v>5404</v>
      </c>
      <c r="G52" s="237"/>
      <c r="H52" s="237" t="s">
        <v>337</v>
      </c>
      <c r="I52" s="237" t="s">
        <v>6404</v>
      </c>
      <c r="J52" s="235" t="s">
        <v>338</v>
      </c>
      <c r="K52" s="235" t="s">
        <v>6405</v>
      </c>
      <c r="L52" s="235" t="s">
        <v>6406</v>
      </c>
      <c r="M52" s="235" t="s">
        <v>5503</v>
      </c>
      <c r="N52" s="238" t="s">
        <v>504</v>
      </c>
      <c r="O52" s="239" t="s">
        <v>654</v>
      </c>
      <c r="P52" s="239">
        <v>984478316</v>
      </c>
      <c r="Q52" s="251" t="s">
        <v>5405</v>
      </c>
      <c r="R52" s="239"/>
      <c r="S52" s="240" t="s">
        <v>81</v>
      </c>
      <c r="T52" s="240" t="s">
        <v>6407</v>
      </c>
      <c r="U52" s="240">
        <v>2021</v>
      </c>
      <c r="V52" s="241">
        <v>43374</v>
      </c>
      <c r="W52" s="239">
        <v>7657</v>
      </c>
      <c r="X52" s="257"/>
      <c r="Y52" s="238"/>
      <c r="Z52" s="257"/>
      <c r="AA52" s="257"/>
      <c r="AB52" s="257"/>
      <c r="AC52" s="235"/>
      <c r="AD52" s="41"/>
      <c r="AE52" s="41"/>
      <c r="AF52" s="41"/>
      <c r="AG52" s="41"/>
      <c r="AH52" s="41"/>
      <c r="AI52" s="307"/>
    </row>
    <row r="53" spans="1:35" ht="45" hidden="1" customHeight="1" x14ac:dyDescent="0.2">
      <c r="A53" s="244" t="s">
        <v>6408</v>
      </c>
      <c r="B53" s="235">
        <v>650413296</v>
      </c>
      <c r="C53" s="235" t="s">
        <v>70</v>
      </c>
      <c r="D53" s="236" t="s">
        <v>8159</v>
      </c>
      <c r="E53" s="235" t="s">
        <v>339</v>
      </c>
      <c r="F53" s="237" t="s">
        <v>340</v>
      </c>
      <c r="G53" s="237"/>
      <c r="H53" s="237" t="s">
        <v>341</v>
      </c>
      <c r="I53" s="237" t="s">
        <v>342</v>
      </c>
      <c r="J53" s="235" t="s">
        <v>343</v>
      </c>
      <c r="K53" s="235" t="s">
        <v>123</v>
      </c>
      <c r="L53" s="235" t="s">
        <v>344</v>
      </c>
      <c r="M53" s="235" t="s">
        <v>345</v>
      </c>
      <c r="N53" s="238" t="s">
        <v>504</v>
      </c>
      <c r="O53" s="239" t="s">
        <v>3142</v>
      </c>
      <c r="P53" s="239"/>
      <c r="Q53" s="240"/>
      <c r="R53" s="239"/>
      <c r="S53" s="240" t="s">
        <v>346</v>
      </c>
      <c r="T53" s="240" t="s">
        <v>347</v>
      </c>
      <c r="U53" s="240">
        <v>2011</v>
      </c>
      <c r="V53" s="241">
        <v>40910</v>
      </c>
      <c r="W53" s="239">
        <v>7461</v>
      </c>
      <c r="X53" s="257"/>
      <c r="Y53" s="238"/>
      <c r="Z53" s="257"/>
      <c r="AA53" s="257"/>
      <c r="AB53" s="257"/>
      <c r="AC53" s="235"/>
      <c r="AD53" s="41"/>
      <c r="AE53" s="41"/>
      <c r="AF53" s="41"/>
      <c r="AG53" s="41"/>
      <c r="AH53" s="41"/>
      <c r="AI53" s="307"/>
    </row>
    <row r="54" spans="1:35" ht="45" hidden="1" customHeight="1" x14ac:dyDescent="0.2">
      <c r="A54" s="244" t="s">
        <v>6409</v>
      </c>
      <c r="B54" s="235">
        <v>650797612</v>
      </c>
      <c r="C54" s="235" t="s">
        <v>348</v>
      </c>
      <c r="D54" s="236" t="s">
        <v>8159</v>
      </c>
      <c r="E54" s="235" t="s">
        <v>349</v>
      </c>
      <c r="F54" s="237" t="s">
        <v>6410</v>
      </c>
      <c r="G54" s="237"/>
      <c r="H54" s="237" t="s">
        <v>350</v>
      </c>
      <c r="I54" s="237" t="s">
        <v>6411</v>
      </c>
      <c r="J54" s="235" t="s">
        <v>351</v>
      </c>
      <c r="K54" s="235" t="s">
        <v>6412</v>
      </c>
      <c r="L54" s="235" t="s">
        <v>6413</v>
      </c>
      <c r="M54" s="235" t="s">
        <v>6414</v>
      </c>
      <c r="N54" s="238" t="s">
        <v>5032</v>
      </c>
      <c r="O54" s="239" t="s">
        <v>805</v>
      </c>
      <c r="P54" s="239" t="s">
        <v>6415</v>
      </c>
      <c r="Q54" s="240" t="s">
        <v>352</v>
      </c>
      <c r="R54" s="239"/>
      <c r="S54" s="240" t="s">
        <v>81</v>
      </c>
      <c r="T54" s="240" t="s">
        <v>6416</v>
      </c>
      <c r="U54" s="240">
        <v>2020</v>
      </c>
      <c r="V54" s="241">
        <v>43453</v>
      </c>
      <c r="W54" s="239">
        <v>7664</v>
      </c>
      <c r="X54" s="302"/>
      <c r="Y54" s="303"/>
      <c r="Z54" s="302"/>
      <c r="AA54" s="302"/>
      <c r="AB54" s="302"/>
      <c r="AC54" s="304"/>
      <c r="AD54" s="41"/>
      <c r="AE54" s="41"/>
      <c r="AF54" s="41"/>
      <c r="AG54" s="41"/>
      <c r="AH54" s="41"/>
      <c r="AI54" s="307"/>
    </row>
    <row r="55" spans="1:35" ht="45" hidden="1" customHeight="1" x14ac:dyDescent="0.2">
      <c r="A55" s="244" t="s">
        <v>6417</v>
      </c>
      <c r="B55" s="235">
        <v>725183003</v>
      </c>
      <c r="C55" s="235" t="s">
        <v>70</v>
      </c>
      <c r="D55" s="236" t="s">
        <v>8159</v>
      </c>
      <c r="E55" s="235" t="s">
        <v>353</v>
      </c>
      <c r="F55" s="237" t="s">
        <v>26</v>
      </c>
      <c r="G55" s="237"/>
      <c r="H55" s="237" t="s">
        <v>354</v>
      </c>
      <c r="I55" s="237" t="s">
        <v>7742</v>
      </c>
      <c r="J55" s="235" t="s">
        <v>109</v>
      </c>
      <c r="K55" s="235" t="s">
        <v>8393</v>
      </c>
      <c r="L55" s="235" t="s">
        <v>7743</v>
      </c>
      <c r="M55" s="235" t="s">
        <v>355</v>
      </c>
      <c r="N55" s="238" t="s">
        <v>46</v>
      </c>
      <c r="O55" s="239" t="s">
        <v>1222</v>
      </c>
      <c r="P55" s="239" t="s">
        <v>7744</v>
      </c>
      <c r="Q55" s="251" t="s">
        <v>7745</v>
      </c>
      <c r="R55" s="239"/>
      <c r="S55" s="240">
        <v>93401</v>
      </c>
      <c r="T55" s="240" t="s">
        <v>7777</v>
      </c>
      <c r="U55" s="240">
        <v>2020</v>
      </c>
      <c r="V55" s="241">
        <v>37970</v>
      </c>
      <c r="W55" s="239">
        <v>7114</v>
      </c>
      <c r="X55" s="257"/>
      <c r="Y55" s="238"/>
      <c r="Z55" s="257"/>
      <c r="AA55" s="257"/>
      <c r="AB55" s="257"/>
      <c r="AC55" s="235"/>
      <c r="AD55" s="41"/>
      <c r="AE55" s="41"/>
      <c r="AF55" s="41"/>
      <c r="AG55" s="41"/>
      <c r="AH55" s="41"/>
      <c r="AI55" s="307"/>
    </row>
    <row r="56" spans="1:35" ht="45" hidden="1" customHeight="1" x14ac:dyDescent="0.2">
      <c r="A56" s="244" t="s">
        <v>6418</v>
      </c>
      <c r="B56" s="235">
        <v>707437006</v>
      </c>
      <c r="C56" s="235" t="s">
        <v>70</v>
      </c>
      <c r="D56" s="236" t="s">
        <v>8159</v>
      </c>
      <c r="E56" s="235" t="s">
        <v>356</v>
      </c>
      <c r="F56" s="237" t="s">
        <v>357</v>
      </c>
      <c r="G56" s="237"/>
      <c r="H56" s="237" t="s">
        <v>358</v>
      </c>
      <c r="I56" s="237" t="s">
        <v>359</v>
      </c>
      <c r="J56" s="235" t="s">
        <v>360</v>
      </c>
      <c r="K56" s="235" t="s">
        <v>361</v>
      </c>
      <c r="L56" s="235" t="s">
        <v>362</v>
      </c>
      <c r="M56" s="235" t="s">
        <v>364</v>
      </c>
      <c r="N56" s="238" t="s">
        <v>47</v>
      </c>
      <c r="O56" s="239" t="s">
        <v>8181</v>
      </c>
      <c r="P56" s="239" t="s">
        <v>363</v>
      </c>
      <c r="Q56" s="240"/>
      <c r="R56" s="240"/>
      <c r="S56" s="240" t="s">
        <v>81</v>
      </c>
      <c r="T56" s="240" t="s">
        <v>365</v>
      </c>
      <c r="U56" s="240">
        <v>2014</v>
      </c>
      <c r="V56" s="241">
        <v>37970</v>
      </c>
      <c r="W56" s="239">
        <v>2000</v>
      </c>
      <c r="X56" s="257"/>
      <c r="Y56" s="238"/>
      <c r="Z56" s="257"/>
      <c r="AA56" s="257"/>
      <c r="AB56" s="257"/>
      <c r="AC56" s="235"/>
      <c r="AD56" s="41"/>
      <c r="AE56" s="41"/>
      <c r="AF56" s="41"/>
      <c r="AG56" s="41"/>
      <c r="AH56" s="41"/>
      <c r="AI56" s="307"/>
    </row>
    <row r="57" spans="1:35" ht="45" hidden="1" customHeight="1" x14ac:dyDescent="0.2">
      <c r="A57" s="244" t="s">
        <v>6419</v>
      </c>
      <c r="B57" s="235">
        <v>710867003</v>
      </c>
      <c r="C57" s="235" t="s">
        <v>48</v>
      </c>
      <c r="D57" s="236" t="s">
        <v>8159</v>
      </c>
      <c r="E57" s="235" t="s">
        <v>371</v>
      </c>
      <c r="F57" s="237" t="s">
        <v>6065</v>
      </c>
      <c r="G57" s="237"/>
      <c r="H57" s="237" t="s">
        <v>372</v>
      </c>
      <c r="I57" s="237" t="s">
        <v>6066</v>
      </c>
      <c r="J57" s="235" t="s">
        <v>62</v>
      </c>
      <c r="K57" s="235" t="s">
        <v>6067</v>
      </c>
      <c r="L57" s="235" t="s">
        <v>6068</v>
      </c>
      <c r="M57" s="235" t="s">
        <v>373</v>
      </c>
      <c r="N57" s="238" t="s">
        <v>46</v>
      </c>
      <c r="O57" s="239" t="s">
        <v>3186</v>
      </c>
      <c r="P57" s="239" t="s">
        <v>6069</v>
      </c>
      <c r="Q57" s="252" t="s">
        <v>6070</v>
      </c>
      <c r="R57" s="239"/>
      <c r="S57" s="240" t="s">
        <v>374</v>
      </c>
      <c r="T57" s="240" t="s">
        <v>6071</v>
      </c>
      <c r="U57" s="240">
        <v>2019</v>
      </c>
      <c r="V57" s="241">
        <v>37970</v>
      </c>
      <c r="W57" s="239">
        <v>6871</v>
      </c>
      <c r="X57" s="257"/>
      <c r="Y57" s="238"/>
      <c r="Z57" s="257"/>
      <c r="AA57" s="257"/>
      <c r="AB57" s="257"/>
      <c r="AC57" s="235"/>
      <c r="AD57" s="41"/>
      <c r="AE57" s="41"/>
      <c r="AF57" s="41"/>
      <c r="AG57" s="41"/>
      <c r="AH57" s="41"/>
      <c r="AI57" s="307"/>
    </row>
    <row r="58" spans="1:35" ht="45" hidden="1" customHeight="1" x14ac:dyDescent="0.2">
      <c r="A58" s="244" t="s">
        <v>366</v>
      </c>
      <c r="B58" s="235">
        <v>715787008</v>
      </c>
      <c r="C58" s="235" t="s">
        <v>70</v>
      </c>
      <c r="D58" s="236" t="s">
        <v>8159</v>
      </c>
      <c r="E58" s="235" t="s">
        <v>367</v>
      </c>
      <c r="F58" s="237" t="s">
        <v>6420</v>
      </c>
      <c r="G58" s="237"/>
      <c r="H58" s="237" t="s">
        <v>368</v>
      </c>
      <c r="I58" s="237" t="s">
        <v>6014</v>
      </c>
      <c r="J58" s="235" t="s">
        <v>369</v>
      </c>
      <c r="K58" s="235" t="s">
        <v>6421</v>
      </c>
      <c r="L58" s="235" t="s">
        <v>370</v>
      </c>
      <c r="M58" s="235" t="s">
        <v>6013</v>
      </c>
      <c r="N58" s="238" t="s">
        <v>504</v>
      </c>
      <c r="O58" s="239" t="s">
        <v>8182</v>
      </c>
      <c r="P58" s="239" t="s">
        <v>6422</v>
      </c>
      <c r="Q58" s="251" t="s">
        <v>6423</v>
      </c>
      <c r="R58" s="239"/>
      <c r="S58" s="240" t="s">
        <v>346</v>
      </c>
      <c r="T58" s="240" t="s">
        <v>6424</v>
      </c>
      <c r="U58" s="240">
        <v>2020</v>
      </c>
      <c r="V58" s="241">
        <v>37971</v>
      </c>
      <c r="W58" s="239">
        <v>6988</v>
      </c>
      <c r="X58" s="302"/>
      <c r="Y58" s="303"/>
      <c r="Z58" s="302"/>
      <c r="AA58" s="302"/>
      <c r="AB58" s="302"/>
      <c r="AC58" s="304"/>
      <c r="AD58" s="41"/>
      <c r="AE58" s="41"/>
      <c r="AF58" s="41"/>
      <c r="AG58" s="41"/>
      <c r="AH58" s="41"/>
      <c r="AI58" s="307"/>
    </row>
    <row r="59" spans="1:35" ht="45" hidden="1" customHeight="1" x14ac:dyDescent="0.2">
      <c r="A59" s="244" t="s">
        <v>6425</v>
      </c>
      <c r="B59" s="235">
        <v>731013004</v>
      </c>
      <c r="C59" s="235" t="s">
        <v>70</v>
      </c>
      <c r="D59" s="236" t="s">
        <v>8159</v>
      </c>
      <c r="E59" s="235" t="s">
        <v>375</v>
      </c>
      <c r="F59" s="237" t="s">
        <v>6426</v>
      </c>
      <c r="G59" s="237"/>
      <c r="H59" s="237" t="s">
        <v>376</v>
      </c>
      <c r="I59" s="237" t="s">
        <v>6427</v>
      </c>
      <c r="J59" s="235" t="s">
        <v>377</v>
      </c>
      <c r="K59" s="235" t="s">
        <v>6428</v>
      </c>
      <c r="L59" s="235" t="s">
        <v>6429</v>
      </c>
      <c r="M59" s="235" t="s">
        <v>5514</v>
      </c>
      <c r="N59" s="238" t="s">
        <v>46</v>
      </c>
      <c r="O59" s="239" t="s">
        <v>688</v>
      </c>
      <c r="P59" s="239">
        <v>223414941</v>
      </c>
      <c r="Q59" s="240" t="s">
        <v>5515</v>
      </c>
      <c r="R59" s="239"/>
      <c r="S59" s="240" t="s">
        <v>378</v>
      </c>
      <c r="T59" s="241" t="s">
        <v>8128</v>
      </c>
      <c r="U59" s="240">
        <v>2021</v>
      </c>
      <c r="V59" s="241">
        <v>37970</v>
      </c>
      <c r="W59" s="239">
        <v>7003</v>
      </c>
      <c r="X59" s="302"/>
      <c r="Y59" s="303"/>
      <c r="Z59" s="302"/>
      <c r="AA59" s="302"/>
      <c r="AB59" s="302"/>
      <c r="AC59" s="304"/>
      <c r="AD59" s="41"/>
      <c r="AE59" s="41"/>
      <c r="AF59" s="41"/>
      <c r="AG59" s="41"/>
      <c r="AH59" s="41"/>
      <c r="AI59" s="307"/>
    </row>
    <row r="60" spans="1:35" ht="45" hidden="1" customHeight="1" x14ac:dyDescent="0.2">
      <c r="A60" s="244" t="s">
        <v>6072</v>
      </c>
      <c r="B60" s="235">
        <v>651927862</v>
      </c>
      <c r="C60" s="235"/>
      <c r="D60" s="236" t="s">
        <v>8159</v>
      </c>
      <c r="E60" s="235" t="s">
        <v>6192</v>
      </c>
      <c r="F60" s="237" t="s">
        <v>6073</v>
      </c>
      <c r="G60" s="237"/>
      <c r="H60" s="237" t="s">
        <v>6074</v>
      </c>
      <c r="I60" s="237" t="s">
        <v>6075</v>
      </c>
      <c r="J60" s="235" t="s">
        <v>1482</v>
      </c>
      <c r="K60" s="235" t="s">
        <v>6076</v>
      </c>
      <c r="L60" s="235" t="s">
        <v>6077</v>
      </c>
      <c r="M60" s="235" t="s">
        <v>6078</v>
      </c>
      <c r="N60" s="238" t="s">
        <v>294</v>
      </c>
      <c r="O60" s="239" t="s">
        <v>8183</v>
      </c>
      <c r="P60" s="239" t="s">
        <v>6079</v>
      </c>
      <c r="Q60" s="251" t="s">
        <v>6080</v>
      </c>
      <c r="R60" s="239"/>
      <c r="S60" s="240">
        <v>93401</v>
      </c>
      <c r="T60" s="241" t="s">
        <v>6081</v>
      </c>
      <c r="U60" s="240">
        <v>2020</v>
      </c>
      <c r="V60" s="241">
        <v>44187</v>
      </c>
      <c r="W60" s="239">
        <v>7723</v>
      </c>
      <c r="X60" s="257"/>
      <c r="Y60" s="238"/>
      <c r="Z60" s="257"/>
      <c r="AA60" s="257"/>
      <c r="AB60" s="257"/>
      <c r="AC60" s="235"/>
      <c r="AD60" s="41"/>
      <c r="AE60" s="41"/>
      <c r="AF60" s="41"/>
      <c r="AG60" s="41"/>
      <c r="AH60" s="41"/>
      <c r="AI60" s="307"/>
    </row>
    <row r="61" spans="1:35" ht="45" hidden="1" customHeight="1" x14ac:dyDescent="0.2">
      <c r="A61" s="244" t="s">
        <v>6430</v>
      </c>
      <c r="B61" s="235">
        <v>650984447</v>
      </c>
      <c r="C61" s="235" t="s">
        <v>70</v>
      </c>
      <c r="D61" s="236" t="s">
        <v>8159</v>
      </c>
      <c r="E61" s="235" t="s">
        <v>379</v>
      </c>
      <c r="F61" s="237" t="s">
        <v>380</v>
      </c>
      <c r="G61" s="237"/>
      <c r="H61" s="237" t="s">
        <v>381</v>
      </c>
      <c r="I61" s="237" t="s">
        <v>382</v>
      </c>
      <c r="J61" s="235" t="s">
        <v>383</v>
      </c>
      <c r="K61" s="235" t="s">
        <v>384</v>
      </c>
      <c r="L61" s="235" t="s">
        <v>385</v>
      </c>
      <c r="M61" s="235" t="s">
        <v>387</v>
      </c>
      <c r="N61" s="238" t="s">
        <v>46</v>
      </c>
      <c r="O61" s="239" t="s">
        <v>582</v>
      </c>
      <c r="P61" s="239" t="s">
        <v>388</v>
      </c>
      <c r="Q61" s="240" t="s">
        <v>386</v>
      </c>
      <c r="R61" s="239"/>
      <c r="S61" s="240" t="s">
        <v>346</v>
      </c>
      <c r="T61" s="240" t="s">
        <v>389</v>
      </c>
      <c r="U61" s="240">
        <v>2015</v>
      </c>
      <c r="V61" s="241">
        <v>42538</v>
      </c>
      <c r="W61" s="239">
        <v>7608</v>
      </c>
      <c r="X61" s="257"/>
      <c r="Y61" s="238"/>
      <c r="Z61" s="257"/>
      <c r="AA61" s="257"/>
      <c r="AB61" s="257"/>
      <c r="AC61" s="235"/>
      <c r="AD61" s="41"/>
      <c r="AE61" s="41"/>
      <c r="AF61" s="41"/>
      <c r="AG61" s="41"/>
      <c r="AH61" s="41"/>
      <c r="AI61" s="307"/>
    </row>
    <row r="62" spans="1:35" ht="45" hidden="1" customHeight="1" x14ac:dyDescent="0.2">
      <c r="A62" s="244" t="s">
        <v>6431</v>
      </c>
      <c r="B62" s="235">
        <v>719651003</v>
      </c>
      <c r="C62" s="235" t="s">
        <v>335</v>
      </c>
      <c r="D62" s="236" t="s">
        <v>8159</v>
      </c>
      <c r="E62" s="235" t="s">
        <v>6193</v>
      </c>
      <c r="F62" s="237" t="s">
        <v>390</v>
      </c>
      <c r="G62" s="237"/>
      <c r="H62" s="237" t="s">
        <v>391</v>
      </c>
      <c r="I62" s="237" t="s">
        <v>392</v>
      </c>
      <c r="J62" s="235" t="s">
        <v>393</v>
      </c>
      <c r="K62" s="235" t="s">
        <v>394</v>
      </c>
      <c r="L62" s="235" t="s">
        <v>395</v>
      </c>
      <c r="M62" s="235" t="s">
        <v>397</v>
      </c>
      <c r="N62" s="238" t="s">
        <v>190</v>
      </c>
      <c r="O62" s="239" t="s">
        <v>548</v>
      </c>
      <c r="P62" s="239" t="s">
        <v>398</v>
      </c>
      <c r="Q62" s="240" t="s">
        <v>396</v>
      </c>
      <c r="R62" s="239"/>
      <c r="S62" s="240" t="s">
        <v>346</v>
      </c>
      <c r="T62" s="240" t="s">
        <v>399</v>
      </c>
      <c r="U62" s="240">
        <v>2014</v>
      </c>
      <c r="V62" s="241">
        <v>37970</v>
      </c>
      <c r="W62" s="239">
        <v>6930</v>
      </c>
      <c r="X62" s="257"/>
      <c r="Y62" s="238"/>
      <c r="Z62" s="257"/>
      <c r="AA62" s="257"/>
      <c r="AB62" s="257"/>
      <c r="AC62" s="235"/>
      <c r="AD62" s="41"/>
      <c r="AE62" s="41"/>
      <c r="AF62" s="41"/>
      <c r="AG62" s="41"/>
      <c r="AH62" s="41"/>
      <c r="AI62" s="307"/>
    </row>
    <row r="63" spans="1:35" ht="45" hidden="1" customHeight="1" x14ac:dyDescent="0.2">
      <c r="A63" s="244" t="s">
        <v>6432</v>
      </c>
      <c r="B63" s="235">
        <v>708794007</v>
      </c>
      <c r="C63" s="235" t="s">
        <v>70</v>
      </c>
      <c r="D63" s="236" t="s">
        <v>8159</v>
      </c>
      <c r="E63" s="235" t="s">
        <v>400</v>
      </c>
      <c r="F63" s="237" t="s">
        <v>401</v>
      </c>
      <c r="G63" s="237"/>
      <c r="H63" s="237" t="s">
        <v>402</v>
      </c>
      <c r="I63" s="237" t="s">
        <v>403</v>
      </c>
      <c r="J63" s="235" t="s">
        <v>404</v>
      </c>
      <c r="K63" s="235" t="s">
        <v>405</v>
      </c>
      <c r="L63" s="235" t="s">
        <v>406</v>
      </c>
      <c r="M63" s="235" t="s">
        <v>407</v>
      </c>
      <c r="N63" s="238" t="s">
        <v>46</v>
      </c>
      <c r="O63" s="239" t="s">
        <v>1222</v>
      </c>
      <c r="P63" s="239"/>
      <c r="Q63" s="240"/>
      <c r="R63" s="239"/>
      <c r="S63" s="240" t="s">
        <v>346</v>
      </c>
      <c r="T63" s="240" t="s">
        <v>408</v>
      </c>
      <c r="U63" s="240">
        <v>2009</v>
      </c>
      <c r="V63" s="241">
        <v>39261</v>
      </c>
      <c r="W63" s="239">
        <v>7361</v>
      </c>
      <c r="X63" s="257"/>
      <c r="Y63" s="238"/>
      <c r="Z63" s="257"/>
      <c r="AA63" s="257"/>
      <c r="AB63" s="257"/>
      <c r="AC63" s="235"/>
      <c r="AD63" s="41"/>
      <c r="AE63" s="41"/>
      <c r="AF63" s="41"/>
      <c r="AG63" s="41"/>
      <c r="AH63" s="41"/>
      <c r="AI63" s="307"/>
    </row>
    <row r="64" spans="1:35" ht="45" hidden="1" customHeight="1" x14ac:dyDescent="0.2">
      <c r="A64" s="244" t="s">
        <v>6433</v>
      </c>
      <c r="B64" s="235">
        <v>735534009</v>
      </c>
      <c r="C64" s="235" t="s">
        <v>70</v>
      </c>
      <c r="D64" s="236" t="s">
        <v>8159</v>
      </c>
      <c r="E64" s="235" t="s">
        <v>409</v>
      </c>
      <c r="F64" s="237" t="s">
        <v>6434</v>
      </c>
      <c r="G64" s="237"/>
      <c r="H64" s="237" t="s">
        <v>410</v>
      </c>
      <c r="I64" s="237" t="s">
        <v>6435</v>
      </c>
      <c r="J64" s="235" t="s">
        <v>411</v>
      </c>
      <c r="K64" s="235" t="s">
        <v>5836</v>
      </c>
      <c r="L64" s="235" t="s">
        <v>5015</v>
      </c>
      <c r="M64" s="235" t="s">
        <v>6436</v>
      </c>
      <c r="N64" s="238" t="s">
        <v>47</v>
      </c>
      <c r="O64" s="239" t="s">
        <v>1393</v>
      </c>
      <c r="P64" s="239" t="s">
        <v>6437</v>
      </c>
      <c r="Q64" s="240" t="s">
        <v>6438</v>
      </c>
      <c r="R64" s="239"/>
      <c r="S64" s="240" t="s">
        <v>346</v>
      </c>
      <c r="T64" s="240" t="s">
        <v>7992</v>
      </c>
      <c r="U64" s="240">
        <v>2021</v>
      </c>
      <c r="V64" s="241">
        <v>37970</v>
      </c>
      <c r="W64" s="239">
        <v>6971</v>
      </c>
      <c r="X64" s="302"/>
      <c r="Y64" s="303"/>
      <c r="Z64" s="302"/>
      <c r="AA64" s="302"/>
      <c r="AB64" s="302"/>
      <c r="AC64" s="308" t="s">
        <v>8129</v>
      </c>
      <c r="AD64" s="41"/>
      <c r="AE64" s="41"/>
      <c r="AF64" s="41"/>
      <c r="AG64" s="41"/>
      <c r="AH64" s="41"/>
      <c r="AI64" s="307" t="s">
        <v>8130</v>
      </c>
    </row>
    <row r="65" spans="1:35" ht="45" hidden="1" customHeight="1" x14ac:dyDescent="0.2">
      <c r="A65" s="244" t="s">
        <v>8184</v>
      </c>
      <c r="B65" s="235">
        <v>653936605</v>
      </c>
      <c r="C65" s="235" t="s">
        <v>412</v>
      </c>
      <c r="D65" s="236" t="s">
        <v>8159</v>
      </c>
      <c r="E65" s="235" t="s">
        <v>413</v>
      </c>
      <c r="F65" s="237" t="s">
        <v>414</v>
      </c>
      <c r="G65" s="237"/>
      <c r="H65" s="237" t="s">
        <v>415</v>
      </c>
      <c r="I65" s="237" t="s">
        <v>418</v>
      </c>
      <c r="J65" s="237" t="s">
        <v>416</v>
      </c>
      <c r="K65" s="235" t="s">
        <v>417</v>
      </c>
      <c r="L65" s="235" t="s">
        <v>419</v>
      </c>
      <c r="M65" s="235" t="s">
        <v>421</v>
      </c>
      <c r="N65" s="238" t="s">
        <v>46</v>
      </c>
      <c r="O65" s="239" t="s">
        <v>3105</v>
      </c>
      <c r="P65" s="239" t="s">
        <v>422</v>
      </c>
      <c r="Q65" s="240" t="s">
        <v>420</v>
      </c>
      <c r="R65" s="239"/>
      <c r="S65" s="240" t="s">
        <v>423</v>
      </c>
      <c r="T65" s="240" t="s">
        <v>424</v>
      </c>
      <c r="U65" s="240">
        <v>2013</v>
      </c>
      <c r="V65" s="241">
        <v>39261</v>
      </c>
      <c r="W65" s="239">
        <v>7360</v>
      </c>
      <c r="X65" s="257"/>
      <c r="Y65" s="238"/>
      <c r="Z65" s="257"/>
      <c r="AA65" s="257"/>
      <c r="AB65" s="257"/>
      <c r="AC65" s="235"/>
      <c r="AD65" s="41"/>
      <c r="AE65" s="41"/>
      <c r="AF65" s="41"/>
      <c r="AG65" s="41"/>
      <c r="AH65" s="41"/>
      <c r="AI65" s="307"/>
    </row>
    <row r="66" spans="1:35" ht="45" hidden="1" customHeight="1" x14ac:dyDescent="0.2">
      <c r="A66" s="244" t="s">
        <v>6439</v>
      </c>
      <c r="B66" s="235" t="s">
        <v>7810</v>
      </c>
      <c r="C66" s="235" t="s">
        <v>70</v>
      </c>
      <c r="D66" s="236" t="s">
        <v>8159</v>
      </c>
      <c r="E66" s="235" t="s">
        <v>425</v>
      </c>
      <c r="F66" s="237" t="s">
        <v>426</v>
      </c>
      <c r="G66" s="237"/>
      <c r="H66" s="237" t="s">
        <v>427</v>
      </c>
      <c r="I66" s="237" t="s">
        <v>428</v>
      </c>
      <c r="J66" s="235" t="s">
        <v>429</v>
      </c>
      <c r="K66" s="235" t="s">
        <v>430</v>
      </c>
      <c r="L66" s="235" t="s">
        <v>431</v>
      </c>
      <c r="M66" s="235" t="s">
        <v>432</v>
      </c>
      <c r="N66" s="238" t="s">
        <v>47</v>
      </c>
      <c r="O66" s="239" t="s">
        <v>1174</v>
      </c>
      <c r="P66" s="239"/>
      <c r="Q66" s="240"/>
      <c r="R66" s="239"/>
      <c r="S66" s="240" t="s">
        <v>44</v>
      </c>
      <c r="T66" s="240" t="s">
        <v>433</v>
      </c>
      <c r="U66" s="240">
        <v>2006</v>
      </c>
      <c r="V66" s="241">
        <v>37970</v>
      </c>
      <c r="W66" s="239">
        <v>7077</v>
      </c>
      <c r="X66" s="257"/>
      <c r="Y66" s="238"/>
      <c r="Z66" s="257"/>
      <c r="AA66" s="257"/>
      <c r="AB66" s="257"/>
      <c r="AC66" s="235"/>
      <c r="AD66" s="41"/>
      <c r="AE66" s="41"/>
      <c r="AF66" s="41"/>
      <c r="AG66" s="41"/>
      <c r="AH66" s="41"/>
      <c r="AI66" s="307"/>
    </row>
    <row r="67" spans="1:35" ht="45" hidden="1" customHeight="1" x14ac:dyDescent="0.2">
      <c r="A67" s="244" t="s">
        <v>6440</v>
      </c>
      <c r="B67" s="235">
        <v>651853702</v>
      </c>
      <c r="C67" s="235" t="s">
        <v>70</v>
      </c>
      <c r="D67" s="236" t="s">
        <v>8159</v>
      </c>
      <c r="E67" s="235" t="s">
        <v>434</v>
      </c>
      <c r="F67" s="237" t="s">
        <v>7900</v>
      </c>
      <c r="G67" s="237"/>
      <c r="H67" s="237" t="s">
        <v>435</v>
      </c>
      <c r="I67" s="237" t="s">
        <v>5773</v>
      </c>
      <c r="J67" s="235" t="s">
        <v>119</v>
      </c>
      <c r="K67" s="235" t="s">
        <v>5774</v>
      </c>
      <c r="L67" s="235" t="s">
        <v>436</v>
      </c>
      <c r="M67" s="235" t="s">
        <v>5088</v>
      </c>
      <c r="N67" s="238" t="s">
        <v>46</v>
      </c>
      <c r="O67" s="239" t="s">
        <v>756</v>
      </c>
      <c r="P67" s="239" t="s">
        <v>7901</v>
      </c>
      <c r="Q67" s="251" t="s">
        <v>7902</v>
      </c>
      <c r="R67" s="239"/>
      <c r="S67" s="240">
        <v>93991</v>
      </c>
      <c r="T67" s="240" t="s">
        <v>7903</v>
      </c>
      <c r="U67" s="240">
        <v>2021</v>
      </c>
      <c r="V67" s="241">
        <v>37970</v>
      </c>
      <c r="W67" s="239">
        <v>7102</v>
      </c>
      <c r="X67" s="257"/>
      <c r="Y67" s="238"/>
      <c r="Z67" s="257"/>
      <c r="AA67" s="257"/>
      <c r="AB67" s="257"/>
      <c r="AC67" s="235"/>
      <c r="AD67" s="41"/>
      <c r="AE67" s="41"/>
      <c r="AF67" s="41"/>
      <c r="AG67" s="41"/>
      <c r="AH67" s="41"/>
      <c r="AI67" s="307"/>
    </row>
    <row r="68" spans="1:35" ht="45" hidden="1" customHeight="1" x14ac:dyDescent="0.2">
      <c r="A68" s="253" t="s">
        <v>8185</v>
      </c>
      <c r="B68" s="235">
        <v>654624909</v>
      </c>
      <c r="C68" s="235" t="s">
        <v>70</v>
      </c>
      <c r="D68" s="236" t="s">
        <v>8159</v>
      </c>
      <c r="E68" s="235" t="s">
        <v>437</v>
      </c>
      <c r="F68" s="237" t="s">
        <v>438</v>
      </c>
      <c r="G68" s="237"/>
      <c r="H68" s="237" t="s">
        <v>439</v>
      </c>
      <c r="I68" s="237" t="s">
        <v>440</v>
      </c>
      <c r="J68" s="235" t="s">
        <v>441</v>
      </c>
      <c r="K68" s="235" t="s">
        <v>442</v>
      </c>
      <c r="L68" s="235" t="s">
        <v>443</v>
      </c>
      <c r="M68" s="235" t="s">
        <v>444</v>
      </c>
      <c r="N68" s="238" t="s">
        <v>46</v>
      </c>
      <c r="O68" s="239" t="s">
        <v>582</v>
      </c>
      <c r="P68" s="239"/>
      <c r="Q68" s="240"/>
      <c r="R68" s="239"/>
      <c r="S68" s="240" t="s">
        <v>445</v>
      </c>
      <c r="T68" s="240" t="s">
        <v>446</v>
      </c>
      <c r="U68" s="240">
        <v>2005</v>
      </c>
      <c r="V68" s="241">
        <v>38720</v>
      </c>
      <c r="W68" s="239">
        <v>7242</v>
      </c>
      <c r="X68" s="257"/>
      <c r="Y68" s="238"/>
      <c r="Z68" s="257"/>
      <c r="AA68" s="257"/>
      <c r="AB68" s="257"/>
      <c r="AC68" s="235"/>
      <c r="AD68" s="41"/>
      <c r="AE68" s="41"/>
      <c r="AF68" s="41"/>
      <c r="AG68" s="41"/>
      <c r="AH68" s="41"/>
      <c r="AI68" s="307"/>
    </row>
    <row r="69" spans="1:35" ht="45" hidden="1" customHeight="1" x14ac:dyDescent="0.2">
      <c r="A69" s="244" t="s">
        <v>6441</v>
      </c>
      <c r="B69" s="235">
        <v>712782005</v>
      </c>
      <c r="C69" s="235" t="s">
        <v>70</v>
      </c>
      <c r="D69" s="236" t="s">
        <v>8159</v>
      </c>
      <c r="E69" s="235" t="s">
        <v>447</v>
      </c>
      <c r="F69" s="237" t="s">
        <v>6442</v>
      </c>
      <c r="G69" s="237"/>
      <c r="H69" s="237" t="s">
        <v>448</v>
      </c>
      <c r="I69" s="237" t="s">
        <v>6443</v>
      </c>
      <c r="J69" s="235" t="s">
        <v>449</v>
      </c>
      <c r="K69" s="235" t="s">
        <v>5567</v>
      </c>
      <c r="L69" s="235" t="s">
        <v>5568</v>
      </c>
      <c r="M69" s="235" t="s">
        <v>5569</v>
      </c>
      <c r="N69" s="238" t="s">
        <v>5031</v>
      </c>
      <c r="O69" s="239" t="s">
        <v>2490</v>
      </c>
      <c r="P69" s="239" t="s">
        <v>451</v>
      </c>
      <c r="Q69" s="240" t="s">
        <v>450</v>
      </c>
      <c r="R69" s="239"/>
      <c r="S69" s="240" t="s">
        <v>346</v>
      </c>
      <c r="T69" s="240" t="s">
        <v>6444</v>
      </c>
      <c r="U69" s="240">
        <v>2020</v>
      </c>
      <c r="V69" s="241">
        <v>37970</v>
      </c>
      <c r="W69" s="239">
        <v>6934</v>
      </c>
      <c r="X69" s="257"/>
      <c r="Y69" s="238"/>
      <c r="Z69" s="257"/>
      <c r="AA69" s="257"/>
      <c r="AB69" s="257"/>
      <c r="AC69" s="235"/>
      <c r="AD69" s="41"/>
      <c r="AE69" s="41"/>
      <c r="AF69" s="41"/>
      <c r="AG69" s="41"/>
      <c r="AH69" s="41"/>
      <c r="AI69" s="307"/>
    </row>
    <row r="70" spans="1:35" ht="45" hidden="1" customHeight="1" x14ac:dyDescent="0.2">
      <c r="A70" s="244" t="s">
        <v>6445</v>
      </c>
      <c r="B70" s="235">
        <v>650447174</v>
      </c>
      <c r="C70" s="235" t="s">
        <v>48</v>
      </c>
      <c r="D70" s="236" t="s">
        <v>8159</v>
      </c>
      <c r="E70" s="235" t="s">
        <v>452</v>
      </c>
      <c r="F70" s="237" t="s">
        <v>6446</v>
      </c>
      <c r="G70" s="237"/>
      <c r="H70" s="237" t="s">
        <v>453</v>
      </c>
      <c r="I70" s="237" t="s">
        <v>6447</v>
      </c>
      <c r="J70" s="235" t="s">
        <v>454</v>
      </c>
      <c r="K70" s="235" t="s">
        <v>6448</v>
      </c>
      <c r="L70" s="235" t="s">
        <v>455</v>
      </c>
      <c r="M70" s="235" t="s">
        <v>5253</v>
      </c>
      <c r="N70" s="238" t="s">
        <v>5030</v>
      </c>
      <c r="O70" s="239" t="s">
        <v>8186</v>
      </c>
      <c r="P70" s="239" t="s">
        <v>5254</v>
      </c>
      <c r="Q70" s="240" t="s">
        <v>5964</v>
      </c>
      <c r="R70" s="239"/>
      <c r="S70" s="240" t="s">
        <v>346</v>
      </c>
      <c r="T70" s="240" t="s">
        <v>6449</v>
      </c>
      <c r="U70" s="240">
        <v>2020</v>
      </c>
      <c r="V70" s="241">
        <v>40882</v>
      </c>
      <c r="W70" s="239">
        <v>7459</v>
      </c>
      <c r="X70" s="302"/>
      <c r="Y70" s="303"/>
      <c r="Z70" s="302"/>
      <c r="AA70" s="302"/>
      <c r="AB70" s="302"/>
      <c r="AC70" s="304"/>
      <c r="AD70" s="41"/>
      <c r="AE70" s="41"/>
      <c r="AF70" s="41"/>
      <c r="AG70" s="41"/>
      <c r="AH70" s="41"/>
      <c r="AI70" s="307"/>
    </row>
    <row r="71" spans="1:35" ht="45" hidden="1" customHeight="1" x14ac:dyDescent="0.2">
      <c r="A71" s="244" t="s">
        <v>6450</v>
      </c>
      <c r="B71" s="235">
        <v>700151204</v>
      </c>
      <c r="C71" s="235" t="s">
        <v>70</v>
      </c>
      <c r="D71" s="236" t="s">
        <v>8159</v>
      </c>
      <c r="E71" s="235" t="s">
        <v>456</v>
      </c>
      <c r="F71" s="237" t="s">
        <v>457</v>
      </c>
      <c r="G71" s="237"/>
      <c r="H71" s="237" t="s">
        <v>458</v>
      </c>
      <c r="I71" s="237" t="s">
        <v>459</v>
      </c>
      <c r="J71" s="235" t="s">
        <v>460</v>
      </c>
      <c r="K71" s="235" t="s">
        <v>461</v>
      </c>
      <c r="L71" s="235" t="s">
        <v>462</v>
      </c>
      <c r="M71" s="235" t="s">
        <v>464</v>
      </c>
      <c r="N71" s="238" t="s">
        <v>190</v>
      </c>
      <c r="O71" s="239" t="s">
        <v>548</v>
      </c>
      <c r="P71" s="239" t="s">
        <v>465</v>
      </c>
      <c r="Q71" s="240" t="s">
        <v>463</v>
      </c>
      <c r="R71" s="239"/>
      <c r="S71" s="240" t="s">
        <v>346</v>
      </c>
      <c r="T71" s="240" t="s">
        <v>466</v>
      </c>
      <c r="U71" s="240">
        <v>2016</v>
      </c>
      <c r="V71" s="241">
        <v>37970</v>
      </c>
      <c r="W71" s="239">
        <v>650</v>
      </c>
      <c r="X71" s="257"/>
      <c r="Y71" s="238"/>
      <c r="Z71" s="257"/>
      <c r="AA71" s="257"/>
      <c r="AB71" s="257"/>
      <c r="AC71" s="235"/>
      <c r="AD71" s="41"/>
      <c r="AE71" s="41"/>
      <c r="AF71" s="41"/>
      <c r="AG71" s="41"/>
      <c r="AH71" s="41"/>
      <c r="AI71" s="307"/>
    </row>
    <row r="72" spans="1:35" ht="45" hidden="1" customHeight="1" x14ac:dyDescent="0.2">
      <c r="A72" s="244" t="s">
        <v>8187</v>
      </c>
      <c r="B72" s="235">
        <v>653932502</v>
      </c>
      <c r="C72" s="235" t="s">
        <v>70</v>
      </c>
      <c r="D72" s="236" t="s">
        <v>8159</v>
      </c>
      <c r="E72" s="235" t="s">
        <v>467</v>
      </c>
      <c r="F72" s="237" t="s">
        <v>5090</v>
      </c>
      <c r="G72" s="237"/>
      <c r="H72" s="237" t="s">
        <v>468</v>
      </c>
      <c r="I72" s="237" t="s">
        <v>5091</v>
      </c>
      <c r="J72" s="235" t="s">
        <v>163</v>
      </c>
      <c r="K72" s="235" t="s">
        <v>5092</v>
      </c>
      <c r="L72" s="237" t="s">
        <v>5091</v>
      </c>
      <c r="M72" s="235" t="s">
        <v>469</v>
      </c>
      <c r="N72" s="238" t="s">
        <v>728</v>
      </c>
      <c r="O72" s="239" t="s">
        <v>1514</v>
      </c>
      <c r="P72" s="239"/>
      <c r="Q72" s="240"/>
      <c r="R72" s="239"/>
      <c r="S72" s="240" t="s">
        <v>346</v>
      </c>
      <c r="T72" s="240" t="s">
        <v>470</v>
      </c>
      <c r="U72" s="240">
        <v>2016</v>
      </c>
      <c r="V72" s="241">
        <v>38414</v>
      </c>
      <c r="W72" s="239">
        <v>7159</v>
      </c>
      <c r="X72" s="257"/>
      <c r="Y72" s="238"/>
      <c r="Z72" s="257"/>
      <c r="AA72" s="257"/>
      <c r="AB72" s="257"/>
      <c r="AC72" s="235"/>
      <c r="AD72" s="41"/>
      <c r="AE72" s="41"/>
      <c r="AF72" s="41"/>
      <c r="AG72" s="41"/>
      <c r="AH72" s="41"/>
      <c r="AI72" s="307"/>
    </row>
    <row r="73" spans="1:35" ht="45" hidden="1" customHeight="1" x14ac:dyDescent="0.2">
      <c r="A73" s="244" t="s">
        <v>6451</v>
      </c>
      <c r="B73" s="235">
        <v>719926002</v>
      </c>
      <c r="C73" s="235" t="s">
        <v>48</v>
      </c>
      <c r="D73" s="236" t="s">
        <v>8159</v>
      </c>
      <c r="E73" s="235" t="s">
        <v>471</v>
      </c>
      <c r="F73" s="237" t="s">
        <v>7993</v>
      </c>
      <c r="G73" s="237"/>
      <c r="H73" s="237" t="s">
        <v>472</v>
      </c>
      <c r="I73" s="237" t="s">
        <v>7965</v>
      </c>
      <c r="J73" s="235" t="s">
        <v>473</v>
      </c>
      <c r="K73" s="235" t="s">
        <v>6194</v>
      </c>
      <c r="L73" s="235" t="s">
        <v>7904</v>
      </c>
      <c r="M73" s="235" t="s">
        <v>5594</v>
      </c>
      <c r="N73" s="238" t="s">
        <v>5031</v>
      </c>
      <c r="O73" s="239" t="s">
        <v>2490</v>
      </c>
      <c r="P73" s="239" t="s">
        <v>6195</v>
      </c>
      <c r="Q73" s="240" t="s">
        <v>7905</v>
      </c>
      <c r="R73" s="239"/>
      <c r="S73" s="240" t="s">
        <v>346</v>
      </c>
      <c r="T73" s="240" t="s">
        <v>7994</v>
      </c>
      <c r="U73" s="240">
        <v>2021</v>
      </c>
      <c r="V73" s="241">
        <v>37970</v>
      </c>
      <c r="W73" s="239">
        <v>6866</v>
      </c>
      <c r="X73" s="302"/>
      <c r="Y73" s="303"/>
      <c r="Z73" s="302"/>
      <c r="AA73" s="302"/>
      <c r="AB73" s="302"/>
      <c r="AC73" s="308" t="s">
        <v>8131</v>
      </c>
      <c r="AD73" s="41"/>
      <c r="AE73" s="41"/>
      <c r="AF73" s="41"/>
      <c r="AG73" s="41"/>
      <c r="AH73" s="41"/>
      <c r="AI73" s="307" t="s">
        <v>8131</v>
      </c>
    </row>
    <row r="74" spans="1:35" ht="45" hidden="1" customHeight="1" x14ac:dyDescent="0.2">
      <c r="A74" s="244" t="s">
        <v>6452</v>
      </c>
      <c r="B74" s="235">
        <v>650929403</v>
      </c>
      <c r="C74" s="235" t="s">
        <v>474</v>
      </c>
      <c r="D74" s="236" t="s">
        <v>8159</v>
      </c>
      <c r="E74" s="235" t="s">
        <v>475</v>
      </c>
      <c r="F74" s="237" t="s">
        <v>5268</v>
      </c>
      <c r="G74" s="237"/>
      <c r="H74" s="237" t="s">
        <v>476</v>
      </c>
      <c r="I74" s="237" t="s">
        <v>5418</v>
      </c>
      <c r="J74" s="235" t="s">
        <v>477</v>
      </c>
      <c r="K74" s="235" t="s">
        <v>5419</v>
      </c>
      <c r="L74" s="235" t="s">
        <v>478</v>
      </c>
      <c r="M74" s="235" t="s">
        <v>479</v>
      </c>
      <c r="N74" s="238" t="s">
        <v>46</v>
      </c>
      <c r="O74" s="239" t="s">
        <v>582</v>
      </c>
      <c r="P74" s="239" t="s">
        <v>480</v>
      </c>
      <c r="Q74" s="251" t="s">
        <v>5269</v>
      </c>
      <c r="R74" s="239"/>
      <c r="S74" s="240" t="s">
        <v>346</v>
      </c>
      <c r="T74" s="240" t="s">
        <v>5462</v>
      </c>
      <c r="U74" s="246">
        <v>2018</v>
      </c>
      <c r="V74" s="241">
        <v>39636</v>
      </c>
      <c r="W74" s="239">
        <v>7399</v>
      </c>
      <c r="X74" s="257"/>
      <c r="Y74" s="238"/>
      <c r="Z74" s="257"/>
      <c r="AA74" s="257"/>
      <c r="AB74" s="257"/>
      <c r="AC74" s="235"/>
      <c r="AD74" s="41"/>
      <c r="AE74" s="41"/>
      <c r="AF74" s="41"/>
      <c r="AG74" s="41"/>
      <c r="AH74" s="41"/>
      <c r="AI74" s="307"/>
    </row>
    <row r="75" spans="1:35" ht="45" hidden="1" customHeight="1" x14ac:dyDescent="0.2">
      <c r="A75" s="244" t="s">
        <v>6453</v>
      </c>
      <c r="B75" s="235">
        <v>708167002</v>
      </c>
      <c r="C75" s="235" t="s">
        <v>481</v>
      </c>
      <c r="D75" s="236" t="s">
        <v>8188</v>
      </c>
      <c r="E75" s="235" t="s">
        <v>482</v>
      </c>
      <c r="F75" s="237" t="s">
        <v>26</v>
      </c>
      <c r="G75" s="237"/>
      <c r="H75" s="237" t="s">
        <v>483</v>
      </c>
      <c r="I75" s="237" t="s">
        <v>5127</v>
      </c>
      <c r="J75" s="235">
        <v>2017</v>
      </c>
      <c r="K75" s="235" t="s">
        <v>5432</v>
      </c>
      <c r="L75" s="235" t="s">
        <v>5093</v>
      </c>
      <c r="M75" s="235" t="s">
        <v>484</v>
      </c>
      <c r="N75" s="238" t="s">
        <v>294</v>
      </c>
      <c r="O75" s="240" t="s">
        <v>902</v>
      </c>
      <c r="P75" s="239" t="s">
        <v>5094</v>
      </c>
      <c r="Q75" s="252" t="s">
        <v>5095</v>
      </c>
      <c r="R75" s="239" t="s">
        <v>5096</v>
      </c>
      <c r="S75" s="240">
        <v>91001</v>
      </c>
      <c r="T75" s="240" t="s">
        <v>485</v>
      </c>
      <c r="U75" s="240" t="s">
        <v>8189</v>
      </c>
      <c r="V75" s="241">
        <v>37970</v>
      </c>
      <c r="W75" s="239">
        <v>6912</v>
      </c>
      <c r="X75" s="257"/>
      <c r="Y75" s="238"/>
      <c r="Z75" s="257"/>
      <c r="AA75" s="257"/>
      <c r="AB75" s="257"/>
      <c r="AC75" s="235"/>
      <c r="AD75" s="41"/>
      <c r="AE75" s="41"/>
      <c r="AF75" s="41"/>
      <c r="AG75" s="41"/>
      <c r="AH75" s="41"/>
      <c r="AI75" s="307"/>
    </row>
    <row r="76" spans="1:35" ht="45" hidden="1" customHeight="1" x14ac:dyDescent="0.2">
      <c r="A76" s="244" t="s">
        <v>6454</v>
      </c>
      <c r="B76" s="235">
        <v>603180003</v>
      </c>
      <c r="C76" s="235" t="s">
        <v>481</v>
      </c>
      <c r="D76" s="236" t="s">
        <v>8188</v>
      </c>
      <c r="E76" s="235" t="s">
        <v>487</v>
      </c>
      <c r="F76" s="237" t="s">
        <v>26</v>
      </c>
      <c r="G76" s="237"/>
      <c r="H76" s="237" t="s">
        <v>483</v>
      </c>
      <c r="I76" s="237" t="s">
        <v>488</v>
      </c>
      <c r="J76" s="235" t="s">
        <v>489</v>
      </c>
      <c r="K76" s="235" t="s">
        <v>490</v>
      </c>
      <c r="L76" s="235" t="s">
        <v>491</v>
      </c>
      <c r="M76" s="235" t="s">
        <v>494</v>
      </c>
      <c r="N76" s="239" t="s">
        <v>495</v>
      </c>
      <c r="O76" s="239" t="s">
        <v>2122</v>
      </c>
      <c r="P76" s="239" t="s">
        <v>493</v>
      </c>
      <c r="Q76" s="240" t="s">
        <v>492</v>
      </c>
      <c r="R76" s="239"/>
      <c r="S76" s="240">
        <v>91001</v>
      </c>
      <c r="T76" s="240" t="s">
        <v>496</v>
      </c>
      <c r="U76" s="240" t="s">
        <v>8189</v>
      </c>
      <c r="V76" s="241">
        <v>37970</v>
      </c>
      <c r="W76" s="239">
        <v>6947</v>
      </c>
      <c r="X76" s="257"/>
      <c r="Y76" s="238"/>
      <c r="Z76" s="257"/>
      <c r="AA76" s="257"/>
      <c r="AB76" s="257"/>
      <c r="AC76" s="235"/>
      <c r="AD76" s="41"/>
      <c r="AE76" s="41"/>
      <c r="AF76" s="41"/>
      <c r="AG76" s="41"/>
      <c r="AH76" s="41"/>
      <c r="AI76" s="307"/>
    </row>
    <row r="77" spans="1:35" ht="45" hidden="1" customHeight="1" x14ac:dyDescent="0.2">
      <c r="A77" s="244" t="s">
        <v>6455</v>
      </c>
      <c r="B77" s="235">
        <v>708168009</v>
      </c>
      <c r="C77" s="235" t="s">
        <v>481</v>
      </c>
      <c r="D77" s="236" t="s">
        <v>8188</v>
      </c>
      <c r="E77" s="235" t="s">
        <v>497</v>
      </c>
      <c r="F77" s="237" t="s">
        <v>26</v>
      </c>
      <c r="G77" s="237"/>
      <c r="H77" s="237" t="s">
        <v>483</v>
      </c>
      <c r="I77" s="237" t="s">
        <v>498</v>
      </c>
      <c r="J77" s="235" t="s">
        <v>499</v>
      </c>
      <c r="K77" s="235" t="s">
        <v>500</v>
      </c>
      <c r="L77" s="235" t="s">
        <v>501</v>
      </c>
      <c r="M77" s="235" t="s">
        <v>503</v>
      </c>
      <c r="N77" s="238" t="s">
        <v>504</v>
      </c>
      <c r="O77" s="239" t="s">
        <v>179</v>
      </c>
      <c r="P77" s="239" t="s">
        <v>5122</v>
      </c>
      <c r="Q77" s="240" t="s">
        <v>502</v>
      </c>
      <c r="R77" s="239"/>
      <c r="S77" s="240">
        <v>91001</v>
      </c>
      <c r="T77" s="240" t="s">
        <v>496</v>
      </c>
      <c r="U77" s="240" t="s">
        <v>8189</v>
      </c>
      <c r="V77" s="241">
        <v>37970</v>
      </c>
      <c r="W77" s="239">
        <v>6873</v>
      </c>
      <c r="X77" s="257"/>
      <c r="Y77" s="238"/>
      <c r="Z77" s="257"/>
      <c r="AA77" s="257"/>
      <c r="AB77" s="257"/>
      <c r="AC77" s="235"/>
      <c r="AD77" s="41"/>
      <c r="AE77" s="41"/>
      <c r="AF77" s="41"/>
      <c r="AG77" s="41"/>
      <c r="AH77" s="41"/>
      <c r="AI77" s="307"/>
    </row>
    <row r="78" spans="1:35" ht="45" hidden="1" customHeight="1" x14ac:dyDescent="0.2">
      <c r="A78" s="244" t="s">
        <v>6456</v>
      </c>
      <c r="B78" s="235">
        <v>707862009</v>
      </c>
      <c r="C78" s="235" t="s">
        <v>505</v>
      </c>
      <c r="D78" s="236" t="s">
        <v>8188</v>
      </c>
      <c r="E78" s="235" t="s">
        <v>506</v>
      </c>
      <c r="F78" s="237" t="s">
        <v>26</v>
      </c>
      <c r="G78" s="237"/>
      <c r="H78" s="237" t="s">
        <v>507</v>
      </c>
      <c r="I78" s="237" t="s">
        <v>5291</v>
      </c>
      <c r="J78" s="235" t="s">
        <v>5294</v>
      </c>
      <c r="K78" s="235" t="s">
        <v>5417</v>
      </c>
      <c r="L78" s="235" t="s">
        <v>5293</v>
      </c>
      <c r="M78" s="235" t="s">
        <v>508</v>
      </c>
      <c r="N78" s="238" t="s">
        <v>46</v>
      </c>
      <c r="O78" s="239" t="s">
        <v>582</v>
      </c>
      <c r="P78" s="239" t="s">
        <v>5289</v>
      </c>
      <c r="Q78" s="240" t="s">
        <v>5290</v>
      </c>
      <c r="R78" s="239"/>
      <c r="S78" s="240">
        <v>91001</v>
      </c>
      <c r="T78" s="254" t="s">
        <v>5292</v>
      </c>
      <c r="U78" s="240" t="s">
        <v>8189</v>
      </c>
      <c r="V78" s="241">
        <v>41985</v>
      </c>
      <c r="W78" s="239">
        <v>7519</v>
      </c>
      <c r="X78" s="257"/>
      <c r="Y78" s="238"/>
      <c r="Z78" s="257"/>
      <c r="AA78" s="257"/>
      <c r="AB78" s="257"/>
      <c r="AC78" s="235"/>
      <c r="AD78" s="41"/>
      <c r="AE78" s="41"/>
      <c r="AF78" s="41"/>
      <c r="AG78" s="41"/>
      <c r="AH78" s="41"/>
      <c r="AI78" s="307"/>
    </row>
    <row r="79" spans="1:35" ht="45" hidden="1" customHeight="1" x14ac:dyDescent="0.2">
      <c r="A79" s="244" t="s">
        <v>8190</v>
      </c>
      <c r="B79" s="235">
        <v>650213203</v>
      </c>
      <c r="C79" s="235" t="s">
        <v>70</v>
      </c>
      <c r="D79" s="236" t="s">
        <v>8159</v>
      </c>
      <c r="E79" s="235" t="s">
        <v>509</v>
      </c>
      <c r="F79" s="237" t="s">
        <v>6457</v>
      </c>
      <c r="G79" s="237"/>
      <c r="H79" s="237" t="s">
        <v>510</v>
      </c>
      <c r="I79" s="237" t="s">
        <v>6458</v>
      </c>
      <c r="J79" s="235" t="s">
        <v>4607</v>
      </c>
      <c r="K79" s="235" t="s">
        <v>6459</v>
      </c>
      <c r="L79" s="235" t="s">
        <v>7532</v>
      </c>
      <c r="M79" s="235" t="s">
        <v>4608</v>
      </c>
      <c r="N79" s="238" t="s">
        <v>5034</v>
      </c>
      <c r="O79" s="239" t="s">
        <v>822</v>
      </c>
      <c r="P79" s="239" t="s">
        <v>6460</v>
      </c>
      <c r="Q79" s="240" t="s">
        <v>6461</v>
      </c>
      <c r="R79" s="239"/>
      <c r="S79" s="240" t="s">
        <v>346</v>
      </c>
      <c r="T79" s="240" t="s">
        <v>6462</v>
      </c>
      <c r="U79" s="240">
        <v>2020</v>
      </c>
      <c r="V79" s="241">
        <v>43174</v>
      </c>
      <c r="W79" s="239">
        <v>7462</v>
      </c>
      <c r="X79" s="302"/>
      <c r="Y79" s="303"/>
      <c r="Z79" s="302"/>
      <c r="AA79" s="302"/>
      <c r="AB79" s="302"/>
      <c r="AC79" s="304"/>
      <c r="AD79" s="41"/>
      <c r="AE79" s="41"/>
      <c r="AF79" s="41"/>
      <c r="AG79" s="41"/>
      <c r="AH79" s="41"/>
      <c r="AI79" s="307" t="s">
        <v>8191</v>
      </c>
    </row>
    <row r="80" spans="1:35" ht="45" hidden="1" customHeight="1" x14ac:dyDescent="0.2">
      <c r="A80" s="244" t="s">
        <v>8192</v>
      </c>
      <c r="B80" s="235">
        <v>659070006</v>
      </c>
      <c r="C80" s="235" t="s">
        <v>511</v>
      </c>
      <c r="D80" s="236" t="s">
        <v>8159</v>
      </c>
      <c r="E80" s="235" t="s">
        <v>512</v>
      </c>
      <c r="F80" s="237" t="s">
        <v>7533</v>
      </c>
      <c r="G80" s="237"/>
      <c r="H80" s="237" t="s">
        <v>513</v>
      </c>
      <c r="I80" s="237" t="s">
        <v>514</v>
      </c>
      <c r="J80" s="235" t="s">
        <v>515</v>
      </c>
      <c r="K80" s="235" t="s">
        <v>7534</v>
      </c>
      <c r="L80" s="235" t="s">
        <v>7535</v>
      </c>
      <c r="M80" s="235" t="s">
        <v>5666</v>
      </c>
      <c r="N80" s="238" t="s">
        <v>5032</v>
      </c>
      <c r="O80" s="239" t="s">
        <v>3288</v>
      </c>
      <c r="P80" s="239" t="s">
        <v>5664</v>
      </c>
      <c r="Q80" s="240" t="s">
        <v>5665</v>
      </c>
      <c r="R80" s="239" t="s">
        <v>5406</v>
      </c>
      <c r="S80" s="240" t="s">
        <v>516</v>
      </c>
      <c r="T80" s="240" t="s">
        <v>6463</v>
      </c>
      <c r="U80" s="240">
        <v>2020</v>
      </c>
      <c r="V80" s="241">
        <v>43307</v>
      </c>
      <c r="W80" s="239">
        <v>7652</v>
      </c>
      <c r="X80" s="302"/>
      <c r="Y80" s="303"/>
      <c r="Z80" s="302"/>
      <c r="AA80" s="302"/>
      <c r="AB80" s="302"/>
      <c r="AC80" s="304"/>
      <c r="AD80" s="41"/>
      <c r="AE80" s="41"/>
      <c r="AF80" s="41"/>
      <c r="AG80" s="41"/>
      <c r="AH80" s="41"/>
      <c r="AI80" s="307" t="s">
        <v>8193</v>
      </c>
    </row>
    <row r="81" spans="1:35" ht="45" hidden="1" customHeight="1" x14ac:dyDescent="0.2">
      <c r="A81" s="244" t="s">
        <v>8194</v>
      </c>
      <c r="B81" s="235">
        <v>651653096</v>
      </c>
      <c r="C81" s="235" t="s">
        <v>70</v>
      </c>
      <c r="D81" s="236" t="s">
        <v>8159</v>
      </c>
      <c r="E81" s="235" t="s">
        <v>4041</v>
      </c>
      <c r="F81" s="237" t="s">
        <v>517</v>
      </c>
      <c r="G81" s="237"/>
      <c r="H81" s="237" t="s">
        <v>4042</v>
      </c>
      <c r="I81" s="237" t="s">
        <v>4043</v>
      </c>
      <c r="J81" s="235" t="s">
        <v>518</v>
      </c>
      <c r="K81" s="235" t="s">
        <v>4044</v>
      </c>
      <c r="L81" s="235" t="s">
        <v>519</v>
      </c>
      <c r="M81" s="235" t="s">
        <v>4045</v>
      </c>
      <c r="N81" s="238" t="s">
        <v>47</v>
      </c>
      <c r="O81" s="239" t="s">
        <v>1174</v>
      </c>
      <c r="P81" s="239" t="s">
        <v>520</v>
      </c>
      <c r="Q81" s="240" t="s">
        <v>521</v>
      </c>
      <c r="R81" s="239"/>
      <c r="S81" s="240" t="s">
        <v>123</v>
      </c>
      <c r="T81" s="240" t="s">
        <v>522</v>
      </c>
      <c r="U81" s="240">
        <v>2017</v>
      </c>
      <c r="V81" s="241">
        <v>43516</v>
      </c>
      <c r="W81" s="239">
        <v>7671</v>
      </c>
      <c r="X81" s="257"/>
      <c r="Y81" s="238"/>
      <c r="Z81" s="257"/>
      <c r="AA81" s="257"/>
      <c r="AB81" s="257"/>
      <c r="AC81" s="235"/>
      <c r="AD81" s="41"/>
      <c r="AE81" s="41"/>
      <c r="AF81" s="41"/>
      <c r="AG81" s="41"/>
      <c r="AH81" s="41"/>
      <c r="AI81" s="307"/>
    </row>
    <row r="82" spans="1:35" ht="45" hidden="1" customHeight="1" x14ac:dyDescent="0.2">
      <c r="A82" s="244" t="s">
        <v>8195</v>
      </c>
      <c r="B82" s="235">
        <v>703708005</v>
      </c>
      <c r="C82" s="235" t="s">
        <v>70</v>
      </c>
      <c r="D82" s="236" t="s">
        <v>8159</v>
      </c>
      <c r="E82" s="235" t="s">
        <v>523</v>
      </c>
      <c r="F82" s="237" t="s">
        <v>524</v>
      </c>
      <c r="G82" s="237"/>
      <c r="H82" s="237" t="s">
        <v>525</v>
      </c>
      <c r="I82" s="237" t="s">
        <v>526</v>
      </c>
      <c r="J82" s="235" t="s">
        <v>527</v>
      </c>
      <c r="K82" s="235" t="s">
        <v>528</v>
      </c>
      <c r="L82" s="235" t="s">
        <v>529</v>
      </c>
      <c r="M82" s="235" t="s">
        <v>531</v>
      </c>
      <c r="N82" s="238" t="s">
        <v>294</v>
      </c>
      <c r="O82" s="240" t="s">
        <v>902</v>
      </c>
      <c r="P82" s="239" t="s">
        <v>530</v>
      </c>
      <c r="Q82" s="240"/>
      <c r="R82" s="239"/>
      <c r="S82" s="240">
        <v>93401</v>
      </c>
      <c r="T82" s="240" t="s">
        <v>532</v>
      </c>
      <c r="U82" s="240">
        <v>2011</v>
      </c>
      <c r="V82" s="241">
        <v>37960</v>
      </c>
      <c r="W82" s="239">
        <v>850</v>
      </c>
      <c r="X82" s="257"/>
      <c r="Y82" s="238"/>
      <c r="Z82" s="257"/>
      <c r="AA82" s="257"/>
      <c r="AB82" s="257"/>
      <c r="AC82" s="235"/>
      <c r="AD82" s="41"/>
      <c r="AE82" s="41"/>
      <c r="AF82" s="41"/>
      <c r="AG82" s="41"/>
      <c r="AH82" s="41"/>
      <c r="AI82" s="307"/>
    </row>
    <row r="83" spans="1:35" ht="45" hidden="1" customHeight="1" x14ac:dyDescent="0.2">
      <c r="A83" s="244" t="s">
        <v>6464</v>
      </c>
      <c r="B83" s="235">
        <v>712091002</v>
      </c>
      <c r="C83" s="235" t="s">
        <v>70</v>
      </c>
      <c r="D83" s="236" t="s">
        <v>8159</v>
      </c>
      <c r="E83" s="235" t="s">
        <v>533</v>
      </c>
      <c r="F83" s="237" t="s">
        <v>6465</v>
      </c>
      <c r="G83" s="237"/>
      <c r="H83" s="237" t="s">
        <v>534</v>
      </c>
      <c r="I83" s="237" t="s">
        <v>6466</v>
      </c>
      <c r="J83" s="235" t="s">
        <v>535</v>
      </c>
      <c r="K83" s="235" t="s">
        <v>536</v>
      </c>
      <c r="L83" s="235" t="s">
        <v>5516</v>
      </c>
      <c r="M83" s="235" t="s">
        <v>537</v>
      </c>
      <c r="N83" s="238" t="s">
        <v>46</v>
      </c>
      <c r="O83" s="239" t="s">
        <v>538</v>
      </c>
      <c r="P83" s="239" t="s">
        <v>539</v>
      </c>
      <c r="Q83" s="240" t="s">
        <v>5517</v>
      </c>
      <c r="R83" s="239"/>
      <c r="S83" s="240" t="s">
        <v>346</v>
      </c>
      <c r="T83" s="240" t="s">
        <v>6467</v>
      </c>
      <c r="U83" s="240">
        <v>2020</v>
      </c>
      <c r="V83" s="241">
        <v>38344</v>
      </c>
      <c r="W83" s="239">
        <v>7160</v>
      </c>
      <c r="X83" s="257"/>
      <c r="Y83" s="238"/>
      <c r="Z83" s="257"/>
      <c r="AA83" s="257"/>
      <c r="AB83" s="257"/>
      <c r="AC83" s="235"/>
      <c r="AD83" s="41"/>
      <c r="AE83" s="41"/>
      <c r="AF83" s="41"/>
      <c r="AG83" s="41"/>
      <c r="AH83" s="41"/>
      <c r="AI83" s="307" t="s">
        <v>8196</v>
      </c>
    </row>
    <row r="84" spans="1:35" ht="45" hidden="1" customHeight="1" x14ac:dyDescent="0.2">
      <c r="A84" s="244" t="s">
        <v>6468</v>
      </c>
      <c r="B84" s="235">
        <v>709659006</v>
      </c>
      <c r="C84" s="235" t="s">
        <v>70</v>
      </c>
      <c r="D84" s="236" t="s">
        <v>8159</v>
      </c>
      <c r="E84" s="235" t="s">
        <v>540</v>
      </c>
      <c r="F84" s="237" t="s">
        <v>541</v>
      </c>
      <c r="G84" s="237"/>
      <c r="H84" s="237" t="s">
        <v>542</v>
      </c>
      <c r="I84" s="237" t="s">
        <v>543</v>
      </c>
      <c r="J84" s="235" t="s">
        <v>119</v>
      </c>
      <c r="K84" s="235" t="s">
        <v>544</v>
      </c>
      <c r="L84" s="235" t="s">
        <v>545</v>
      </c>
      <c r="M84" s="238" t="s">
        <v>547</v>
      </c>
      <c r="N84" s="238" t="s">
        <v>190</v>
      </c>
      <c r="O84" s="239" t="s">
        <v>548</v>
      </c>
      <c r="P84" s="239"/>
      <c r="Q84" s="240" t="s">
        <v>546</v>
      </c>
      <c r="R84" s="239"/>
      <c r="S84" s="240" t="s">
        <v>346</v>
      </c>
      <c r="T84" s="240" t="s">
        <v>549</v>
      </c>
      <c r="U84" s="240">
        <v>2009</v>
      </c>
      <c r="V84" s="241">
        <v>37970</v>
      </c>
      <c r="W84" s="239">
        <v>2200</v>
      </c>
      <c r="X84" s="257"/>
      <c r="Y84" s="238"/>
      <c r="Z84" s="257"/>
      <c r="AA84" s="257"/>
      <c r="AB84" s="257"/>
      <c r="AC84" s="235"/>
      <c r="AD84" s="41"/>
      <c r="AE84" s="41"/>
      <c r="AF84" s="41"/>
      <c r="AG84" s="41"/>
      <c r="AH84" s="41"/>
      <c r="AI84" s="307"/>
    </row>
    <row r="85" spans="1:35" ht="45" hidden="1" customHeight="1" x14ac:dyDescent="0.2">
      <c r="A85" s="244" t="s">
        <v>6469</v>
      </c>
      <c r="B85" s="235">
        <v>651131154</v>
      </c>
      <c r="C85" s="235" t="s">
        <v>70</v>
      </c>
      <c r="D85" s="236" t="s">
        <v>8159</v>
      </c>
      <c r="E85" s="235" t="s">
        <v>550</v>
      </c>
      <c r="F85" s="237" t="s">
        <v>6470</v>
      </c>
      <c r="G85" s="237"/>
      <c r="H85" s="237" t="s">
        <v>551</v>
      </c>
      <c r="I85" s="237" t="s">
        <v>6471</v>
      </c>
      <c r="J85" s="235" t="s">
        <v>383</v>
      </c>
      <c r="K85" s="235" t="s">
        <v>6472</v>
      </c>
      <c r="L85" s="235" t="s">
        <v>552</v>
      </c>
      <c r="M85" s="235" t="s">
        <v>6473</v>
      </c>
      <c r="N85" s="238" t="s">
        <v>5034</v>
      </c>
      <c r="O85" s="239" t="s">
        <v>822</v>
      </c>
      <c r="P85" s="252" t="s">
        <v>6474</v>
      </c>
      <c r="Q85" s="240" t="s">
        <v>6475</v>
      </c>
      <c r="R85" s="239"/>
      <c r="S85" s="240" t="s">
        <v>346</v>
      </c>
      <c r="T85" s="240" t="s">
        <v>6476</v>
      </c>
      <c r="U85" s="240">
        <v>2020</v>
      </c>
      <c r="V85" s="241">
        <v>42472</v>
      </c>
      <c r="W85" s="239">
        <v>7605</v>
      </c>
      <c r="X85" s="302"/>
      <c r="Y85" s="303"/>
      <c r="Z85" s="302"/>
      <c r="AA85" s="302"/>
      <c r="AB85" s="302"/>
      <c r="AC85" s="304"/>
      <c r="AD85" s="41"/>
      <c r="AE85" s="41"/>
      <c r="AF85" s="41"/>
      <c r="AG85" s="41"/>
      <c r="AH85" s="41"/>
      <c r="AI85" s="307"/>
    </row>
    <row r="86" spans="1:35" ht="45" hidden="1" customHeight="1" x14ac:dyDescent="0.2">
      <c r="A86" s="244" t="s">
        <v>6477</v>
      </c>
      <c r="B86" s="235">
        <v>650926250</v>
      </c>
      <c r="C86" s="235" t="s">
        <v>70</v>
      </c>
      <c r="D86" s="236" t="s">
        <v>8159</v>
      </c>
      <c r="E86" s="235" t="s">
        <v>553</v>
      </c>
      <c r="F86" s="237" t="s">
        <v>554</v>
      </c>
      <c r="G86" s="237"/>
      <c r="H86" s="237" t="s">
        <v>555</v>
      </c>
      <c r="I86" s="237" t="s">
        <v>556</v>
      </c>
      <c r="J86" s="235" t="s">
        <v>557</v>
      </c>
      <c r="K86" s="235" t="s">
        <v>558</v>
      </c>
      <c r="L86" s="235" t="s">
        <v>559</v>
      </c>
      <c r="M86" s="235" t="s">
        <v>560</v>
      </c>
      <c r="N86" s="238" t="s">
        <v>294</v>
      </c>
      <c r="O86" s="239" t="s">
        <v>4107</v>
      </c>
      <c r="P86" s="239"/>
      <c r="Q86" s="240"/>
      <c r="R86" s="239"/>
      <c r="S86" s="240" t="s">
        <v>561</v>
      </c>
      <c r="T86" s="240" t="s">
        <v>562</v>
      </c>
      <c r="U86" s="240">
        <v>2017</v>
      </c>
      <c r="V86" s="241">
        <v>43048</v>
      </c>
      <c r="W86" s="239">
        <v>7639</v>
      </c>
      <c r="X86" s="257"/>
      <c r="Y86" s="238"/>
      <c r="Z86" s="257"/>
      <c r="AA86" s="257"/>
      <c r="AB86" s="257"/>
      <c r="AC86" s="235"/>
      <c r="AD86" s="41"/>
      <c r="AE86" s="41"/>
      <c r="AF86" s="41"/>
      <c r="AG86" s="41"/>
      <c r="AH86" s="41"/>
      <c r="AI86" s="307"/>
    </row>
    <row r="87" spans="1:35" ht="45" hidden="1" customHeight="1" x14ac:dyDescent="0.2">
      <c r="A87" s="244" t="s">
        <v>6478</v>
      </c>
      <c r="B87" s="235">
        <v>533330878</v>
      </c>
      <c r="C87" s="235"/>
      <c r="D87" s="236" t="s">
        <v>8159</v>
      </c>
      <c r="E87" s="235" t="s">
        <v>6196</v>
      </c>
      <c r="F87" s="237" t="s">
        <v>6479</v>
      </c>
      <c r="G87" s="237"/>
      <c r="H87" s="237" t="s">
        <v>8033</v>
      </c>
      <c r="I87" s="237" t="s">
        <v>6480</v>
      </c>
      <c r="J87" s="235" t="s">
        <v>1216</v>
      </c>
      <c r="K87" s="235" t="s">
        <v>6481</v>
      </c>
      <c r="L87" s="235" t="s">
        <v>6482</v>
      </c>
      <c r="M87" s="235" t="s">
        <v>5641</v>
      </c>
      <c r="N87" s="238" t="s">
        <v>504</v>
      </c>
      <c r="O87" s="239" t="s">
        <v>179</v>
      </c>
      <c r="P87" s="239" t="s">
        <v>5642</v>
      </c>
      <c r="Q87" s="240" t="s">
        <v>5643</v>
      </c>
      <c r="R87" s="239"/>
      <c r="S87" s="240">
        <v>93401</v>
      </c>
      <c r="T87" s="240" t="s">
        <v>6483</v>
      </c>
      <c r="U87" s="240">
        <v>2020</v>
      </c>
      <c r="V87" s="241" t="s">
        <v>6484</v>
      </c>
      <c r="W87" s="239">
        <v>7707</v>
      </c>
      <c r="X87" s="302"/>
      <c r="Y87" s="303"/>
      <c r="Z87" s="302"/>
      <c r="AA87" s="302"/>
      <c r="AB87" s="302"/>
      <c r="AC87" s="304"/>
      <c r="AD87" s="309"/>
      <c r="AE87" s="41"/>
      <c r="AF87" s="41"/>
      <c r="AG87" s="41"/>
      <c r="AH87" s="41"/>
      <c r="AI87" s="307"/>
    </row>
    <row r="88" spans="1:35" ht="45" hidden="1" customHeight="1" x14ac:dyDescent="0.2">
      <c r="A88" s="244" t="s">
        <v>6485</v>
      </c>
      <c r="B88" s="235">
        <v>659362805</v>
      </c>
      <c r="C88" s="235" t="s">
        <v>48</v>
      </c>
      <c r="D88" s="236" t="s">
        <v>8159</v>
      </c>
      <c r="E88" s="235" t="s">
        <v>563</v>
      </c>
      <c r="F88" s="237" t="s">
        <v>6486</v>
      </c>
      <c r="G88" s="237"/>
      <c r="H88" s="237" t="s">
        <v>564</v>
      </c>
      <c r="I88" s="237" t="s">
        <v>6487</v>
      </c>
      <c r="J88" s="235" t="s">
        <v>565</v>
      </c>
      <c r="K88" s="235" t="s">
        <v>6488</v>
      </c>
      <c r="L88" s="235" t="s">
        <v>5687</v>
      </c>
      <c r="M88" s="235" t="s">
        <v>566</v>
      </c>
      <c r="N88" s="238" t="s">
        <v>46</v>
      </c>
      <c r="O88" s="239" t="s">
        <v>1964</v>
      </c>
      <c r="P88" s="239" t="s">
        <v>5688</v>
      </c>
      <c r="Q88" s="240" t="s">
        <v>5689</v>
      </c>
      <c r="R88" s="239"/>
      <c r="S88" s="240">
        <v>93991</v>
      </c>
      <c r="T88" s="240" t="s">
        <v>6489</v>
      </c>
      <c r="U88" s="240">
        <v>2020</v>
      </c>
      <c r="V88" s="243">
        <v>39720</v>
      </c>
      <c r="W88" s="239">
        <v>7406</v>
      </c>
      <c r="X88" s="302"/>
      <c r="Y88" s="303"/>
      <c r="Z88" s="302"/>
      <c r="AA88" s="302"/>
      <c r="AB88" s="302"/>
      <c r="AC88" s="304"/>
      <c r="AD88" s="41"/>
      <c r="AE88" s="41"/>
      <c r="AF88" s="41"/>
      <c r="AG88" s="41"/>
      <c r="AH88" s="41"/>
      <c r="AI88" s="307"/>
    </row>
    <row r="89" spans="1:35" ht="45" hidden="1" customHeight="1" x14ac:dyDescent="0.2">
      <c r="A89" s="244" t="s">
        <v>6490</v>
      </c>
      <c r="B89" s="235">
        <v>721291006</v>
      </c>
      <c r="C89" s="235" t="s">
        <v>567</v>
      </c>
      <c r="D89" s="236" t="s">
        <v>8159</v>
      </c>
      <c r="E89" s="235" t="s">
        <v>568</v>
      </c>
      <c r="F89" s="237" t="s">
        <v>569</v>
      </c>
      <c r="G89" s="237"/>
      <c r="H89" s="237" t="s">
        <v>570</v>
      </c>
      <c r="I89" s="237" t="s">
        <v>571</v>
      </c>
      <c r="J89" s="235" t="s">
        <v>565</v>
      </c>
      <c r="K89" s="235" t="s">
        <v>572</v>
      </c>
      <c r="L89" s="235" t="s">
        <v>573</v>
      </c>
      <c r="M89" s="235" t="s">
        <v>575</v>
      </c>
      <c r="N89" s="238" t="s">
        <v>294</v>
      </c>
      <c r="O89" s="239" t="s">
        <v>5200</v>
      </c>
      <c r="P89" s="239" t="s">
        <v>576</v>
      </c>
      <c r="Q89" s="240" t="s">
        <v>574</v>
      </c>
      <c r="R89" s="239"/>
      <c r="S89" s="240" t="s">
        <v>346</v>
      </c>
      <c r="T89" s="240" t="s">
        <v>577</v>
      </c>
      <c r="U89" s="240">
        <v>2009</v>
      </c>
      <c r="V89" s="241">
        <v>37970</v>
      </c>
      <c r="W89" s="239">
        <v>6889</v>
      </c>
      <c r="X89" s="257"/>
      <c r="Y89" s="238"/>
      <c r="Z89" s="257"/>
      <c r="AA89" s="257"/>
      <c r="AB89" s="257"/>
      <c r="AC89" s="235"/>
      <c r="AD89" s="41"/>
      <c r="AE89" s="41"/>
      <c r="AF89" s="41"/>
      <c r="AG89" s="41"/>
      <c r="AH89" s="41"/>
      <c r="AI89" s="307"/>
    </row>
    <row r="90" spans="1:35" ht="45" hidden="1" customHeight="1" x14ac:dyDescent="0.2">
      <c r="A90" s="244" t="s">
        <v>6491</v>
      </c>
      <c r="B90" s="235">
        <v>719400000</v>
      </c>
      <c r="C90" s="235" t="s">
        <v>70</v>
      </c>
      <c r="D90" s="236" t="s">
        <v>8159</v>
      </c>
      <c r="E90" s="235" t="s">
        <v>578</v>
      </c>
      <c r="F90" s="237" t="s">
        <v>7995</v>
      </c>
      <c r="G90" s="237"/>
      <c r="H90" s="237" t="s">
        <v>579</v>
      </c>
      <c r="I90" s="237" t="s">
        <v>6492</v>
      </c>
      <c r="J90" s="235" t="s">
        <v>580</v>
      </c>
      <c r="K90" s="235" t="s">
        <v>6493</v>
      </c>
      <c r="L90" s="235" t="s">
        <v>6494</v>
      </c>
      <c r="M90" s="235" t="s">
        <v>581</v>
      </c>
      <c r="N90" s="238" t="s">
        <v>46</v>
      </c>
      <c r="O90" s="239" t="s">
        <v>582</v>
      </c>
      <c r="P90" s="239" t="s">
        <v>5854</v>
      </c>
      <c r="Q90" s="240" t="s">
        <v>583</v>
      </c>
      <c r="R90" s="239"/>
      <c r="S90" s="240" t="s">
        <v>346</v>
      </c>
      <c r="T90" s="240" t="s">
        <v>7996</v>
      </c>
      <c r="U90" s="240">
        <v>2021</v>
      </c>
      <c r="V90" s="241">
        <v>37970</v>
      </c>
      <c r="W90" s="239">
        <v>3842</v>
      </c>
      <c r="X90" s="302"/>
      <c r="Y90" s="303"/>
      <c r="Z90" s="302"/>
      <c r="AA90" s="302"/>
      <c r="AB90" s="302"/>
      <c r="AC90" s="308" t="s">
        <v>8131</v>
      </c>
      <c r="AD90" s="41"/>
      <c r="AE90" s="41"/>
      <c r="AF90" s="41"/>
      <c r="AG90" s="41"/>
      <c r="AH90" s="41"/>
      <c r="AI90" s="307" t="s">
        <v>8197</v>
      </c>
    </row>
    <row r="91" spans="1:35" ht="45" hidden="1" customHeight="1" x14ac:dyDescent="0.2">
      <c r="A91" s="244" t="s">
        <v>8198</v>
      </c>
      <c r="B91" s="235">
        <v>653803206</v>
      </c>
      <c r="C91" s="235" t="s">
        <v>70</v>
      </c>
      <c r="D91" s="236" t="s">
        <v>8159</v>
      </c>
      <c r="E91" s="235" t="s">
        <v>584</v>
      </c>
      <c r="F91" s="237" t="s">
        <v>585</v>
      </c>
      <c r="G91" s="237"/>
      <c r="H91" s="237" t="s">
        <v>586</v>
      </c>
      <c r="I91" s="237" t="s">
        <v>587</v>
      </c>
      <c r="J91" s="235" t="s">
        <v>588</v>
      </c>
      <c r="K91" s="235" t="s">
        <v>589</v>
      </c>
      <c r="L91" s="235" t="s">
        <v>590</v>
      </c>
      <c r="M91" s="235" t="s">
        <v>592</v>
      </c>
      <c r="N91" s="238" t="s">
        <v>294</v>
      </c>
      <c r="O91" s="239" t="s">
        <v>8199</v>
      </c>
      <c r="P91" s="239"/>
      <c r="Q91" s="240" t="s">
        <v>591</v>
      </c>
      <c r="R91" s="239"/>
      <c r="S91" s="240" t="s">
        <v>346</v>
      </c>
      <c r="T91" s="240" t="s">
        <v>593</v>
      </c>
      <c r="U91" s="240">
        <v>2005</v>
      </c>
      <c r="V91" s="241">
        <v>39162</v>
      </c>
      <c r="W91" s="239">
        <v>7349</v>
      </c>
      <c r="X91" s="257"/>
      <c r="Y91" s="238"/>
      <c r="Z91" s="257"/>
      <c r="AA91" s="257"/>
      <c r="AB91" s="257"/>
      <c r="AC91" s="235"/>
      <c r="AD91" s="41"/>
      <c r="AE91" s="41"/>
      <c r="AF91" s="41"/>
      <c r="AG91" s="41"/>
      <c r="AH91" s="41"/>
      <c r="AI91" s="41"/>
    </row>
    <row r="92" spans="1:35" ht="45" hidden="1" customHeight="1" x14ac:dyDescent="0.2">
      <c r="A92" s="244" t="s">
        <v>6495</v>
      </c>
      <c r="B92" s="235">
        <v>650333195</v>
      </c>
      <c r="C92" s="235" t="s">
        <v>70</v>
      </c>
      <c r="D92" s="236" t="s">
        <v>8159</v>
      </c>
      <c r="E92" s="235" t="s">
        <v>594</v>
      </c>
      <c r="F92" s="237" t="s">
        <v>595</v>
      </c>
      <c r="G92" s="237"/>
      <c r="H92" s="237" t="s">
        <v>596</v>
      </c>
      <c r="I92" s="237" t="s">
        <v>597</v>
      </c>
      <c r="J92" s="235" t="s">
        <v>598</v>
      </c>
      <c r="K92" s="235" t="s">
        <v>599</v>
      </c>
      <c r="L92" s="235" t="s">
        <v>600</v>
      </c>
      <c r="M92" s="235" t="s">
        <v>602</v>
      </c>
      <c r="N92" s="238" t="s">
        <v>190</v>
      </c>
      <c r="O92" s="239" t="s">
        <v>548</v>
      </c>
      <c r="P92" s="239" t="s">
        <v>603</v>
      </c>
      <c r="Q92" s="240" t="s">
        <v>601</v>
      </c>
      <c r="R92" s="239"/>
      <c r="S92" s="240" t="s">
        <v>346</v>
      </c>
      <c r="T92" s="240" t="s">
        <v>604</v>
      </c>
      <c r="U92" s="240">
        <v>2016</v>
      </c>
      <c r="V92" s="241">
        <v>40771</v>
      </c>
      <c r="W92" s="239">
        <v>7448</v>
      </c>
      <c r="X92" s="257"/>
      <c r="Y92" s="238"/>
      <c r="Z92" s="257"/>
      <c r="AA92" s="257"/>
      <c r="AB92" s="257"/>
      <c r="AC92" s="235"/>
      <c r="AD92" s="41"/>
      <c r="AE92" s="41"/>
      <c r="AF92" s="41"/>
      <c r="AG92" s="41"/>
      <c r="AH92" s="41"/>
      <c r="AI92" s="41"/>
    </row>
    <row r="93" spans="1:35" ht="45" hidden="1" customHeight="1" x14ac:dyDescent="0.2">
      <c r="A93" s="244" t="s">
        <v>6496</v>
      </c>
      <c r="B93" s="235">
        <v>650662539</v>
      </c>
      <c r="C93" s="235" t="s">
        <v>335</v>
      </c>
      <c r="D93" s="236" t="s">
        <v>8159</v>
      </c>
      <c r="E93" s="235" t="s">
        <v>605</v>
      </c>
      <c r="F93" s="237" t="s">
        <v>606</v>
      </c>
      <c r="G93" s="237"/>
      <c r="H93" s="237" t="s">
        <v>607</v>
      </c>
      <c r="I93" s="237" t="s">
        <v>608</v>
      </c>
      <c r="J93" s="235" t="s">
        <v>609</v>
      </c>
      <c r="K93" s="235" t="s">
        <v>610</v>
      </c>
      <c r="L93" s="235" t="s">
        <v>611</v>
      </c>
      <c r="M93" s="235" t="s">
        <v>613</v>
      </c>
      <c r="N93" s="238" t="s">
        <v>504</v>
      </c>
      <c r="O93" s="239" t="s">
        <v>8200</v>
      </c>
      <c r="P93" s="239" t="s">
        <v>614</v>
      </c>
      <c r="Q93" s="240" t="s">
        <v>612</v>
      </c>
      <c r="R93" s="239"/>
      <c r="S93" s="240" t="s">
        <v>81</v>
      </c>
      <c r="T93" s="240" t="s">
        <v>615</v>
      </c>
      <c r="U93" s="240">
        <v>2012</v>
      </c>
      <c r="V93" s="241">
        <v>41436</v>
      </c>
      <c r="W93" s="239">
        <v>7479</v>
      </c>
      <c r="X93" s="257"/>
      <c r="Y93" s="238"/>
      <c r="Z93" s="257"/>
      <c r="AA93" s="257"/>
      <c r="AB93" s="257"/>
      <c r="AC93" s="235"/>
      <c r="AD93" s="41"/>
      <c r="AE93" s="41"/>
      <c r="AF93" s="41"/>
      <c r="AG93" s="41"/>
      <c r="AH93" s="41"/>
      <c r="AI93" s="41"/>
    </row>
    <row r="94" spans="1:35" ht="45" hidden="1" customHeight="1" x14ac:dyDescent="0.2">
      <c r="A94" s="244" t="s">
        <v>8201</v>
      </c>
      <c r="B94" s="235">
        <v>650732359</v>
      </c>
      <c r="C94" s="235" t="s">
        <v>48</v>
      </c>
      <c r="D94" s="236" t="s">
        <v>8159</v>
      </c>
      <c r="E94" s="235" t="s">
        <v>616</v>
      </c>
      <c r="F94" s="237" t="s">
        <v>617</v>
      </c>
      <c r="G94" s="237"/>
      <c r="H94" s="237" t="s">
        <v>618</v>
      </c>
      <c r="I94" s="237" t="s">
        <v>619</v>
      </c>
      <c r="J94" s="235" t="s">
        <v>620</v>
      </c>
      <c r="K94" s="235" t="s">
        <v>28</v>
      </c>
      <c r="L94" s="235" t="s">
        <v>621</v>
      </c>
      <c r="M94" s="235" t="s">
        <v>623</v>
      </c>
      <c r="N94" s="238" t="s">
        <v>47</v>
      </c>
      <c r="O94" s="239" t="s">
        <v>1174</v>
      </c>
      <c r="P94" s="239" t="s">
        <v>624</v>
      </c>
      <c r="Q94" s="240" t="s">
        <v>622</v>
      </c>
      <c r="R94" s="239"/>
      <c r="S94" s="240" t="s">
        <v>625</v>
      </c>
      <c r="T94" s="240" t="s">
        <v>626</v>
      </c>
      <c r="U94" s="240">
        <v>2012</v>
      </c>
      <c r="V94" s="241">
        <v>41563</v>
      </c>
      <c r="W94" s="239">
        <v>7489</v>
      </c>
      <c r="X94" s="257"/>
      <c r="Y94" s="238"/>
      <c r="Z94" s="257"/>
      <c r="AA94" s="257"/>
      <c r="AB94" s="257"/>
      <c r="AC94" s="235"/>
      <c r="AD94" s="41"/>
      <c r="AE94" s="41"/>
      <c r="AF94" s="41"/>
      <c r="AG94" s="41"/>
      <c r="AH94" s="41"/>
      <c r="AI94" s="41"/>
    </row>
    <row r="95" spans="1:35" ht="45" hidden="1" customHeight="1" x14ac:dyDescent="0.2">
      <c r="A95" s="244" t="s">
        <v>6497</v>
      </c>
      <c r="B95" s="235">
        <v>650613848</v>
      </c>
      <c r="C95" s="235" t="s">
        <v>627</v>
      </c>
      <c r="D95" s="236" t="s">
        <v>8159</v>
      </c>
      <c r="E95" s="235" t="s">
        <v>628</v>
      </c>
      <c r="F95" s="237" t="s">
        <v>629</v>
      </c>
      <c r="G95" s="237"/>
      <c r="H95" s="237" t="s">
        <v>630</v>
      </c>
      <c r="I95" s="237" t="s">
        <v>631</v>
      </c>
      <c r="J95" s="235" t="s">
        <v>632</v>
      </c>
      <c r="K95" s="235" t="s">
        <v>633</v>
      </c>
      <c r="L95" s="235" t="s">
        <v>634</v>
      </c>
      <c r="M95" s="235" t="s">
        <v>636</v>
      </c>
      <c r="N95" s="238" t="s">
        <v>504</v>
      </c>
      <c r="O95" s="239" t="s">
        <v>638</v>
      </c>
      <c r="P95" s="239" t="s">
        <v>637</v>
      </c>
      <c r="Q95" s="240" t="s">
        <v>635</v>
      </c>
      <c r="R95" s="239"/>
      <c r="S95" s="240" t="s">
        <v>44</v>
      </c>
      <c r="T95" s="240" t="s">
        <v>639</v>
      </c>
      <c r="U95" s="240">
        <v>2011</v>
      </c>
      <c r="V95" s="241">
        <v>41353</v>
      </c>
      <c r="W95" s="239">
        <v>7474</v>
      </c>
      <c r="X95" s="257"/>
      <c r="Y95" s="238"/>
      <c r="Z95" s="257"/>
      <c r="AA95" s="257"/>
      <c r="AB95" s="257"/>
      <c r="AC95" s="235"/>
      <c r="AD95" s="41"/>
      <c r="AE95" s="41"/>
      <c r="AF95" s="41"/>
      <c r="AG95" s="41"/>
      <c r="AH95" s="41"/>
      <c r="AI95" s="41"/>
    </row>
    <row r="96" spans="1:35" ht="45" hidden="1" customHeight="1" x14ac:dyDescent="0.2">
      <c r="A96" s="244" t="s">
        <v>8202</v>
      </c>
      <c r="B96" s="235">
        <v>650797825</v>
      </c>
      <c r="C96" s="235" t="s">
        <v>335</v>
      </c>
      <c r="D96" s="236" t="s">
        <v>8159</v>
      </c>
      <c r="E96" s="235" t="s">
        <v>640</v>
      </c>
      <c r="F96" s="237" t="s">
        <v>641</v>
      </c>
      <c r="G96" s="237"/>
      <c r="H96" s="237" t="s">
        <v>642</v>
      </c>
      <c r="I96" s="237" t="s">
        <v>643</v>
      </c>
      <c r="J96" s="235" t="s">
        <v>644</v>
      </c>
      <c r="K96" s="235" t="s">
        <v>645</v>
      </c>
      <c r="L96" s="235" t="s">
        <v>646</v>
      </c>
      <c r="M96" s="235" t="s">
        <v>648</v>
      </c>
      <c r="N96" s="238" t="s">
        <v>46</v>
      </c>
      <c r="O96" s="239" t="s">
        <v>538</v>
      </c>
      <c r="P96" s="239" t="s">
        <v>649</v>
      </c>
      <c r="Q96" s="240" t="s">
        <v>647</v>
      </c>
      <c r="R96" s="239"/>
      <c r="S96" s="240" t="s">
        <v>81</v>
      </c>
      <c r="T96" s="240" t="s">
        <v>650</v>
      </c>
      <c r="U96" s="240">
        <v>2014</v>
      </c>
      <c r="V96" s="241">
        <v>42118</v>
      </c>
      <c r="W96" s="239">
        <v>7563</v>
      </c>
      <c r="X96" s="257"/>
      <c r="Y96" s="238"/>
      <c r="Z96" s="257"/>
      <c r="AA96" s="257"/>
      <c r="AB96" s="257"/>
      <c r="AC96" s="235"/>
      <c r="AD96" s="41"/>
      <c r="AE96" s="41"/>
      <c r="AF96" s="41"/>
      <c r="AG96" s="41"/>
      <c r="AH96" s="41"/>
      <c r="AI96" s="41"/>
    </row>
    <row r="97" spans="1:35" ht="45" hidden="1" customHeight="1" x14ac:dyDescent="0.2">
      <c r="A97" s="244" t="s">
        <v>6498</v>
      </c>
      <c r="B97" s="235">
        <v>651484367</v>
      </c>
      <c r="C97" s="235"/>
      <c r="D97" s="236" t="s">
        <v>8159</v>
      </c>
      <c r="E97" s="235" t="s">
        <v>6197</v>
      </c>
      <c r="F97" s="237" t="s">
        <v>5357</v>
      </c>
      <c r="G97" s="237"/>
      <c r="H97" s="237" t="s">
        <v>5317</v>
      </c>
      <c r="I97" s="237" t="s">
        <v>5318</v>
      </c>
      <c r="J97" s="235" t="s">
        <v>1463</v>
      </c>
      <c r="K97" s="235" t="s">
        <v>5358</v>
      </c>
      <c r="L97" s="235" t="s">
        <v>5319</v>
      </c>
      <c r="M97" s="235" t="s">
        <v>5320</v>
      </c>
      <c r="N97" s="238" t="s">
        <v>5321</v>
      </c>
      <c r="O97" s="239" t="s">
        <v>2641</v>
      </c>
      <c r="P97" s="239" t="s">
        <v>5322</v>
      </c>
      <c r="Q97" s="240" t="s">
        <v>5323</v>
      </c>
      <c r="R97" s="239"/>
      <c r="S97" s="240">
        <v>93401</v>
      </c>
      <c r="T97" s="240" t="s">
        <v>5213</v>
      </c>
      <c r="U97" s="246">
        <v>2018</v>
      </c>
      <c r="V97" s="241">
        <v>43635</v>
      </c>
      <c r="W97" s="239">
        <v>7680</v>
      </c>
      <c r="X97" s="257"/>
      <c r="Y97" s="238"/>
      <c r="Z97" s="257"/>
      <c r="AA97" s="257"/>
      <c r="AB97" s="257"/>
      <c r="AC97" s="235"/>
      <c r="AD97" s="41"/>
      <c r="AE97" s="41"/>
      <c r="AF97" s="41"/>
      <c r="AG97" s="41"/>
      <c r="AH97" s="41"/>
      <c r="AI97" s="41"/>
    </row>
    <row r="98" spans="1:35" ht="45" hidden="1" customHeight="1" x14ac:dyDescent="0.2">
      <c r="A98" s="244" t="s">
        <v>6499</v>
      </c>
      <c r="B98" s="235" t="s">
        <v>7811</v>
      </c>
      <c r="C98" s="235" t="s">
        <v>48</v>
      </c>
      <c r="D98" s="236" t="s">
        <v>8159</v>
      </c>
      <c r="E98" s="235" t="s">
        <v>651</v>
      </c>
      <c r="F98" s="237" t="s">
        <v>6500</v>
      </c>
      <c r="G98" s="237"/>
      <c r="H98" s="237" t="s">
        <v>652</v>
      </c>
      <c r="I98" s="237" t="s">
        <v>6501</v>
      </c>
      <c r="J98" s="235" t="s">
        <v>5469</v>
      </c>
      <c r="K98" s="235" t="s">
        <v>5470</v>
      </c>
      <c r="L98" s="235" t="s">
        <v>653</v>
      </c>
      <c r="M98" s="235" t="s">
        <v>5356</v>
      </c>
      <c r="N98" s="238" t="s">
        <v>504</v>
      </c>
      <c r="O98" s="239" t="s">
        <v>654</v>
      </c>
      <c r="P98" s="239" t="s">
        <v>655</v>
      </c>
      <c r="Q98" s="240" t="s">
        <v>656</v>
      </c>
      <c r="R98" s="239"/>
      <c r="S98" s="240">
        <v>93401</v>
      </c>
      <c r="T98" s="240" t="s">
        <v>6502</v>
      </c>
      <c r="U98" s="240">
        <v>2020</v>
      </c>
      <c r="V98" s="241">
        <v>37970</v>
      </c>
      <c r="W98" s="239">
        <v>6900</v>
      </c>
      <c r="X98" s="257"/>
      <c r="Y98" s="238"/>
      <c r="Z98" s="257"/>
      <c r="AA98" s="257"/>
      <c r="AB98" s="257"/>
      <c r="AC98" s="235"/>
      <c r="AD98" s="41"/>
      <c r="AE98" s="41"/>
      <c r="AF98" s="41"/>
      <c r="AG98" s="41"/>
      <c r="AH98" s="41"/>
      <c r="AI98" s="41"/>
    </row>
    <row r="99" spans="1:35" ht="45" hidden="1" customHeight="1" x14ac:dyDescent="0.2">
      <c r="A99" s="244" t="s">
        <v>6503</v>
      </c>
      <c r="B99" s="235">
        <v>725712006</v>
      </c>
      <c r="C99" s="235" t="s">
        <v>70</v>
      </c>
      <c r="D99" s="236" t="s">
        <v>8159</v>
      </c>
      <c r="E99" s="235" t="s">
        <v>657</v>
      </c>
      <c r="F99" s="246" t="s">
        <v>6504</v>
      </c>
      <c r="G99" s="246"/>
      <c r="H99" s="237" t="s">
        <v>658</v>
      </c>
      <c r="I99" s="237" t="s">
        <v>5305</v>
      </c>
      <c r="J99" s="235" t="s">
        <v>659</v>
      </c>
      <c r="K99" s="235" t="s">
        <v>6505</v>
      </c>
      <c r="L99" s="235" t="s">
        <v>5306</v>
      </c>
      <c r="M99" s="235" t="s">
        <v>6506</v>
      </c>
      <c r="N99" s="238" t="s">
        <v>46</v>
      </c>
      <c r="O99" s="239" t="s">
        <v>2824</v>
      </c>
      <c r="P99" s="239">
        <v>56933337595</v>
      </c>
      <c r="Q99" s="251" t="s">
        <v>6507</v>
      </c>
      <c r="R99" s="239"/>
      <c r="S99" s="240" t="s">
        <v>346</v>
      </c>
      <c r="T99" s="240" t="s">
        <v>6508</v>
      </c>
      <c r="U99" s="240">
        <v>2020</v>
      </c>
      <c r="V99" s="241">
        <v>37970</v>
      </c>
      <c r="W99" s="239">
        <v>7041</v>
      </c>
      <c r="X99" s="302"/>
      <c r="Y99" s="303"/>
      <c r="Z99" s="302"/>
      <c r="AA99" s="302"/>
      <c r="AB99" s="302"/>
      <c r="AC99" s="308" t="s">
        <v>8129</v>
      </c>
      <c r="AD99" s="41"/>
      <c r="AE99" s="41"/>
      <c r="AF99" s="41"/>
      <c r="AG99" s="41"/>
      <c r="AH99" s="41"/>
      <c r="AI99" s="307" t="s">
        <v>8130</v>
      </c>
    </row>
    <row r="100" spans="1:35" ht="45" hidden="1" customHeight="1" x14ac:dyDescent="0.2">
      <c r="A100" s="244" t="s">
        <v>6509</v>
      </c>
      <c r="B100" s="235">
        <v>651114535</v>
      </c>
      <c r="C100" s="235" t="s">
        <v>70</v>
      </c>
      <c r="D100" s="236" t="s">
        <v>8159</v>
      </c>
      <c r="E100" s="235" t="s">
        <v>660</v>
      </c>
      <c r="F100" s="237" t="s">
        <v>661</v>
      </c>
      <c r="G100" s="237"/>
      <c r="H100" s="237" t="s">
        <v>662</v>
      </c>
      <c r="I100" s="237" t="s">
        <v>5473</v>
      </c>
      <c r="J100" s="235" t="s">
        <v>663</v>
      </c>
      <c r="K100" s="235" t="s">
        <v>664</v>
      </c>
      <c r="L100" s="235" t="s">
        <v>5474</v>
      </c>
      <c r="M100" s="235" t="s">
        <v>666</v>
      </c>
      <c r="N100" s="238" t="s">
        <v>190</v>
      </c>
      <c r="O100" s="239" t="s">
        <v>548</v>
      </c>
      <c r="P100" s="239" t="s">
        <v>667</v>
      </c>
      <c r="Q100" s="240" t="s">
        <v>665</v>
      </c>
      <c r="R100" s="239"/>
      <c r="S100" s="240" t="s">
        <v>346</v>
      </c>
      <c r="T100" s="240" t="s">
        <v>668</v>
      </c>
      <c r="U100" s="240">
        <v>2017</v>
      </c>
      <c r="V100" s="241">
        <v>42349</v>
      </c>
      <c r="W100" s="239">
        <v>7588</v>
      </c>
      <c r="X100" s="257"/>
      <c r="Y100" s="238"/>
      <c r="Z100" s="257"/>
      <c r="AA100" s="257"/>
      <c r="AB100" s="257"/>
      <c r="AC100" s="235"/>
      <c r="AD100" s="41"/>
      <c r="AE100" s="41"/>
      <c r="AF100" s="41"/>
      <c r="AG100" s="41"/>
      <c r="AH100" s="41"/>
      <c r="AI100" s="307"/>
    </row>
    <row r="101" spans="1:35" ht="45" hidden="1" customHeight="1" x14ac:dyDescent="0.2">
      <c r="A101" s="244" t="s">
        <v>8203</v>
      </c>
      <c r="B101" s="235">
        <v>653776500</v>
      </c>
      <c r="C101" s="235" t="s">
        <v>70</v>
      </c>
      <c r="D101" s="236" t="s">
        <v>8159</v>
      </c>
      <c r="E101" s="235" t="s">
        <v>669</v>
      </c>
      <c r="F101" s="237" t="s">
        <v>670</v>
      </c>
      <c r="G101" s="237"/>
      <c r="H101" s="237" t="s">
        <v>671</v>
      </c>
      <c r="I101" s="237" t="s">
        <v>672</v>
      </c>
      <c r="J101" s="235" t="s">
        <v>673</v>
      </c>
      <c r="K101" s="235" t="s">
        <v>674</v>
      </c>
      <c r="L101" s="235" t="s">
        <v>675</v>
      </c>
      <c r="M101" s="235" t="s">
        <v>676</v>
      </c>
      <c r="N101" s="238" t="s">
        <v>294</v>
      </c>
      <c r="O101" s="240" t="s">
        <v>902</v>
      </c>
      <c r="P101" s="239" t="s">
        <v>677</v>
      </c>
      <c r="Q101" s="240"/>
      <c r="R101" s="239"/>
      <c r="S101" s="240" t="s">
        <v>346</v>
      </c>
      <c r="T101" s="240" t="s">
        <v>678</v>
      </c>
      <c r="U101" s="240" t="s">
        <v>8204</v>
      </c>
      <c r="V101" s="241">
        <v>38799</v>
      </c>
      <c r="W101" s="239">
        <v>7314</v>
      </c>
      <c r="X101" s="257"/>
      <c r="Y101" s="238"/>
      <c r="Z101" s="257"/>
      <c r="AA101" s="257"/>
      <c r="AB101" s="257"/>
      <c r="AC101" s="235"/>
      <c r="AD101" s="41"/>
      <c r="AE101" s="41"/>
      <c r="AF101" s="41"/>
      <c r="AG101" s="41"/>
      <c r="AH101" s="41"/>
      <c r="AI101" s="307"/>
    </row>
    <row r="102" spans="1:35" ht="45" hidden="1" customHeight="1" x14ac:dyDescent="0.2">
      <c r="A102" s="244" t="s">
        <v>6510</v>
      </c>
      <c r="B102" s="235">
        <v>717449002</v>
      </c>
      <c r="C102" s="235" t="s">
        <v>70</v>
      </c>
      <c r="D102" s="236" t="s">
        <v>8159</v>
      </c>
      <c r="E102" s="235" t="s">
        <v>679</v>
      </c>
      <c r="F102" s="237" t="s">
        <v>6511</v>
      </c>
      <c r="G102" s="237"/>
      <c r="H102" s="237" t="s">
        <v>680</v>
      </c>
      <c r="I102" s="237" t="s">
        <v>6512</v>
      </c>
      <c r="J102" s="235" t="s">
        <v>681</v>
      </c>
      <c r="K102" s="235" t="s">
        <v>6513</v>
      </c>
      <c r="L102" s="235" t="s">
        <v>682</v>
      </c>
      <c r="M102" s="235" t="s">
        <v>683</v>
      </c>
      <c r="N102" s="238" t="s">
        <v>190</v>
      </c>
      <c r="O102" s="239" t="s">
        <v>548</v>
      </c>
      <c r="P102" s="239" t="s">
        <v>5224</v>
      </c>
      <c r="Q102" s="251" t="s">
        <v>5225</v>
      </c>
      <c r="R102" s="239"/>
      <c r="S102" s="240" t="s">
        <v>346</v>
      </c>
      <c r="T102" s="240" t="s">
        <v>8132</v>
      </c>
      <c r="U102" s="240">
        <v>2021</v>
      </c>
      <c r="V102" s="241">
        <v>37970</v>
      </c>
      <c r="W102" s="239">
        <v>6830</v>
      </c>
      <c r="X102" s="302"/>
      <c r="Y102" s="303"/>
      <c r="Z102" s="302"/>
      <c r="AA102" s="302"/>
      <c r="AB102" s="302"/>
      <c r="AC102" s="304"/>
      <c r="AD102" s="41"/>
      <c r="AE102" s="41"/>
      <c r="AF102" s="41"/>
      <c r="AG102" s="41"/>
      <c r="AH102" s="41"/>
      <c r="AI102" s="307"/>
    </row>
    <row r="103" spans="1:35" ht="45" hidden="1" customHeight="1" x14ac:dyDescent="0.2">
      <c r="A103" s="244" t="s">
        <v>6514</v>
      </c>
      <c r="B103" s="235">
        <v>717150007</v>
      </c>
      <c r="C103" s="235" t="s">
        <v>70</v>
      </c>
      <c r="D103" s="236" t="s">
        <v>8159</v>
      </c>
      <c r="E103" s="235" t="s">
        <v>684</v>
      </c>
      <c r="F103" s="237" t="s">
        <v>7997</v>
      </c>
      <c r="G103" s="237"/>
      <c r="H103" s="237" t="s">
        <v>685</v>
      </c>
      <c r="I103" s="237" t="s">
        <v>7998</v>
      </c>
      <c r="J103" s="235" t="s">
        <v>686</v>
      </c>
      <c r="K103" s="235" t="s">
        <v>7999</v>
      </c>
      <c r="L103" s="235" t="s">
        <v>6515</v>
      </c>
      <c r="M103" s="235" t="s">
        <v>687</v>
      </c>
      <c r="N103" s="238" t="s">
        <v>46</v>
      </c>
      <c r="O103" s="239" t="s">
        <v>688</v>
      </c>
      <c r="P103" s="239" t="s">
        <v>5234</v>
      </c>
      <c r="Q103" s="240"/>
      <c r="R103" s="239"/>
      <c r="S103" s="240" t="s">
        <v>346</v>
      </c>
      <c r="T103" s="240" t="s">
        <v>7966</v>
      </c>
      <c r="U103" s="240">
        <v>2021</v>
      </c>
      <c r="V103" s="241">
        <v>37970</v>
      </c>
      <c r="W103" s="239">
        <v>6570</v>
      </c>
      <c r="X103" s="302"/>
      <c r="Y103" s="303"/>
      <c r="Z103" s="302"/>
      <c r="AA103" s="302"/>
      <c r="AB103" s="302"/>
      <c r="AC103" s="304" t="s">
        <v>8133</v>
      </c>
      <c r="AD103" s="41"/>
      <c r="AE103" s="41"/>
      <c r="AF103" s="41"/>
      <c r="AG103" s="41"/>
      <c r="AH103" s="41"/>
      <c r="AI103" s="307" t="s">
        <v>8205</v>
      </c>
    </row>
    <row r="104" spans="1:35" ht="45" hidden="1" customHeight="1" x14ac:dyDescent="0.2">
      <c r="A104" s="244" t="s">
        <v>6516</v>
      </c>
      <c r="B104" s="235">
        <v>651578310</v>
      </c>
      <c r="C104" s="235" t="s">
        <v>70</v>
      </c>
      <c r="D104" s="236" t="s">
        <v>8159</v>
      </c>
      <c r="E104" s="235" t="s">
        <v>6517</v>
      </c>
      <c r="F104" s="237" t="s">
        <v>6518</v>
      </c>
      <c r="G104" s="237"/>
      <c r="H104" s="237" t="s">
        <v>689</v>
      </c>
      <c r="I104" s="237" t="s">
        <v>6519</v>
      </c>
      <c r="J104" s="235" t="s">
        <v>6012</v>
      </c>
      <c r="K104" s="235" t="s">
        <v>6520</v>
      </c>
      <c r="L104" s="235" t="s">
        <v>691</v>
      </c>
      <c r="M104" s="235" t="s">
        <v>6011</v>
      </c>
      <c r="N104" s="238" t="s">
        <v>504</v>
      </c>
      <c r="O104" s="239" t="s">
        <v>179</v>
      </c>
      <c r="P104" s="239" t="s">
        <v>692</v>
      </c>
      <c r="Q104" s="240" t="s">
        <v>693</v>
      </c>
      <c r="R104" s="239"/>
      <c r="S104" s="240" t="s">
        <v>561</v>
      </c>
      <c r="T104" s="240" t="s">
        <v>6186</v>
      </c>
      <c r="U104" s="240">
        <v>2020</v>
      </c>
      <c r="V104" s="241">
        <v>43343</v>
      </c>
      <c r="W104" s="239">
        <v>7654</v>
      </c>
      <c r="X104" s="302"/>
      <c r="Y104" s="303"/>
      <c r="Z104" s="302"/>
      <c r="AA104" s="302"/>
      <c r="AB104" s="302"/>
      <c r="AC104" s="304"/>
      <c r="AD104" s="41"/>
      <c r="AE104" s="41"/>
      <c r="AF104" s="41"/>
      <c r="AG104" s="41"/>
      <c r="AH104" s="41"/>
      <c r="AI104" s="307"/>
    </row>
    <row r="105" spans="1:35" ht="45" hidden="1" customHeight="1" x14ac:dyDescent="0.2">
      <c r="A105" s="244" t="s">
        <v>6521</v>
      </c>
      <c r="B105" s="235">
        <v>651753546</v>
      </c>
      <c r="C105" s="235"/>
      <c r="D105" s="236" t="s">
        <v>8159</v>
      </c>
      <c r="E105" s="235" t="s">
        <v>6198</v>
      </c>
      <c r="F105" s="237" t="s">
        <v>5437</v>
      </c>
      <c r="G105" s="237"/>
      <c r="H105" s="237" t="s">
        <v>5438</v>
      </c>
      <c r="I105" s="237" t="s">
        <v>5439</v>
      </c>
      <c r="J105" s="235" t="s">
        <v>5298</v>
      </c>
      <c r="K105" s="235" t="s">
        <v>5440</v>
      </c>
      <c r="L105" s="235" t="s">
        <v>5441</v>
      </c>
      <c r="M105" s="235" t="s">
        <v>5442</v>
      </c>
      <c r="N105" s="238" t="s">
        <v>495</v>
      </c>
      <c r="O105" s="239" t="s">
        <v>2122</v>
      </c>
      <c r="P105" s="239" t="s">
        <v>5443</v>
      </c>
      <c r="Q105" s="251" t="s">
        <v>5444</v>
      </c>
      <c r="R105" s="239"/>
      <c r="S105" s="240">
        <v>93401</v>
      </c>
      <c r="T105" s="240" t="s">
        <v>5304</v>
      </c>
      <c r="U105" s="246">
        <v>2018</v>
      </c>
      <c r="V105" s="241">
        <v>43707</v>
      </c>
      <c r="W105" s="239">
        <v>7686</v>
      </c>
      <c r="X105" s="257"/>
      <c r="Y105" s="238"/>
      <c r="Z105" s="257"/>
      <c r="AA105" s="257"/>
      <c r="AB105" s="257"/>
      <c r="AC105" s="235"/>
      <c r="AD105" s="41"/>
      <c r="AE105" s="41"/>
      <c r="AF105" s="41"/>
      <c r="AG105" s="41"/>
      <c r="AH105" s="41"/>
      <c r="AI105" s="307"/>
    </row>
    <row r="106" spans="1:35" ht="45" hidden="1" customHeight="1" x14ac:dyDescent="0.2">
      <c r="A106" s="244" t="s">
        <v>6522</v>
      </c>
      <c r="B106" s="235">
        <v>651018196</v>
      </c>
      <c r="C106" s="237" t="s">
        <v>70</v>
      </c>
      <c r="D106" s="236" t="s">
        <v>8159</v>
      </c>
      <c r="E106" s="235" t="s">
        <v>695</v>
      </c>
      <c r="F106" s="237" t="s">
        <v>696</v>
      </c>
      <c r="G106" s="237"/>
      <c r="H106" s="237" t="s">
        <v>697</v>
      </c>
      <c r="I106" s="237" t="s">
        <v>698</v>
      </c>
      <c r="J106" s="235" t="s">
        <v>663</v>
      </c>
      <c r="K106" s="235" t="s">
        <v>699</v>
      </c>
      <c r="L106" s="235" t="s">
        <v>700</v>
      </c>
      <c r="M106" s="235" t="s">
        <v>701</v>
      </c>
      <c r="N106" s="238" t="s">
        <v>5030</v>
      </c>
      <c r="O106" s="239" t="s">
        <v>57</v>
      </c>
      <c r="P106" s="239" t="s">
        <v>702</v>
      </c>
      <c r="Q106" s="240" t="s">
        <v>703</v>
      </c>
      <c r="R106" s="239"/>
      <c r="S106" s="239" t="s">
        <v>346</v>
      </c>
      <c r="T106" s="240" t="s">
        <v>389</v>
      </c>
      <c r="U106" s="240">
        <v>2015</v>
      </c>
      <c r="V106" s="241">
        <v>42626</v>
      </c>
      <c r="W106" s="239">
        <v>7617</v>
      </c>
      <c r="X106" s="257"/>
      <c r="Y106" s="238"/>
      <c r="Z106" s="257"/>
      <c r="AA106" s="257"/>
      <c r="AB106" s="257"/>
      <c r="AC106" s="235"/>
      <c r="AD106" s="41"/>
      <c r="AE106" s="41"/>
      <c r="AF106" s="41"/>
      <c r="AG106" s="41"/>
      <c r="AH106" s="41"/>
      <c r="AI106" s="307"/>
    </row>
    <row r="107" spans="1:35" ht="45" hidden="1" customHeight="1" x14ac:dyDescent="0.2">
      <c r="A107" s="244" t="s">
        <v>6523</v>
      </c>
      <c r="B107" s="235">
        <v>735342002</v>
      </c>
      <c r="C107" s="235" t="s">
        <v>70</v>
      </c>
      <c r="D107" s="236" t="s">
        <v>8159</v>
      </c>
      <c r="E107" s="235" t="s">
        <v>704</v>
      </c>
      <c r="F107" s="237" t="s">
        <v>705</v>
      </c>
      <c r="G107" s="237"/>
      <c r="H107" s="237" t="s">
        <v>706</v>
      </c>
      <c r="I107" s="237" t="s">
        <v>707</v>
      </c>
      <c r="J107" s="235" t="s">
        <v>708</v>
      </c>
      <c r="K107" s="235" t="s">
        <v>709</v>
      </c>
      <c r="L107" s="235" t="s">
        <v>710</v>
      </c>
      <c r="M107" s="235" t="s">
        <v>712</v>
      </c>
      <c r="N107" s="238" t="s">
        <v>5069</v>
      </c>
      <c r="O107" s="239" t="s">
        <v>713</v>
      </c>
      <c r="P107" s="239"/>
      <c r="Q107" s="240" t="s">
        <v>711</v>
      </c>
      <c r="R107" s="239"/>
      <c r="S107" s="240" t="s">
        <v>44</v>
      </c>
      <c r="T107" s="240" t="s">
        <v>399</v>
      </c>
      <c r="U107" s="240">
        <v>2014</v>
      </c>
      <c r="V107" s="241">
        <v>37970</v>
      </c>
      <c r="W107" s="239">
        <v>6980</v>
      </c>
      <c r="X107" s="257"/>
      <c r="Y107" s="238"/>
      <c r="Z107" s="257"/>
      <c r="AA107" s="257"/>
      <c r="AB107" s="257"/>
      <c r="AC107" s="235"/>
      <c r="AD107" s="41"/>
      <c r="AE107" s="41"/>
      <c r="AF107" s="41"/>
      <c r="AG107" s="41"/>
      <c r="AH107" s="41"/>
      <c r="AI107" s="307"/>
    </row>
    <row r="108" spans="1:35" ht="45" hidden="1" customHeight="1" x14ac:dyDescent="0.2">
      <c r="A108" s="244" t="s">
        <v>6524</v>
      </c>
      <c r="B108" s="235">
        <v>652919804</v>
      </c>
      <c r="C108" s="235" t="s">
        <v>48</v>
      </c>
      <c r="D108" s="236" t="s">
        <v>8159</v>
      </c>
      <c r="E108" s="235" t="s">
        <v>714</v>
      </c>
      <c r="F108" s="237" t="s">
        <v>715</v>
      </c>
      <c r="G108" s="237"/>
      <c r="H108" s="237" t="s">
        <v>716</v>
      </c>
      <c r="I108" s="237" t="s">
        <v>717</v>
      </c>
      <c r="J108" s="235" t="s">
        <v>565</v>
      </c>
      <c r="K108" s="240" t="s">
        <v>718</v>
      </c>
      <c r="L108" s="235" t="s">
        <v>719</v>
      </c>
      <c r="M108" s="235" t="s">
        <v>720</v>
      </c>
      <c r="N108" s="238" t="s">
        <v>721</v>
      </c>
      <c r="O108" s="239" t="s">
        <v>722</v>
      </c>
      <c r="P108" s="239"/>
      <c r="Q108" s="240"/>
      <c r="R108" s="239"/>
      <c r="S108" s="240" t="s">
        <v>81</v>
      </c>
      <c r="T108" s="240" t="s">
        <v>723</v>
      </c>
      <c r="U108" s="240">
        <v>2004</v>
      </c>
      <c r="V108" s="241">
        <v>38384</v>
      </c>
      <c r="W108" s="239">
        <v>7156</v>
      </c>
      <c r="X108" s="257"/>
      <c r="Y108" s="238"/>
      <c r="Z108" s="257"/>
      <c r="AA108" s="257"/>
      <c r="AB108" s="257"/>
      <c r="AC108" s="235"/>
      <c r="AD108" s="41"/>
      <c r="AE108" s="41"/>
      <c r="AF108" s="41"/>
      <c r="AG108" s="41"/>
      <c r="AH108" s="41"/>
      <c r="AI108" s="307"/>
    </row>
    <row r="109" spans="1:35" ht="45" hidden="1" customHeight="1" x14ac:dyDescent="0.2">
      <c r="A109" s="244" t="s">
        <v>6525</v>
      </c>
      <c r="B109" s="235">
        <v>725997000</v>
      </c>
      <c r="C109" s="235" t="s">
        <v>70</v>
      </c>
      <c r="D109" s="236" t="s">
        <v>8159</v>
      </c>
      <c r="E109" s="235" t="s">
        <v>724</v>
      </c>
      <c r="F109" s="237" t="s">
        <v>8394</v>
      </c>
      <c r="G109" s="237"/>
      <c r="H109" s="237" t="s">
        <v>725</v>
      </c>
      <c r="I109" s="237" t="s">
        <v>6082</v>
      </c>
      <c r="J109" s="235" t="s">
        <v>119</v>
      </c>
      <c r="K109" s="235" t="s">
        <v>6083</v>
      </c>
      <c r="L109" s="235" t="s">
        <v>726</v>
      </c>
      <c r="M109" s="235" t="s">
        <v>727</v>
      </c>
      <c r="N109" s="238" t="s">
        <v>728</v>
      </c>
      <c r="O109" s="239" t="s">
        <v>2291</v>
      </c>
      <c r="P109" s="239"/>
      <c r="Q109" s="240"/>
      <c r="R109" s="239"/>
      <c r="S109" s="240" t="s">
        <v>346</v>
      </c>
      <c r="T109" s="240" t="s">
        <v>6084</v>
      </c>
      <c r="U109" s="240">
        <v>2019</v>
      </c>
      <c r="V109" s="241">
        <v>37970</v>
      </c>
      <c r="W109" s="239">
        <v>6903</v>
      </c>
      <c r="X109" s="257"/>
      <c r="Y109" s="238"/>
      <c r="Z109" s="257"/>
      <c r="AA109" s="257"/>
      <c r="AB109" s="257"/>
      <c r="AC109" s="235"/>
      <c r="AD109" s="41"/>
      <c r="AE109" s="41"/>
      <c r="AF109" s="41"/>
      <c r="AG109" s="41"/>
      <c r="AH109" s="41"/>
      <c r="AI109" s="307"/>
    </row>
    <row r="110" spans="1:35" ht="45" hidden="1" customHeight="1" x14ac:dyDescent="0.2">
      <c r="A110" s="244" t="s">
        <v>6526</v>
      </c>
      <c r="B110" s="235">
        <v>719365000</v>
      </c>
      <c r="C110" s="235" t="s">
        <v>70</v>
      </c>
      <c r="D110" s="236" t="s">
        <v>8159</v>
      </c>
      <c r="E110" s="235" t="s">
        <v>729</v>
      </c>
      <c r="F110" s="237" t="s">
        <v>6527</v>
      </c>
      <c r="G110" s="237"/>
      <c r="H110" s="237" t="s">
        <v>730</v>
      </c>
      <c r="I110" s="237" t="s">
        <v>6528</v>
      </c>
      <c r="J110" s="235" t="s">
        <v>731</v>
      </c>
      <c r="K110" s="235" t="s">
        <v>6529</v>
      </c>
      <c r="L110" s="235" t="s">
        <v>5518</v>
      </c>
      <c r="M110" s="235" t="s">
        <v>732</v>
      </c>
      <c r="N110" s="238" t="s">
        <v>46</v>
      </c>
      <c r="O110" s="239" t="s">
        <v>733</v>
      </c>
      <c r="P110" s="239" t="s">
        <v>5519</v>
      </c>
      <c r="Q110" s="251" t="s">
        <v>5520</v>
      </c>
      <c r="R110" s="239"/>
      <c r="S110" s="240" t="s">
        <v>346</v>
      </c>
      <c r="T110" s="240" t="s">
        <v>6530</v>
      </c>
      <c r="U110" s="240">
        <v>2020</v>
      </c>
      <c r="V110" s="241">
        <v>37970</v>
      </c>
      <c r="W110" s="239">
        <v>6899</v>
      </c>
      <c r="X110" s="257"/>
      <c r="Y110" s="238"/>
      <c r="Z110" s="257"/>
      <c r="AA110" s="257"/>
      <c r="AB110" s="257"/>
      <c r="AC110" s="235"/>
      <c r="AD110" s="41"/>
      <c r="AE110" s="41"/>
      <c r="AF110" s="41"/>
      <c r="AG110" s="41"/>
      <c r="AH110" s="41"/>
      <c r="AI110" s="307"/>
    </row>
    <row r="111" spans="1:35" ht="45" hidden="1" customHeight="1" x14ac:dyDescent="0.2">
      <c r="A111" s="244" t="s">
        <v>6531</v>
      </c>
      <c r="B111" s="235">
        <v>725129009</v>
      </c>
      <c r="C111" s="235" t="s">
        <v>70</v>
      </c>
      <c r="D111" s="236" t="s">
        <v>8159</v>
      </c>
      <c r="E111" s="235" t="s">
        <v>734</v>
      </c>
      <c r="F111" s="237" t="s">
        <v>8034</v>
      </c>
      <c r="G111" s="237"/>
      <c r="H111" s="237" t="s">
        <v>735</v>
      </c>
      <c r="I111" s="237" t="s">
        <v>8035</v>
      </c>
      <c r="J111" s="235" t="s">
        <v>731</v>
      </c>
      <c r="K111" s="235" t="s">
        <v>6532</v>
      </c>
      <c r="L111" s="235" t="s">
        <v>736</v>
      </c>
      <c r="M111" s="235" t="s">
        <v>737</v>
      </c>
      <c r="N111" s="238" t="s">
        <v>5034</v>
      </c>
      <c r="O111" s="239" t="s">
        <v>822</v>
      </c>
      <c r="P111" s="239" t="s">
        <v>5086</v>
      </c>
      <c r="Q111" s="240" t="s">
        <v>5087</v>
      </c>
      <c r="R111" s="239"/>
      <c r="S111" s="240" t="s">
        <v>346</v>
      </c>
      <c r="T111" s="240" t="s">
        <v>8036</v>
      </c>
      <c r="U111" s="240">
        <v>2021</v>
      </c>
      <c r="V111" s="241">
        <v>37970</v>
      </c>
      <c r="W111" s="239">
        <v>6926</v>
      </c>
      <c r="X111" s="302"/>
      <c r="Y111" s="303"/>
      <c r="Z111" s="302"/>
      <c r="AA111" s="302"/>
      <c r="AB111" s="302"/>
      <c r="AC111" s="304"/>
      <c r="AD111" s="41"/>
      <c r="AE111" s="41"/>
      <c r="AF111" s="41"/>
      <c r="AG111" s="41"/>
      <c r="AH111" s="41"/>
      <c r="AI111" s="307"/>
    </row>
    <row r="112" spans="1:35" ht="45" hidden="1" customHeight="1" x14ac:dyDescent="0.2">
      <c r="A112" s="244" t="s">
        <v>6534</v>
      </c>
      <c r="B112" s="235">
        <v>651460891</v>
      </c>
      <c r="C112" s="235"/>
      <c r="D112" s="236" t="s">
        <v>8159</v>
      </c>
      <c r="E112" s="235" t="s">
        <v>6199</v>
      </c>
      <c r="F112" s="237" t="s">
        <v>5902</v>
      </c>
      <c r="G112" s="237"/>
      <c r="H112" s="237" t="s">
        <v>5901</v>
      </c>
      <c r="I112" s="237" t="s">
        <v>5903</v>
      </c>
      <c r="J112" s="235" t="s">
        <v>1216</v>
      </c>
      <c r="K112" s="235" t="s">
        <v>5904</v>
      </c>
      <c r="L112" s="235" t="s">
        <v>5905</v>
      </c>
      <c r="M112" s="235" t="s">
        <v>5906</v>
      </c>
      <c r="N112" s="238" t="s">
        <v>46</v>
      </c>
      <c r="O112" s="239" t="s">
        <v>3146</v>
      </c>
      <c r="P112" s="239" t="s">
        <v>5907</v>
      </c>
      <c r="Q112" s="251" t="s">
        <v>5908</v>
      </c>
      <c r="R112" s="239"/>
      <c r="S112" s="240">
        <v>93401</v>
      </c>
      <c r="T112" s="240" t="s">
        <v>5909</v>
      </c>
      <c r="U112" s="240">
        <v>2020</v>
      </c>
      <c r="V112" s="241">
        <v>44119</v>
      </c>
      <c r="W112" s="239">
        <v>7718</v>
      </c>
      <c r="X112" s="257"/>
      <c r="Y112" s="238"/>
      <c r="Z112" s="257"/>
      <c r="AA112" s="257"/>
      <c r="AB112" s="257"/>
      <c r="AC112" s="235"/>
      <c r="AD112" s="41"/>
      <c r="AE112" s="41"/>
      <c r="AF112" s="41"/>
      <c r="AG112" s="41"/>
      <c r="AH112" s="41"/>
      <c r="AI112" s="307"/>
    </row>
    <row r="113" spans="1:35" ht="45" hidden="1" customHeight="1" x14ac:dyDescent="0.2">
      <c r="A113" s="244" t="s">
        <v>6535</v>
      </c>
      <c r="B113" s="235">
        <v>727861009</v>
      </c>
      <c r="C113" s="235" t="s">
        <v>70</v>
      </c>
      <c r="D113" s="236" t="s">
        <v>8159</v>
      </c>
      <c r="E113" s="235" t="s">
        <v>738</v>
      </c>
      <c r="F113" s="237" t="s">
        <v>739</v>
      </c>
      <c r="G113" s="237"/>
      <c r="H113" s="237" t="s">
        <v>740</v>
      </c>
      <c r="I113" s="237" t="s">
        <v>741</v>
      </c>
      <c r="J113" s="235" t="s">
        <v>163</v>
      </c>
      <c r="K113" s="235" t="s">
        <v>742</v>
      </c>
      <c r="L113" s="235" t="s">
        <v>743</v>
      </c>
      <c r="M113" s="235" t="s">
        <v>744</v>
      </c>
      <c r="N113" s="238" t="s">
        <v>46</v>
      </c>
      <c r="O113" s="239" t="s">
        <v>746</v>
      </c>
      <c r="P113" s="239" t="s">
        <v>745</v>
      </c>
      <c r="Q113" s="240"/>
      <c r="R113" s="239"/>
      <c r="S113" s="240" t="s">
        <v>445</v>
      </c>
      <c r="T113" s="240" t="s">
        <v>747</v>
      </c>
      <c r="U113" s="240">
        <v>2013</v>
      </c>
      <c r="V113" s="241">
        <v>38443</v>
      </c>
      <c r="W113" s="239">
        <v>7161</v>
      </c>
      <c r="X113" s="257"/>
      <c r="Y113" s="238"/>
      <c r="Z113" s="257"/>
      <c r="AA113" s="257"/>
      <c r="AB113" s="257"/>
      <c r="AC113" s="235"/>
      <c r="AD113" s="41"/>
      <c r="AE113" s="41"/>
      <c r="AF113" s="41"/>
      <c r="AG113" s="41"/>
      <c r="AH113" s="41"/>
      <c r="AI113" s="307"/>
    </row>
    <row r="114" spans="1:35" ht="45" hidden="1" customHeight="1" x14ac:dyDescent="0.2">
      <c r="A114" s="244" t="s">
        <v>6536</v>
      </c>
      <c r="B114" s="235">
        <v>726414009</v>
      </c>
      <c r="C114" s="235" t="s">
        <v>70</v>
      </c>
      <c r="D114" s="236" t="s">
        <v>8159</v>
      </c>
      <c r="E114" s="235" t="s">
        <v>748</v>
      </c>
      <c r="F114" s="237" t="s">
        <v>749</v>
      </c>
      <c r="G114" s="237"/>
      <c r="H114" s="237" t="s">
        <v>750</v>
      </c>
      <c r="I114" s="237" t="s">
        <v>751</v>
      </c>
      <c r="J114" s="235" t="s">
        <v>119</v>
      </c>
      <c r="K114" s="235" t="s">
        <v>752</v>
      </c>
      <c r="L114" s="235" t="s">
        <v>753</v>
      </c>
      <c r="M114" s="235" t="s">
        <v>754</v>
      </c>
      <c r="N114" s="238" t="s">
        <v>46</v>
      </c>
      <c r="O114" s="239" t="s">
        <v>756</v>
      </c>
      <c r="P114" s="239" t="s">
        <v>755</v>
      </c>
      <c r="Q114" s="240"/>
      <c r="R114" s="239"/>
      <c r="S114" s="240" t="s">
        <v>346</v>
      </c>
      <c r="T114" s="240" t="s">
        <v>757</v>
      </c>
      <c r="U114" s="240">
        <v>2009</v>
      </c>
      <c r="V114" s="241">
        <v>37970</v>
      </c>
      <c r="W114" s="239">
        <v>6932</v>
      </c>
      <c r="X114" s="257"/>
      <c r="Y114" s="238"/>
      <c r="Z114" s="257"/>
      <c r="AA114" s="257"/>
      <c r="AB114" s="257"/>
      <c r="AC114" s="235"/>
      <c r="AD114" s="41"/>
      <c r="AE114" s="41"/>
      <c r="AF114" s="41"/>
      <c r="AG114" s="41"/>
      <c r="AH114" s="41"/>
      <c r="AI114" s="307"/>
    </row>
    <row r="115" spans="1:35" ht="45" hidden="1" customHeight="1" x14ac:dyDescent="0.2">
      <c r="A115" s="244" t="s">
        <v>6537</v>
      </c>
      <c r="B115" s="235">
        <v>711620001</v>
      </c>
      <c r="C115" s="235" t="s">
        <v>70</v>
      </c>
      <c r="D115" s="236" t="s">
        <v>8159</v>
      </c>
      <c r="E115" s="235" t="s">
        <v>758</v>
      </c>
      <c r="F115" s="237" t="s">
        <v>6538</v>
      </c>
      <c r="G115" s="237"/>
      <c r="H115" s="237" t="s">
        <v>759</v>
      </c>
      <c r="I115" s="237" t="s">
        <v>6539</v>
      </c>
      <c r="J115" s="235" t="s">
        <v>5726</v>
      </c>
      <c r="K115" s="235" t="s">
        <v>5453</v>
      </c>
      <c r="L115" s="235" t="s">
        <v>760</v>
      </c>
      <c r="M115" s="235" t="s">
        <v>761</v>
      </c>
      <c r="N115" s="238" t="s">
        <v>46</v>
      </c>
      <c r="O115" s="239" t="s">
        <v>538</v>
      </c>
      <c r="P115" s="239">
        <v>225589874</v>
      </c>
      <c r="Q115" s="251" t="s">
        <v>5374</v>
      </c>
      <c r="R115" s="239"/>
      <c r="S115" s="240">
        <v>93401</v>
      </c>
      <c r="T115" s="240" t="s">
        <v>6540</v>
      </c>
      <c r="U115" s="240">
        <v>2020</v>
      </c>
      <c r="V115" s="241">
        <v>37970</v>
      </c>
      <c r="W115" s="239">
        <v>2260</v>
      </c>
      <c r="X115" s="257"/>
      <c r="Y115" s="238"/>
      <c r="Z115" s="257"/>
      <c r="AA115" s="257"/>
      <c r="AB115" s="257"/>
      <c r="AC115" s="235"/>
      <c r="AD115" s="41"/>
      <c r="AE115" s="41"/>
      <c r="AF115" s="41"/>
      <c r="AG115" s="41"/>
      <c r="AH115" s="41"/>
      <c r="AI115" s="307"/>
    </row>
    <row r="116" spans="1:35" ht="45" hidden="1" customHeight="1" x14ac:dyDescent="0.2">
      <c r="A116" s="244" t="s">
        <v>6541</v>
      </c>
      <c r="B116" s="235">
        <v>730998007</v>
      </c>
      <c r="C116" s="235" t="s">
        <v>70</v>
      </c>
      <c r="D116" s="236" t="s">
        <v>8159</v>
      </c>
      <c r="E116" s="235" t="s">
        <v>762</v>
      </c>
      <c r="F116" s="237" t="s">
        <v>6542</v>
      </c>
      <c r="G116" s="237"/>
      <c r="H116" s="237" t="s">
        <v>763</v>
      </c>
      <c r="I116" s="237" t="s">
        <v>6543</v>
      </c>
      <c r="J116" s="235" t="s">
        <v>659</v>
      </c>
      <c r="K116" s="235" t="s">
        <v>6544</v>
      </c>
      <c r="L116" s="235" t="s">
        <v>5369</v>
      </c>
      <c r="M116" s="235" t="s">
        <v>764</v>
      </c>
      <c r="N116" s="238" t="s">
        <v>46</v>
      </c>
      <c r="O116" s="239" t="s">
        <v>756</v>
      </c>
      <c r="P116" s="239" t="s">
        <v>765</v>
      </c>
      <c r="Q116" s="240" t="s">
        <v>766</v>
      </c>
      <c r="R116" s="239"/>
      <c r="S116" s="240" t="s">
        <v>346</v>
      </c>
      <c r="T116" s="240" t="s">
        <v>6545</v>
      </c>
      <c r="U116" s="240">
        <v>2020</v>
      </c>
      <c r="V116" s="241">
        <v>37970</v>
      </c>
      <c r="W116" s="239">
        <v>7085</v>
      </c>
      <c r="X116" s="257"/>
      <c r="Y116" s="238"/>
      <c r="Z116" s="257"/>
      <c r="AA116" s="257"/>
      <c r="AB116" s="257"/>
      <c r="AC116" s="235"/>
      <c r="AD116" s="41"/>
      <c r="AE116" s="41"/>
      <c r="AF116" s="41"/>
      <c r="AG116" s="41"/>
      <c r="AH116" s="41"/>
      <c r="AI116" s="307"/>
    </row>
    <row r="117" spans="1:35" ht="45" hidden="1" customHeight="1" x14ac:dyDescent="0.2">
      <c r="A117" s="244" t="s">
        <v>6546</v>
      </c>
      <c r="B117" s="235">
        <v>700230007</v>
      </c>
      <c r="C117" s="235" t="s">
        <v>70</v>
      </c>
      <c r="D117" s="236" t="s">
        <v>8159</v>
      </c>
      <c r="E117" s="235" t="s">
        <v>767</v>
      </c>
      <c r="F117" s="237" t="s">
        <v>768</v>
      </c>
      <c r="G117" s="237"/>
      <c r="H117" s="237" t="s">
        <v>769</v>
      </c>
      <c r="I117" s="237" t="s">
        <v>770</v>
      </c>
      <c r="J117" s="235" t="s">
        <v>771</v>
      </c>
      <c r="K117" s="235" t="s">
        <v>772</v>
      </c>
      <c r="L117" s="235" t="s">
        <v>773</v>
      </c>
      <c r="M117" s="235" t="s">
        <v>775</v>
      </c>
      <c r="N117" s="238" t="s">
        <v>46</v>
      </c>
      <c r="O117" s="239" t="s">
        <v>582</v>
      </c>
      <c r="P117" s="239" t="s">
        <v>774</v>
      </c>
      <c r="Q117" s="240" t="s">
        <v>776</v>
      </c>
      <c r="R117" s="239"/>
      <c r="S117" s="240" t="s">
        <v>346</v>
      </c>
      <c r="T117" s="240" t="s">
        <v>777</v>
      </c>
      <c r="U117" s="240">
        <v>2013</v>
      </c>
      <c r="V117" s="241">
        <v>37970</v>
      </c>
      <c r="W117" s="239">
        <v>3500</v>
      </c>
      <c r="X117" s="257"/>
      <c r="Y117" s="238"/>
      <c r="Z117" s="257"/>
      <c r="AA117" s="257"/>
      <c r="AB117" s="257"/>
      <c r="AC117" s="235"/>
      <c r="AD117" s="41"/>
      <c r="AE117" s="41"/>
      <c r="AF117" s="41"/>
      <c r="AG117" s="41"/>
      <c r="AH117" s="41"/>
      <c r="AI117" s="307"/>
    </row>
    <row r="118" spans="1:35" ht="45" hidden="1" customHeight="1" x14ac:dyDescent="0.2">
      <c r="A118" s="244" t="s">
        <v>6547</v>
      </c>
      <c r="B118" s="235" t="s">
        <v>7812</v>
      </c>
      <c r="C118" s="235" t="s">
        <v>778</v>
      </c>
      <c r="D118" s="236" t="s">
        <v>8159</v>
      </c>
      <c r="E118" s="235" t="s">
        <v>779</v>
      </c>
      <c r="F118" s="237" t="s">
        <v>6548</v>
      </c>
      <c r="G118" s="237"/>
      <c r="H118" s="237" t="s">
        <v>780</v>
      </c>
      <c r="I118" s="237" t="s">
        <v>6549</v>
      </c>
      <c r="J118" s="235" t="s">
        <v>781</v>
      </c>
      <c r="K118" s="235" t="s">
        <v>5974</v>
      </c>
      <c r="L118" s="235" t="s">
        <v>5975</v>
      </c>
      <c r="M118" s="235" t="s">
        <v>783</v>
      </c>
      <c r="N118" s="238" t="s">
        <v>5034</v>
      </c>
      <c r="O118" s="239" t="s">
        <v>1398</v>
      </c>
      <c r="P118" s="239" t="s">
        <v>784</v>
      </c>
      <c r="Q118" s="240" t="s">
        <v>782</v>
      </c>
      <c r="R118" s="239"/>
      <c r="S118" s="240">
        <v>93401</v>
      </c>
      <c r="T118" s="240" t="s">
        <v>6550</v>
      </c>
      <c r="U118" s="240">
        <v>2020</v>
      </c>
      <c r="V118" s="241">
        <v>43014</v>
      </c>
      <c r="W118" s="239">
        <v>7638</v>
      </c>
      <c r="X118" s="302"/>
      <c r="Y118" s="303"/>
      <c r="Z118" s="302"/>
      <c r="AA118" s="302"/>
      <c r="AB118" s="302"/>
      <c r="AC118" s="304"/>
      <c r="AD118" s="41"/>
      <c r="AE118" s="41"/>
      <c r="AF118" s="41"/>
      <c r="AG118" s="41"/>
      <c r="AH118" s="41"/>
      <c r="AI118" s="307" t="s">
        <v>8191</v>
      </c>
    </row>
    <row r="119" spans="1:35" ht="45" hidden="1" customHeight="1" x14ac:dyDescent="0.2">
      <c r="A119" s="244" t="s">
        <v>6551</v>
      </c>
      <c r="B119" s="235">
        <v>650744136</v>
      </c>
      <c r="C119" s="235" t="s">
        <v>48</v>
      </c>
      <c r="D119" s="236" t="s">
        <v>8159</v>
      </c>
      <c r="E119" s="235" t="s">
        <v>785</v>
      </c>
      <c r="F119" s="237" t="s">
        <v>5914</v>
      </c>
      <c r="G119" s="237"/>
      <c r="H119" s="237" t="s">
        <v>786</v>
      </c>
      <c r="I119" s="237" t="s">
        <v>5915</v>
      </c>
      <c r="J119" s="235" t="s">
        <v>5916</v>
      </c>
      <c r="K119" s="235" t="s">
        <v>5917</v>
      </c>
      <c r="L119" s="235" t="s">
        <v>5610</v>
      </c>
      <c r="M119" s="246" t="s">
        <v>5612</v>
      </c>
      <c r="N119" s="238" t="s">
        <v>5034</v>
      </c>
      <c r="O119" s="239" t="s">
        <v>1398</v>
      </c>
      <c r="P119" s="239" t="s">
        <v>5103</v>
      </c>
      <c r="Q119" s="251" t="s">
        <v>5611</v>
      </c>
      <c r="R119" s="239"/>
      <c r="S119" s="240" t="s">
        <v>787</v>
      </c>
      <c r="T119" s="240" t="s">
        <v>5859</v>
      </c>
      <c r="U119" s="240">
        <v>2019</v>
      </c>
      <c r="V119" s="241">
        <v>41599</v>
      </c>
      <c r="W119" s="239">
        <v>7492</v>
      </c>
      <c r="X119" s="257"/>
      <c r="Y119" s="238"/>
      <c r="Z119" s="257"/>
      <c r="AA119" s="257"/>
      <c r="AB119" s="257"/>
      <c r="AC119" s="235"/>
      <c r="AD119" s="41"/>
      <c r="AE119" s="41"/>
      <c r="AF119" s="41"/>
      <c r="AG119" s="41"/>
      <c r="AH119" s="41"/>
      <c r="AI119" s="307" t="s">
        <v>8191</v>
      </c>
    </row>
    <row r="120" spans="1:35" ht="45" hidden="1" customHeight="1" x14ac:dyDescent="0.2">
      <c r="A120" s="244" t="s">
        <v>6552</v>
      </c>
      <c r="B120" s="235">
        <v>651589657</v>
      </c>
      <c r="C120" s="235" t="s">
        <v>788</v>
      </c>
      <c r="D120" s="236" t="s">
        <v>8159</v>
      </c>
      <c r="E120" s="235" t="s">
        <v>789</v>
      </c>
      <c r="F120" s="237" t="s">
        <v>6553</v>
      </c>
      <c r="G120" s="237"/>
      <c r="H120" s="237" t="s">
        <v>790</v>
      </c>
      <c r="I120" s="237" t="s">
        <v>6554</v>
      </c>
      <c r="J120" s="235" t="s">
        <v>791</v>
      </c>
      <c r="K120" s="235" t="s">
        <v>5983</v>
      </c>
      <c r="L120" s="235" t="s">
        <v>6555</v>
      </c>
      <c r="M120" s="235" t="s">
        <v>5976</v>
      </c>
      <c r="N120" s="238" t="s">
        <v>46</v>
      </c>
      <c r="O120" s="239" t="s">
        <v>1222</v>
      </c>
      <c r="P120" s="239" t="s">
        <v>5977</v>
      </c>
      <c r="Q120" s="251" t="s">
        <v>5978</v>
      </c>
      <c r="R120" s="239"/>
      <c r="S120" s="240" t="s">
        <v>81</v>
      </c>
      <c r="T120" s="240" t="s">
        <v>6556</v>
      </c>
      <c r="U120" s="240">
        <v>2020</v>
      </c>
      <c r="V120" s="241">
        <v>43276</v>
      </c>
      <c r="W120" s="239">
        <v>7650</v>
      </c>
      <c r="X120" s="302"/>
      <c r="Y120" s="303"/>
      <c r="Z120" s="302"/>
      <c r="AA120" s="302"/>
      <c r="AB120" s="302"/>
      <c r="AC120" s="304"/>
      <c r="AD120" s="41"/>
      <c r="AE120" s="41"/>
      <c r="AF120" s="41"/>
      <c r="AG120" s="41"/>
      <c r="AH120" s="41"/>
      <c r="AI120" s="41"/>
    </row>
    <row r="121" spans="1:35" ht="45" hidden="1" customHeight="1" x14ac:dyDescent="0.2">
      <c r="A121" s="255" t="s">
        <v>8206</v>
      </c>
      <c r="B121" s="256">
        <v>650153464</v>
      </c>
      <c r="C121" s="235" t="s">
        <v>70</v>
      </c>
      <c r="D121" s="236" t="s">
        <v>8159</v>
      </c>
      <c r="E121" s="235" t="s">
        <v>5037</v>
      </c>
      <c r="F121" s="237" t="s">
        <v>7536</v>
      </c>
      <c r="G121" s="237"/>
      <c r="H121" s="237" t="s">
        <v>3707</v>
      </c>
      <c r="I121" s="237" t="s">
        <v>7537</v>
      </c>
      <c r="J121" s="235" t="s">
        <v>1296</v>
      </c>
      <c r="K121" s="235" t="s">
        <v>7538</v>
      </c>
      <c r="L121" s="235" t="s">
        <v>7539</v>
      </c>
      <c r="M121" s="235" t="s">
        <v>5038</v>
      </c>
      <c r="N121" s="238" t="s">
        <v>46</v>
      </c>
      <c r="O121" s="239" t="s">
        <v>1210</v>
      </c>
      <c r="P121" s="239">
        <v>227325006</v>
      </c>
      <c r="Q121" s="251" t="s">
        <v>7540</v>
      </c>
      <c r="R121" s="239"/>
      <c r="S121" s="240" t="s">
        <v>346</v>
      </c>
      <c r="T121" s="240" t="s">
        <v>7541</v>
      </c>
      <c r="U121" s="240">
        <v>2020</v>
      </c>
      <c r="V121" s="241">
        <v>41890</v>
      </c>
      <c r="W121" s="239">
        <v>7506</v>
      </c>
      <c r="X121" s="302"/>
      <c r="Y121" s="303"/>
      <c r="Z121" s="302"/>
      <c r="AA121" s="302"/>
      <c r="AB121" s="302"/>
      <c r="AC121" s="304"/>
      <c r="AD121" s="41"/>
      <c r="AE121" s="41"/>
      <c r="AF121" s="41"/>
      <c r="AG121" s="41"/>
      <c r="AH121" s="41"/>
      <c r="AI121" s="41"/>
    </row>
    <row r="122" spans="1:35" ht="45" hidden="1" customHeight="1" x14ac:dyDescent="0.2">
      <c r="A122" s="244" t="s">
        <v>6557</v>
      </c>
      <c r="B122" s="235">
        <v>718391008</v>
      </c>
      <c r="C122" s="235" t="s">
        <v>70</v>
      </c>
      <c r="D122" s="236" t="s">
        <v>8159</v>
      </c>
      <c r="E122" s="235" t="s">
        <v>792</v>
      </c>
      <c r="F122" s="237" t="s">
        <v>793</v>
      </c>
      <c r="G122" s="237"/>
      <c r="H122" s="237" t="s">
        <v>794</v>
      </c>
      <c r="I122" s="237" t="s">
        <v>795</v>
      </c>
      <c r="J122" s="235" t="s">
        <v>796</v>
      </c>
      <c r="K122" s="235" t="s">
        <v>797</v>
      </c>
      <c r="L122" s="235" t="s">
        <v>798</v>
      </c>
      <c r="M122" s="235" t="s">
        <v>800</v>
      </c>
      <c r="N122" s="238" t="s">
        <v>46</v>
      </c>
      <c r="O122" s="239" t="s">
        <v>582</v>
      </c>
      <c r="P122" s="239"/>
      <c r="Q122" s="240" t="s">
        <v>799</v>
      </c>
      <c r="R122" s="239"/>
      <c r="S122" s="240" t="s">
        <v>346</v>
      </c>
      <c r="T122" s="240" t="s">
        <v>801</v>
      </c>
      <c r="U122" s="240">
        <v>2007</v>
      </c>
      <c r="V122" s="241">
        <v>39608</v>
      </c>
      <c r="W122" s="239">
        <v>7394</v>
      </c>
      <c r="X122" s="257"/>
      <c r="Y122" s="238"/>
      <c r="Z122" s="257"/>
      <c r="AA122" s="257"/>
      <c r="AB122" s="257"/>
      <c r="AC122" s="235"/>
      <c r="AD122" s="41"/>
      <c r="AE122" s="41"/>
      <c r="AF122" s="41"/>
      <c r="AG122" s="41"/>
      <c r="AH122" s="41"/>
      <c r="AI122" s="41"/>
    </row>
    <row r="123" spans="1:35" ht="45" hidden="1" customHeight="1" x14ac:dyDescent="0.2">
      <c r="A123" s="244" t="s">
        <v>6558</v>
      </c>
      <c r="B123" s="235">
        <v>713523003</v>
      </c>
      <c r="C123" s="235" t="s">
        <v>70</v>
      </c>
      <c r="D123" s="236" t="s">
        <v>8159</v>
      </c>
      <c r="E123" s="235" t="s">
        <v>802</v>
      </c>
      <c r="F123" s="237" t="s">
        <v>7906</v>
      </c>
      <c r="G123" s="237"/>
      <c r="H123" s="237" t="s">
        <v>803</v>
      </c>
      <c r="I123" s="237" t="s">
        <v>5669</v>
      </c>
      <c r="J123" s="235" t="s">
        <v>731</v>
      </c>
      <c r="K123" s="235" t="s">
        <v>5670</v>
      </c>
      <c r="L123" s="235" t="s">
        <v>804</v>
      </c>
      <c r="M123" s="235" t="s">
        <v>5672</v>
      </c>
      <c r="N123" s="238" t="s">
        <v>5032</v>
      </c>
      <c r="O123" s="239" t="s">
        <v>805</v>
      </c>
      <c r="P123" s="239" t="s">
        <v>806</v>
      </c>
      <c r="Q123" s="240" t="s">
        <v>5671</v>
      </c>
      <c r="R123" s="239" t="s">
        <v>5673</v>
      </c>
      <c r="S123" s="239" t="s">
        <v>346</v>
      </c>
      <c r="T123" s="240" t="s">
        <v>7907</v>
      </c>
      <c r="U123" s="240">
        <v>2021</v>
      </c>
      <c r="V123" s="241">
        <v>37970</v>
      </c>
      <c r="W123" s="239">
        <v>2330</v>
      </c>
      <c r="X123" s="257"/>
      <c r="Y123" s="238"/>
      <c r="Z123" s="257"/>
      <c r="AA123" s="257"/>
      <c r="AB123" s="257"/>
      <c r="AC123" s="235" t="s">
        <v>8134</v>
      </c>
      <c r="AD123" s="41"/>
      <c r="AE123" s="41"/>
      <c r="AF123" s="41"/>
      <c r="AG123" s="41"/>
      <c r="AH123" s="41"/>
      <c r="AI123" s="307" t="s">
        <v>8207</v>
      </c>
    </row>
    <row r="124" spans="1:35" ht="45" hidden="1" customHeight="1" x14ac:dyDescent="0.2">
      <c r="A124" s="244" t="s">
        <v>8208</v>
      </c>
      <c r="B124" s="235">
        <v>653213700</v>
      </c>
      <c r="C124" s="235" t="s">
        <v>70</v>
      </c>
      <c r="D124" s="236" t="s">
        <v>8159</v>
      </c>
      <c r="E124" s="235" t="s">
        <v>807</v>
      </c>
      <c r="F124" s="237" t="s">
        <v>808</v>
      </c>
      <c r="G124" s="237"/>
      <c r="H124" s="237" t="s">
        <v>809</v>
      </c>
      <c r="I124" s="237" t="s">
        <v>810</v>
      </c>
      <c r="J124" s="235" t="s">
        <v>811</v>
      </c>
      <c r="K124" s="235" t="s">
        <v>812</v>
      </c>
      <c r="L124" s="235" t="s">
        <v>813</v>
      </c>
      <c r="M124" s="235" t="s">
        <v>815</v>
      </c>
      <c r="N124" s="238" t="s">
        <v>5034</v>
      </c>
      <c r="O124" s="239" t="s">
        <v>8209</v>
      </c>
      <c r="P124" s="239" t="s">
        <v>816</v>
      </c>
      <c r="Q124" s="240" t="s">
        <v>814</v>
      </c>
      <c r="R124" s="239"/>
      <c r="S124" s="240">
        <v>93401</v>
      </c>
      <c r="T124" s="240" t="s">
        <v>817</v>
      </c>
      <c r="U124" s="240">
        <v>2014</v>
      </c>
      <c r="V124" s="241">
        <v>42209</v>
      </c>
      <c r="W124" s="239">
        <v>7576</v>
      </c>
      <c r="X124" s="257"/>
      <c r="Y124" s="238"/>
      <c r="Z124" s="257"/>
      <c r="AA124" s="257"/>
      <c r="AB124" s="257"/>
      <c r="AC124" s="235"/>
      <c r="AD124" s="41"/>
      <c r="AE124" s="41"/>
      <c r="AF124" s="41"/>
      <c r="AG124" s="41"/>
      <c r="AH124" s="41"/>
      <c r="AI124" s="307"/>
    </row>
    <row r="125" spans="1:35" ht="45" hidden="1" customHeight="1" x14ac:dyDescent="0.2">
      <c r="A125" s="244" t="s">
        <v>6559</v>
      </c>
      <c r="B125" s="235">
        <v>727581006</v>
      </c>
      <c r="C125" s="235" t="s">
        <v>70</v>
      </c>
      <c r="D125" s="236" t="s">
        <v>8159</v>
      </c>
      <c r="E125" s="235" t="s">
        <v>818</v>
      </c>
      <c r="F125" s="237" t="s">
        <v>6560</v>
      </c>
      <c r="G125" s="237"/>
      <c r="H125" s="237" t="s">
        <v>819</v>
      </c>
      <c r="I125" s="237" t="s">
        <v>6561</v>
      </c>
      <c r="J125" s="235" t="s">
        <v>820</v>
      </c>
      <c r="K125" s="235" t="s">
        <v>5372</v>
      </c>
      <c r="L125" s="235" t="s">
        <v>5373</v>
      </c>
      <c r="M125" s="235" t="s">
        <v>5585</v>
      </c>
      <c r="N125" s="238" t="s">
        <v>5034</v>
      </c>
      <c r="O125" s="239" t="s">
        <v>822</v>
      </c>
      <c r="P125" s="239" t="s">
        <v>821</v>
      </c>
      <c r="Q125" s="240" t="s">
        <v>6562</v>
      </c>
      <c r="R125" s="239"/>
      <c r="S125" s="240" t="s">
        <v>346</v>
      </c>
      <c r="T125" s="240" t="s">
        <v>6563</v>
      </c>
      <c r="U125" s="240">
        <v>2020</v>
      </c>
      <c r="V125" s="241">
        <v>37970</v>
      </c>
      <c r="W125" s="239">
        <v>6973</v>
      </c>
      <c r="X125" s="302"/>
      <c r="Y125" s="303"/>
      <c r="Z125" s="302"/>
      <c r="AA125" s="302"/>
      <c r="AB125" s="302"/>
      <c r="AC125" s="304"/>
      <c r="AD125" s="41"/>
      <c r="AE125" s="41"/>
      <c r="AF125" s="41"/>
      <c r="AG125" s="41"/>
      <c r="AH125" s="41"/>
      <c r="AI125" s="307" t="s">
        <v>8191</v>
      </c>
    </row>
    <row r="126" spans="1:35" ht="45" hidden="1" customHeight="1" x14ac:dyDescent="0.2">
      <c r="A126" s="244" t="s">
        <v>6564</v>
      </c>
      <c r="B126" s="235">
        <v>714523007</v>
      </c>
      <c r="C126" s="235" t="s">
        <v>70</v>
      </c>
      <c r="D126" s="236" t="s">
        <v>8159</v>
      </c>
      <c r="E126" s="235" t="s">
        <v>823</v>
      </c>
      <c r="F126" s="254" t="s">
        <v>6565</v>
      </c>
      <c r="G126" s="254"/>
      <c r="H126" s="237" t="s">
        <v>824</v>
      </c>
      <c r="I126" s="237" t="s">
        <v>6566</v>
      </c>
      <c r="J126" s="235" t="s">
        <v>825</v>
      </c>
      <c r="K126" s="235" t="s">
        <v>5226</v>
      </c>
      <c r="L126" s="235" t="s">
        <v>826</v>
      </c>
      <c r="M126" s="235" t="s">
        <v>827</v>
      </c>
      <c r="N126" s="238" t="s">
        <v>46</v>
      </c>
      <c r="O126" s="239" t="s">
        <v>733</v>
      </c>
      <c r="P126" s="239" t="s">
        <v>5227</v>
      </c>
      <c r="Q126" s="240" t="s">
        <v>5228</v>
      </c>
      <c r="R126" s="239"/>
      <c r="S126" s="240">
        <v>93401</v>
      </c>
      <c r="T126" s="243" t="s">
        <v>6567</v>
      </c>
      <c r="U126" s="240">
        <v>2020</v>
      </c>
      <c r="V126" s="241">
        <v>37970</v>
      </c>
      <c r="W126" s="239">
        <v>6580</v>
      </c>
      <c r="X126" s="302"/>
      <c r="Y126" s="303"/>
      <c r="Z126" s="302"/>
      <c r="AA126" s="302"/>
      <c r="AB126" s="302"/>
      <c r="AC126" s="304"/>
      <c r="AD126" s="41"/>
      <c r="AE126" s="41"/>
      <c r="AF126" s="41"/>
      <c r="AG126" s="41"/>
      <c r="AH126" s="41"/>
      <c r="AI126" s="307"/>
    </row>
    <row r="127" spans="1:35" ht="45" hidden="1" customHeight="1" x14ac:dyDescent="0.2">
      <c r="A127" s="244" t="s">
        <v>6568</v>
      </c>
      <c r="B127" s="235" t="s">
        <v>7813</v>
      </c>
      <c r="C127" s="235"/>
      <c r="D127" s="236" t="s">
        <v>8159</v>
      </c>
      <c r="E127" s="235" t="s">
        <v>6200</v>
      </c>
      <c r="F127" s="237" t="s">
        <v>6085</v>
      </c>
      <c r="G127" s="237"/>
      <c r="H127" s="237" t="s">
        <v>6086</v>
      </c>
      <c r="I127" s="237" t="s">
        <v>6087</v>
      </c>
      <c r="J127" s="235" t="s">
        <v>5298</v>
      </c>
      <c r="K127" s="235" t="s">
        <v>6088</v>
      </c>
      <c r="L127" s="235" t="s">
        <v>6089</v>
      </c>
      <c r="M127" s="235" t="s">
        <v>6090</v>
      </c>
      <c r="N127" s="238" t="s">
        <v>504</v>
      </c>
      <c r="O127" s="239" t="s">
        <v>654</v>
      </c>
      <c r="P127" s="239" t="s">
        <v>6091</v>
      </c>
      <c r="Q127" s="251" t="s">
        <v>6092</v>
      </c>
      <c r="R127" s="239"/>
      <c r="S127" s="240">
        <v>93401</v>
      </c>
      <c r="T127" s="243" t="s">
        <v>6093</v>
      </c>
      <c r="U127" s="240">
        <v>2019</v>
      </c>
      <c r="V127" s="241">
        <v>44186</v>
      </c>
      <c r="W127" s="239">
        <v>7722</v>
      </c>
      <c r="X127" s="257"/>
      <c r="Y127" s="238"/>
      <c r="Z127" s="257"/>
      <c r="AA127" s="257"/>
      <c r="AB127" s="257"/>
      <c r="AC127" s="235"/>
      <c r="AD127" s="41"/>
      <c r="AE127" s="41"/>
      <c r="AF127" s="41"/>
      <c r="AG127" s="41"/>
      <c r="AH127" s="41"/>
      <c r="AI127" s="307"/>
    </row>
    <row r="128" spans="1:35" ht="45" hidden="1" customHeight="1" x14ac:dyDescent="0.2">
      <c r="A128" s="244" t="s">
        <v>6569</v>
      </c>
      <c r="B128" s="235">
        <v>650944208</v>
      </c>
      <c r="C128" s="235" t="s">
        <v>70</v>
      </c>
      <c r="D128" s="236" t="s">
        <v>8159</v>
      </c>
      <c r="E128" s="235" t="s">
        <v>828</v>
      </c>
      <c r="F128" s="237" t="s">
        <v>829</v>
      </c>
      <c r="G128" s="237"/>
      <c r="H128" s="237" t="s">
        <v>830</v>
      </c>
      <c r="I128" s="237" t="s">
        <v>831</v>
      </c>
      <c r="J128" s="235" t="s">
        <v>832</v>
      </c>
      <c r="K128" s="235" t="s">
        <v>833</v>
      </c>
      <c r="L128" s="235" t="s">
        <v>834</v>
      </c>
      <c r="M128" s="235" t="s">
        <v>835</v>
      </c>
      <c r="N128" s="238" t="s">
        <v>294</v>
      </c>
      <c r="O128" s="239" t="s">
        <v>836</v>
      </c>
      <c r="P128" s="239"/>
      <c r="Q128" s="240"/>
      <c r="R128" s="239"/>
      <c r="S128" s="240">
        <v>93401</v>
      </c>
      <c r="T128" s="240" t="s">
        <v>837</v>
      </c>
      <c r="U128" s="240">
        <v>2008</v>
      </c>
      <c r="V128" s="241">
        <v>38733</v>
      </c>
      <c r="W128" s="239">
        <v>7262</v>
      </c>
      <c r="X128" s="257"/>
      <c r="Y128" s="238"/>
      <c r="Z128" s="257"/>
      <c r="AA128" s="257"/>
      <c r="AB128" s="257"/>
      <c r="AC128" s="235"/>
      <c r="AD128" s="41"/>
      <c r="AE128" s="41"/>
      <c r="AF128" s="41"/>
      <c r="AG128" s="41"/>
      <c r="AH128" s="41"/>
      <c r="AI128" s="307"/>
    </row>
    <row r="129" spans="1:35" ht="45" hidden="1" customHeight="1" x14ac:dyDescent="0.2">
      <c r="A129" s="244" t="s">
        <v>8210</v>
      </c>
      <c r="B129" s="235">
        <v>650651170</v>
      </c>
      <c r="C129" s="235" t="s">
        <v>48</v>
      </c>
      <c r="D129" s="236" t="s">
        <v>8159</v>
      </c>
      <c r="E129" s="235" t="s">
        <v>838</v>
      </c>
      <c r="F129" s="237" t="s">
        <v>839</v>
      </c>
      <c r="G129" s="237"/>
      <c r="H129" s="237" t="s">
        <v>840</v>
      </c>
      <c r="I129" s="237" t="s">
        <v>841</v>
      </c>
      <c r="J129" s="235" t="s">
        <v>383</v>
      </c>
      <c r="K129" s="235" t="s">
        <v>842</v>
      </c>
      <c r="L129" s="235" t="s">
        <v>843</v>
      </c>
      <c r="M129" s="235" t="s">
        <v>844</v>
      </c>
      <c r="N129" s="238" t="s">
        <v>46</v>
      </c>
      <c r="O129" s="239" t="s">
        <v>582</v>
      </c>
      <c r="P129" s="239">
        <v>954202602</v>
      </c>
      <c r="Q129" s="240" t="s">
        <v>845</v>
      </c>
      <c r="R129" s="239"/>
      <c r="S129" s="240" t="s">
        <v>44</v>
      </c>
      <c r="T129" s="240" t="s">
        <v>846</v>
      </c>
      <c r="U129" s="240">
        <v>2016</v>
      </c>
      <c r="V129" s="241">
        <v>42618</v>
      </c>
      <c r="W129" s="239">
        <v>7616</v>
      </c>
      <c r="X129" s="257" t="s">
        <v>278</v>
      </c>
      <c r="Y129" s="238"/>
      <c r="Z129" s="257"/>
      <c r="AA129" s="257"/>
      <c r="AB129" s="257"/>
      <c r="AC129" s="235"/>
      <c r="AD129" s="41"/>
      <c r="AE129" s="41"/>
      <c r="AF129" s="41"/>
      <c r="AG129" s="41"/>
      <c r="AH129" s="41"/>
      <c r="AI129" s="307"/>
    </row>
    <row r="130" spans="1:35" ht="45" hidden="1" customHeight="1" x14ac:dyDescent="0.2">
      <c r="A130" s="244" t="s">
        <v>6570</v>
      </c>
      <c r="B130" s="235">
        <v>657349402</v>
      </c>
      <c r="C130" s="235" t="s">
        <v>70</v>
      </c>
      <c r="D130" s="236" t="s">
        <v>8159</v>
      </c>
      <c r="E130" s="235" t="s">
        <v>847</v>
      </c>
      <c r="F130" s="237" t="s">
        <v>848</v>
      </c>
      <c r="G130" s="237"/>
      <c r="H130" s="237" t="s">
        <v>849</v>
      </c>
      <c r="I130" s="237" t="s">
        <v>850</v>
      </c>
      <c r="J130" s="235" t="s">
        <v>588</v>
      </c>
      <c r="K130" s="235" t="s">
        <v>851</v>
      </c>
      <c r="L130" s="235" t="s">
        <v>852</v>
      </c>
      <c r="M130" s="257" t="s">
        <v>854</v>
      </c>
      <c r="N130" s="238" t="s">
        <v>46</v>
      </c>
      <c r="O130" s="239" t="s">
        <v>855</v>
      </c>
      <c r="P130" s="239"/>
      <c r="Q130" s="240" t="s">
        <v>853</v>
      </c>
      <c r="R130" s="239"/>
      <c r="S130" s="240" t="s">
        <v>346</v>
      </c>
      <c r="T130" s="240" t="s">
        <v>856</v>
      </c>
      <c r="U130" s="240">
        <v>2006</v>
      </c>
      <c r="V130" s="241">
        <v>39198</v>
      </c>
      <c r="W130" s="239">
        <v>7352</v>
      </c>
      <c r="X130" s="257"/>
      <c r="Y130" s="238"/>
      <c r="Z130" s="257"/>
      <c r="AA130" s="257"/>
      <c r="AB130" s="257"/>
      <c r="AC130" s="235"/>
      <c r="AD130" s="41"/>
      <c r="AE130" s="41"/>
      <c r="AF130" s="41"/>
      <c r="AG130" s="41"/>
      <c r="AH130" s="41"/>
      <c r="AI130" s="307"/>
    </row>
    <row r="131" spans="1:35" ht="45" hidden="1" customHeight="1" x14ac:dyDescent="0.2">
      <c r="A131" s="244" t="s">
        <v>6571</v>
      </c>
      <c r="B131" s="235">
        <v>654597200</v>
      </c>
      <c r="C131" s="235" t="s">
        <v>70</v>
      </c>
      <c r="D131" s="236" t="s">
        <v>8159</v>
      </c>
      <c r="E131" s="235" t="s">
        <v>857</v>
      </c>
      <c r="F131" s="237" t="s">
        <v>858</v>
      </c>
      <c r="G131" s="237"/>
      <c r="H131" s="237" t="s">
        <v>859</v>
      </c>
      <c r="I131" s="237" t="s">
        <v>860</v>
      </c>
      <c r="J131" s="235" t="s">
        <v>861</v>
      </c>
      <c r="K131" s="235" t="s">
        <v>862</v>
      </c>
      <c r="L131" s="235" t="s">
        <v>863</v>
      </c>
      <c r="M131" s="235" t="s">
        <v>865</v>
      </c>
      <c r="N131" s="238" t="s">
        <v>46</v>
      </c>
      <c r="O131" s="239" t="s">
        <v>582</v>
      </c>
      <c r="P131" s="239" t="s">
        <v>866</v>
      </c>
      <c r="Q131" s="240" t="s">
        <v>864</v>
      </c>
      <c r="R131" s="239"/>
      <c r="S131" s="240" t="s">
        <v>346</v>
      </c>
      <c r="T131" s="240" t="s">
        <v>867</v>
      </c>
      <c r="U131" s="240">
        <v>2007</v>
      </c>
      <c r="V131" s="241">
        <v>39608</v>
      </c>
      <c r="W131" s="239">
        <v>7393</v>
      </c>
      <c r="X131" s="257"/>
      <c r="Y131" s="238"/>
      <c r="Z131" s="257"/>
      <c r="AA131" s="257"/>
      <c r="AB131" s="257"/>
      <c r="AC131" s="235"/>
      <c r="AD131" s="41"/>
      <c r="AE131" s="41"/>
      <c r="AF131" s="41"/>
      <c r="AG131" s="41"/>
      <c r="AH131" s="41"/>
      <c r="AI131" s="307"/>
    </row>
    <row r="132" spans="1:35" ht="45" hidden="1" customHeight="1" x14ac:dyDescent="0.2">
      <c r="A132" s="244" t="s">
        <v>8211</v>
      </c>
      <c r="B132" s="235">
        <v>722448006</v>
      </c>
      <c r="C132" s="235" t="s">
        <v>70</v>
      </c>
      <c r="D132" s="236" t="s">
        <v>8159</v>
      </c>
      <c r="E132" s="235" t="s">
        <v>868</v>
      </c>
      <c r="F132" s="237" t="s">
        <v>869</v>
      </c>
      <c r="G132" s="237"/>
      <c r="H132" s="237" t="s">
        <v>870</v>
      </c>
      <c r="I132" s="237" t="s">
        <v>871</v>
      </c>
      <c r="J132" s="235" t="s">
        <v>872</v>
      </c>
      <c r="K132" s="235" t="s">
        <v>873</v>
      </c>
      <c r="L132" s="235" t="s">
        <v>874</v>
      </c>
      <c r="M132" s="235" t="s">
        <v>875</v>
      </c>
      <c r="N132" s="238" t="s">
        <v>46</v>
      </c>
      <c r="O132" s="239" t="s">
        <v>2854</v>
      </c>
      <c r="P132" s="239" t="s">
        <v>876</v>
      </c>
      <c r="Q132" s="240"/>
      <c r="R132" s="239"/>
      <c r="S132" s="240" t="s">
        <v>44</v>
      </c>
      <c r="T132" s="240" t="s">
        <v>877</v>
      </c>
      <c r="U132" s="240">
        <v>2009</v>
      </c>
      <c r="V132" s="241">
        <v>37970</v>
      </c>
      <c r="W132" s="239">
        <v>6965</v>
      </c>
      <c r="X132" s="257"/>
      <c r="Y132" s="238"/>
      <c r="Z132" s="257"/>
      <c r="AA132" s="257"/>
      <c r="AB132" s="257"/>
      <c r="AC132" s="235"/>
      <c r="AD132" s="41"/>
      <c r="AE132" s="41"/>
      <c r="AF132" s="41"/>
      <c r="AG132" s="41"/>
      <c r="AH132" s="41"/>
      <c r="AI132" s="307"/>
    </row>
    <row r="133" spans="1:35" ht="45" hidden="1" customHeight="1" x14ac:dyDescent="0.2">
      <c r="A133" s="244" t="s">
        <v>6572</v>
      </c>
      <c r="B133" s="235">
        <v>700198006</v>
      </c>
      <c r="C133" s="235" t="s">
        <v>70</v>
      </c>
      <c r="D133" s="236" t="s">
        <v>8159</v>
      </c>
      <c r="E133" s="235" t="s">
        <v>878</v>
      </c>
      <c r="F133" s="237" t="s">
        <v>879</v>
      </c>
      <c r="G133" s="237"/>
      <c r="H133" s="237" t="s">
        <v>880</v>
      </c>
      <c r="I133" s="237" t="s">
        <v>881</v>
      </c>
      <c r="J133" s="235" t="s">
        <v>882</v>
      </c>
      <c r="K133" s="235" t="s">
        <v>883</v>
      </c>
      <c r="L133" s="258" t="s">
        <v>884</v>
      </c>
      <c r="M133" s="235" t="s">
        <v>886</v>
      </c>
      <c r="N133" s="238" t="s">
        <v>46</v>
      </c>
      <c r="O133" s="239" t="s">
        <v>582</v>
      </c>
      <c r="P133" s="239" t="s">
        <v>887</v>
      </c>
      <c r="Q133" s="240" t="s">
        <v>885</v>
      </c>
      <c r="R133" s="239"/>
      <c r="S133" s="240">
        <v>93401</v>
      </c>
      <c r="T133" s="240" t="s">
        <v>888</v>
      </c>
      <c r="U133" s="240">
        <v>2011</v>
      </c>
      <c r="V133" s="241">
        <v>37970</v>
      </c>
      <c r="W133" s="239">
        <v>2400</v>
      </c>
      <c r="X133" s="257"/>
      <c r="Y133" s="238"/>
      <c r="Z133" s="257"/>
      <c r="AA133" s="257"/>
      <c r="AB133" s="257"/>
      <c r="AC133" s="235"/>
      <c r="AD133" s="41"/>
      <c r="AE133" s="41"/>
      <c r="AF133" s="41"/>
      <c r="AG133" s="41"/>
      <c r="AH133" s="41"/>
      <c r="AI133" s="307"/>
    </row>
    <row r="134" spans="1:35" ht="45" hidden="1" customHeight="1" x14ac:dyDescent="0.2">
      <c r="A134" s="244" t="s">
        <v>6573</v>
      </c>
      <c r="B134" s="235">
        <v>759442504</v>
      </c>
      <c r="C134" s="235" t="s">
        <v>70</v>
      </c>
      <c r="D134" s="236" t="s">
        <v>8159</v>
      </c>
      <c r="E134" s="235" t="s">
        <v>890</v>
      </c>
      <c r="F134" s="237" t="s">
        <v>6574</v>
      </c>
      <c r="G134" s="237"/>
      <c r="H134" s="237" t="s">
        <v>889</v>
      </c>
      <c r="I134" s="237" t="s">
        <v>6575</v>
      </c>
      <c r="J134" s="235" t="s">
        <v>891</v>
      </c>
      <c r="K134" s="235" t="s">
        <v>6576</v>
      </c>
      <c r="L134" s="235" t="s">
        <v>892</v>
      </c>
      <c r="M134" s="235" t="s">
        <v>893</v>
      </c>
      <c r="N134" s="238" t="s">
        <v>46</v>
      </c>
      <c r="O134" s="239" t="s">
        <v>894</v>
      </c>
      <c r="P134" s="239" t="s">
        <v>6577</v>
      </c>
      <c r="Q134" s="251" t="s">
        <v>6578</v>
      </c>
      <c r="R134" s="239"/>
      <c r="S134" s="240" t="s">
        <v>346</v>
      </c>
      <c r="T134" s="240" t="s">
        <v>6579</v>
      </c>
      <c r="U134" s="240">
        <v>2020</v>
      </c>
      <c r="V134" s="241">
        <v>41323</v>
      </c>
      <c r="W134" s="239">
        <v>7471</v>
      </c>
      <c r="X134" s="257"/>
      <c r="Y134" s="238"/>
      <c r="Z134" s="257"/>
      <c r="AA134" s="257"/>
      <c r="AB134" s="257"/>
      <c r="AC134" s="235"/>
      <c r="AD134" s="41"/>
      <c r="AE134" s="41"/>
      <c r="AF134" s="41"/>
      <c r="AG134" s="41"/>
      <c r="AH134" s="41"/>
      <c r="AI134" s="307"/>
    </row>
    <row r="135" spans="1:35" ht="45" hidden="1" customHeight="1" x14ac:dyDescent="0.2">
      <c r="A135" s="244" t="s">
        <v>6580</v>
      </c>
      <c r="B135" s="235">
        <v>713707007</v>
      </c>
      <c r="C135" s="235" t="s">
        <v>70</v>
      </c>
      <c r="D135" s="236" t="s">
        <v>8159</v>
      </c>
      <c r="E135" s="235" t="s">
        <v>895</v>
      </c>
      <c r="F135" s="237" t="s">
        <v>896</v>
      </c>
      <c r="G135" s="237"/>
      <c r="H135" s="237" t="s">
        <v>897</v>
      </c>
      <c r="I135" s="237" t="s">
        <v>898</v>
      </c>
      <c r="J135" s="235" t="s">
        <v>872</v>
      </c>
      <c r="K135" s="235" t="s">
        <v>899</v>
      </c>
      <c r="L135" s="235" t="s">
        <v>900</v>
      </c>
      <c r="M135" s="235" t="s">
        <v>901</v>
      </c>
      <c r="N135" s="238" t="s">
        <v>294</v>
      </c>
      <c r="O135" s="240" t="s">
        <v>902</v>
      </c>
      <c r="P135" s="239"/>
      <c r="Q135" s="240"/>
      <c r="R135" s="239"/>
      <c r="S135" s="240" t="s">
        <v>346</v>
      </c>
      <c r="T135" s="240" t="s">
        <v>903</v>
      </c>
      <c r="U135" s="240">
        <v>2006</v>
      </c>
      <c r="V135" s="241">
        <v>37970</v>
      </c>
      <c r="W135" s="239">
        <v>6510</v>
      </c>
      <c r="X135" s="257"/>
      <c r="Y135" s="238"/>
      <c r="Z135" s="257"/>
      <c r="AA135" s="257"/>
      <c r="AB135" s="257"/>
      <c r="AC135" s="235"/>
      <c r="AD135" s="41"/>
      <c r="AE135" s="41"/>
      <c r="AF135" s="41"/>
      <c r="AG135" s="41"/>
      <c r="AH135" s="41"/>
      <c r="AI135" s="307"/>
    </row>
    <row r="136" spans="1:35" ht="45" hidden="1" customHeight="1" x14ac:dyDescent="0.2">
      <c r="A136" s="244" t="s">
        <v>6581</v>
      </c>
      <c r="B136" s="238">
        <v>720434008</v>
      </c>
      <c r="C136" s="238" t="s">
        <v>70</v>
      </c>
      <c r="D136" s="236" t="s">
        <v>8159</v>
      </c>
      <c r="E136" s="238" t="s">
        <v>904</v>
      </c>
      <c r="F136" s="259" t="s">
        <v>6582</v>
      </c>
      <c r="G136" s="259"/>
      <c r="H136" s="259" t="s">
        <v>905</v>
      </c>
      <c r="I136" s="259" t="s">
        <v>6583</v>
      </c>
      <c r="J136" s="238" t="s">
        <v>906</v>
      </c>
      <c r="K136" s="238" t="s">
        <v>5593</v>
      </c>
      <c r="L136" s="238" t="s">
        <v>5690</v>
      </c>
      <c r="M136" s="238" t="s">
        <v>6584</v>
      </c>
      <c r="N136" s="238" t="s">
        <v>5035</v>
      </c>
      <c r="O136" s="239" t="s">
        <v>6585</v>
      </c>
      <c r="P136" s="239">
        <v>956984100</v>
      </c>
      <c r="Q136" s="239" t="s">
        <v>6586</v>
      </c>
      <c r="R136" s="239"/>
      <c r="S136" s="239">
        <v>93401</v>
      </c>
      <c r="T136" s="239" t="s">
        <v>6587</v>
      </c>
      <c r="U136" s="240">
        <v>2020</v>
      </c>
      <c r="V136" s="241">
        <v>37970</v>
      </c>
      <c r="W136" s="239">
        <v>6968</v>
      </c>
      <c r="X136" s="310"/>
      <c r="Y136" s="303"/>
      <c r="Z136" s="310"/>
      <c r="AA136" s="310"/>
      <c r="AB136" s="310"/>
      <c r="AC136" s="303"/>
      <c r="AD136" s="41"/>
      <c r="AE136" s="41"/>
      <c r="AF136" s="41"/>
      <c r="AG136" s="41"/>
      <c r="AH136" s="41"/>
      <c r="AI136" s="307"/>
    </row>
    <row r="137" spans="1:35" ht="45" hidden="1" customHeight="1" x14ac:dyDescent="0.2">
      <c r="A137" s="244" t="s">
        <v>6588</v>
      </c>
      <c r="B137" s="235">
        <v>700028100</v>
      </c>
      <c r="C137" s="235" t="s">
        <v>48</v>
      </c>
      <c r="D137" s="236" t="s">
        <v>8159</v>
      </c>
      <c r="E137" s="235" t="s">
        <v>908</v>
      </c>
      <c r="F137" s="237" t="s">
        <v>6589</v>
      </c>
      <c r="G137" s="237"/>
      <c r="H137" s="237" t="s">
        <v>909</v>
      </c>
      <c r="I137" s="237" t="s">
        <v>6590</v>
      </c>
      <c r="J137" s="235" t="s">
        <v>910</v>
      </c>
      <c r="K137" s="235" t="s">
        <v>5952</v>
      </c>
      <c r="L137" s="235" t="s">
        <v>8395</v>
      </c>
      <c r="M137" s="235" t="s">
        <v>911</v>
      </c>
      <c r="N137" s="238" t="s">
        <v>46</v>
      </c>
      <c r="O137" s="239" t="s">
        <v>582</v>
      </c>
      <c r="P137" s="239" t="s">
        <v>5457</v>
      </c>
      <c r="Q137" s="240" t="s">
        <v>912</v>
      </c>
      <c r="R137" s="239"/>
      <c r="S137" s="240">
        <v>93401</v>
      </c>
      <c r="T137" s="241" t="s">
        <v>6591</v>
      </c>
      <c r="U137" s="240">
        <v>2020</v>
      </c>
      <c r="V137" s="241">
        <v>37970</v>
      </c>
      <c r="W137" s="239">
        <v>2450</v>
      </c>
      <c r="X137" s="257"/>
      <c r="Y137" s="238"/>
      <c r="Z137" s="257"/>
      <c r="AA137" s="257"/>
      <c r="AB137" s="257"/>
      <c r="AC137" s="235"/>
      <c r="AD137" s="41"/>
      <c r="AE137" s="41"/>
      <c r="AF137" s="41"/>
      <c r="AG137" s="41"/>
      <c r="AH137" s="41"/>
      <c r="AI137" s="307"/>
    </row>
    <row r="138" spans="1:35" ht="45" hidden="1" customHeight="1" x14ac:dyDescent="0.2">
      <c r="A138" s="244" t="s">
        <v>6592</v>
      </c>
      <c r="B138" s="235">
        <v>725984006</v>
      </c>
      <c r="C138" s="235" t="s">
        <v>48</v>
      </c>
      <c r="D138" s="236" t="s">
        <v>8159</v>
      </c>
      <c r="E138" s="235" t="s">
        <v>913</v>
      </c>
      <c r="F138" s="237" t="s">
        <v>6593</v>
      </c>
      <c r="G138" s="237"/>
      <c r="H138" s="237" t="s">
        <v>914</v>
      </c>
      <c r="I138" s="237" t="s">
        <v>6594</v>
      </c>
      <c r="J138" s="235" t="s">
        <v>910</v>
      </c>
      <c r="K138" s="235" t="s">
        <v>6595</v>
      </c>
      <c r="L138" s="235" t="s">
        <v>8396</v>
      </c>
      <c r="M138" s="235" t="s">
        <v>915</v>
      </c>
      <c r="N138" s="238" t="s">
        <v>46</v>
      </c>
      <c r="O138" s="239" t="s">
        <v>1520</v>
      </c>
      <c r="P138" s="239" t="s">
        <v>6596</v>
      </c>
      <c r="Q138" s="240" t="s">
        <v>6597</v>
      </c>
      <c r="R138" s="239"/>
      <c r="S138" s="240">
        <v>93401</v>
      </c>
      <c r="T138" s="240" t="s">
        <v>7542</v>
      </c>
      <c r="U138" s="240">
        <v>2020</v>
      </c>
      <c r="V138" s="241">
        <v>37970</v>
      </c>
      <c r="W138" s="239">
        <v>6935</v>
      </c>
      <c r="X138" s="302"/>
      <c r="Y138" s="303"/>
      <c r="Z138" s="302"/>
      <c r="AA138" s="302"/>
      <c r="AB138" s="302"/>
      <c r="AC138" s="304"/>
      <c r="AD138" s="41"/>
      <c r="AE138" s="41"/>
      <c r="AF138" s="41"/>
      <c r="AG138" s="41"/>
      <c r="AH138" s="41"/>
      <c r="AI138" s="307"/>
    </row>
    <row r="139" spans="1:35" ht="45" hidden="1" customHeight="1" x14ac:dyDescent="0.2">
      <c r="A139" s="244" t="s">
        <v>6598</v>
      </c>
      <c r="B139" s="235">
        <v>714141007</v>
      </c>
      <c r="C139" s="235" t="s">
        <v>48</v>
      </c>
      <c r="D139" s="236" t="s">
        <v>8159</v>
      </c>
      <c r="E139" s="235" t="s">
        <v>916</v>
      </c>
      <c r="F139" s="237" t="s">
        <v>917</v>
      </c>
      <c r="G139" s="237"/>
      <c r="H139" s="237" t="s">
        <v>918</v>
      </c>
      <c r="I139" s="237" t="s">
        <v>919</v>
      </c>
      <c r="J139" s="235" t="s">
        <v>910</v>
      </c>
      <c r="K139" s="235" t="s">
        <v>920</v>
      </c>
      <c r="L139" s="235" t="s">
        <v>921</v>
      </c>
      <c r="M139" s="235" t="s">
        <v>923</v>
      </c>
      <c r="N139" s="238" t="s">
        <v>46</v>
      </c>
      <c r="O139" s="239" t="s">
        <v>688</v>
      </c>
      <c r="P139" s="239" t="s">
        <v>924</v>
      </c>
      <c r="Q139" s="240" t="s">
        <v>922</v>
      </c>
      <c r="R139" s="239"/>
      <c r="S139" s="240">
        <v>93509</v>
      </c>
      <c r="T139" s="240" t="s">
        <v>925</v>
      </c>
      <c r="U139" s="240">
        <v>2014</v>
      </c>
      <c r="V139" s="241">
        <v>37970</v>
      </c>
      <c r="W139" s="239">
        <v>6958</v>
      </c>
      <c r="X139" s="257"/>
      <c r="Y139" s="238"/>
      <c r="Z139" s="257"/>
      <c r="AA139" s="257"/>
      <c r="AB139" s="257"/>
      <c r="AC139" s="235"/>
      <c r="AD139" s="41"/>
      <c r="AE139" s="41"/>
      <c r="AF139" s="41"/>
      <c r="AG139" s="41"/>
      <c r="AH139" s="41"/>
      <c r="AI139" s="307"/>
    </row>
    <row r="140" spans="1:35" ht="45" hidden="1" customHeight="1" x14ac:dyDescent="0.2">
      <c r="A140" s="244" t="s">
        <v>6599</v>
      </c>
      <c r="B140" s="235">
        <v>711497005</v>
      </c>
      <c r="C140" s="235" t="s">
        <v>70</v>
      </c>
      <c r="D140" s="236" t="s">
        <v>8159</v>
      </c>
      <c r="E140" s="235" t="s">
        <v>926</v>
      </c>
      <c r="F140" s="237" t="s">
        <v>7543</v>
      </c>
      <c r="G140" s="237"/>
      <c r="H140" s="237" t="s">
        <v>927</v>
      </c>
      <c r="I140" s="237" t="s">
        <v>7544</v>
      </c>
      <c r="J140" s="235" t="s">
        <v>369</v>
      </c>
      <c r="K140" s="235" t="s">
        <v>7545</v>
      </c>
      <c r="L140" s="235" t="s">
        <v>8397</v>
      </c>
      <c r="M140" s="235" t="s">
        <v>928</v>
      </c>
      <c r="N140" s="238" t="s">
        <v>5029</v>
      </c>
      <c r="O140" s="239" t="s">
        <v>929</v>
      </c>
      <c r="P140" s="239" t="s">
        <v>6094</v>
      </c>
      <c r="Q140" s="251" t="s">
        <v>6095</v>
      </c>
      <c r="R140" s="239"/>
      <c r="S140" s="240">
        <v>93401</v>
      </c>
      <c r="T140" s="240" t="s">
        <v>7546</v>
      </c>
      <c r="U140" s="240">
        <v>2020</v>
      </c>
      <c r="V140" s="241">
        <v>37970</v>
      </c>
      <c r="W140" s="239">
        <v>7079</v>
      </c>
      <c r="X140" s="257"/>
      <c r="Y140" s="238"/>
      <c r="Z140" s="257"/>
      <c r="AA140" s="257"/>
      <c r="AB140" s="257"/>
      <c r="AC140" s="235"/>
      <c r="AD140" s="41"/>
      <c r="AE140" s="41"/>
      <c r="AF140" s="41"/>
      <c r="AG140" s="41"/>
      <c r="AH140" s="41"/>
      <c r="AI140" s="307"/>
    </row>
    <row r="141" spans="1:35" ht="45" hidden="1" customHeight="1" x14ac:dyDescent="0.2">
      <c r="A141" s="244" t="s">
        <v>6600</v>
      </c>
      <c r="B141" s="235">
        <v>709419005</v>
      </c>
      <c r="C141" s="235" t="s">
        <v>70</v>
      </c>
      <c r="D141" s="236" t="s">
        <v>8159</v>
      </c>
      <c r="E141" s="235" t="s">
        <v>930</v>
      </c>
      <c r="F141" s="237" t="s">
        <v>931</v>
      </c>
      <c r="G141" s="237"/>
      <c r="H141" s="237" t="s">
        <v>932</v>
      </c>
      <c r="I141" s="237" t="s">
        <v>933</v>
      </c>
      <c r="J141" s="235" t="s">
        <v>934</v>
      </c>
      <c r="K141" s="235" t="s">
        <v>935</v>
      </c>
      <c r="L141" s="235" t="s">
        <v>936</v>
      </c>
      <c r="M141" s="235" t="s">
        <v>937</v>
      </c>
      <c r="N141" s="238" t="s">
        <v>46</v>
      </c>
      <c r="O141" s="239" t="s">
        <v>939</v>
      </c>
      <c r="P141" s="239" t="s">
        <v>938</v>
      </c>
      <c r="Q141" s="240"/>
      <c r="R141" s="239"/>
      <c r="S141" s="240">
        <v>93401</v>
      </c>
      <c r="T141" s="240" t="s">
        <v>5169</v>
      </c>
      <c r="U141" s="246">
        <v>2018</v>
      </c>
      <c r="V141" s="241">
        <v>37970</v>
      </c>
      <c r="W141" s="239">
        <v>7094</v>
      </c>
      <c r="X141" s="257"/>
      <c r="Y141" s="238"/>
      <c r="Z141" s="257"/>
      <c r="AA141" s="257"/>
      <c r="AB141" s="257"/>
      <c r="AC141" s="235"/>
      <c r="AD141" s="41"/>
      <c r="AE141" s="41"/>
      <c r="AF141" s="41"/>
      <c r="AG141" s="41"/>
      <c r="AH141" s="41"/>
      <c r="AI141" s="307"/>
    </row>
    <row r="142" spans="1:35" ht="45" hidden="1" customHeight="1" x14ac:dyDescent="0.2">
      <c r="A142" s="244" t="s">
        <v>8212</v>
      </c>
      <c r="B142" s="235">
        <v>708781002</v>
      </c>
      <c r="C142" s="235" t="s">
        <v>70</v>
      </c>
      <c r="D142" s="236" t="s">
        <v>8159</v>
      </c>
      <c r="E142" s="235" t="s">
        <v>940</v>
      </c>
      <c r="F142" s="237" t="s">
        <v>5942</v>
      </c>
      <c r="G142" s="237"/>
      <c r="H142" s="237" t="s">
        <v>941</v>
      </c>
      <c r="I142" s="237" t="s">
        <v>5950</v>
      </c>
      <c r="J142" s="235" t="s">
        <v>882</v>
      </c>
      <c r="K142" s="245" t="s">
        <v>5951</v>
      </c>
      <c r="L142" s="235" t="s">
        <v>5263</v>
      </c>
      <c r="M142" s="235" t="s">
        <v>943</v>
      </c>
      <c r="N142" s="238" t="s">
        <v>46</v>
      </c>
      <c r="O142" s="239" t="s">
        <v>945</v>
      </c>
      <c r="P142" s="239" t="s">
        <v>944</v>
      </c>
      <c r="Q142" s="240" t="s">
        <v>942</v>
      </c>
      <c r="R142" s="239"/>
      <c r="S142" s="240">
        <v>93101</v>
      </c>
      <c r="T142" s="240" t="s">
        <v>5941</v>
      </c>
      <c r="U142" s="240">
        <v>2019</v>
      </c>
      <c r="V142" s="241">
        <v>37970</v>
      </c>
      <c r="W142" s="239">
        <v>2550</v>
      </c>
      <c r="X142" s="257"/>
      <c r="Y142" s="238"/>
      <c r="Z142" s="257"/>
      <c r="AA142" s="257"/>
      <c r="AB142" s="257"/>
      <c r="AC142" s="235"/>
      <c r="AD142" s="41"/>
      <c r="AE142" s="41"/>
      <c r="AF142" s="41"/>
      <c r="AG142" s="41"/>
      <c r="AH142" s="41"/>
      <c r="AI142" s="307"/>
    </row>
    <row r="143" spans="1:35" ht="45" hidden="1" customHeight="1" x14ac:dyDescent="0.2">
      <c r="A143" s="244" t="s">
        <v>6601</v>
      </c>
      <c r="B143" s="235">
        <v>709542001</v>
      </c>
      <c r="C143" s="235" t="s">
        <v>70</v>
      </c>
      <c r="D143" s="236" t="s">
        <v>8159</v>
      </c>
      <c r="E143" s="235" t="s">
        <v>946</v>
      </c>
      <c r="F143" s="237" t="s">
        <v>947</v>
      </c>
      <c r="G143" s="237"/>
      <c r="H143" s="237" t="s">
        <v>948</v>
      </c>
      <c r="I143" s="237" t="s">
        <v>949</v>
      </c>
      <c r="J143" s="235" t="s">
        <v>950</v>
      </c>
      <c r="K143" s="245" t="s">
        <v>951</v>
      </c>
      <c r="L143" s="235" t="s">
        <v>952</v>
      </c>
      <c r="M143" s="235" t="s">
        <v>953</v>
      </c>
      <c r="N143" s="238" t="s">
        <v>46</v>
      </c>
      <c r="O143" s="239" t="s">
        <v>582</v>
      </c>
      <c r="P143" s="239" t="s">
        <v>954</v>
      </c>
      <c r="Q143" s="240"/>
      <c r="R143" s="239"/>
      <c r="S143" s="240">
        <v>93401</v>
      </c>
      <c r="T143" s="240" t="s">
        <v>955</v>
      </c>
      <c r="U143" s="240">
        <v>2013</v>
      </c>
      <c r="V143" s="241">
        <v>37970</v>
      </c>
      <c r="W143" s="239">
        <v>7005</v>
      </c>
      <c r="X143" s="257"/>
      <c r="Y143" s="238"/>
      <c r="Z143" s="257"/>
      <c r="AA143" s="257"/>
      <c r="AB143" s="257"/>
      <c r="AC143" s="235"/>
      <c r="AD143" s="41"/>
      <c r="AE143" s="41"/>
      <c r="AF143" s="41"/>
      <c r="AG143" s="41"/>
      <c r="AH143" s="41"/>
      <c r="AI143" s="307"/>
    </row>
    <row r="144" spans="1:35" ht="45" hidden="1" customHeight="1" x14ac:dyDescent="0.2">
      <c r="A144" s="244" t="s">
        <v>6602</v>
      </c>
      <c r="B144" s="235">
        <v>713039004</v>
      </c>
      <c r="C144" s="235" t="s">
        <v>70</v>
      </c>
      <c r="D144" s="236" t="s">
        <v>8159</v>
      </c>
      <c r="E144" s="235" t="s">
        <v>956</v>
      </c>
      <c r="F144" s="237" t="s">
        <v>6603</v>
      </c>
      <c r="G144" s="237"/>
      <c r="H144" s="237" t="s">
        <v>957</v>
      </c>
      <c r="I144" s="238" t="s">
        <v>958</v>
      </c>
      <c r="J144" s="235" t="s">
        <v>959</v>
      </c>
      <c r="K144" s="235" t="s">
        <v>960</v>
      </c>
      <c r="L144" s="260" t="s">
        <v>6604</v>
      </c>
      <c r="M144" s="235" t="s">
        <v>961</v>
      </c>
      <c r="N144" s="238" t="s">
        <v>46</v>
      </c>
      <c r="O144" s="239" t="s">
        <v>962</v>
      </c>
      <c r="P144" s="239">
        <v>226687900</v>
      </c>
      <c r="Q144" s="251" t="s">
        <v>6605</v>
      </c>
      <c r="R144" s="239"/>
      <c r="S144" s="240">
        <v>93401</v>
      </c>
      <c r="T144" s="240" t="s">
        <v>6606</v>
      </c>
      <c r="U144" s="240">
        <v>2020</v>
      </c>
      <c r="V144" s="241">
        <v>37970</v>
      </c>
      <c r="W144" s="239">
        <v>3025</v>
      </c>
      <c r="X144" s="257"/>
      <c r="Y144" s="238"/>
      <c r="Z144" s="257"/>
      <c r="AA144" s="257"/>
      <c r="AB144" s="257"/>
      <c r="AC144" s="235"/>
      <c r="AD144" s="41"/>
      <c r="AE144" s="41"/>
      <c r="AF144" s="41"/>
      <c r="AG144" s="41"/>
      <c r="AH144" s="41"/>
      <c r="AI144" s="307"/>
    </row>
    <row r="145" spans="1:35" ht="45" hidden="1" customHeight="1" x14ac:dyDescent="0.2">
      <c r="A145" s="244" t="s">
        <v>8213</v>
      </c>
      <c r="B145" s="235">
        <v>708564001</v>
      </c>
      <c r="C145" s="235" t="s">
        <v>70</v>
      </c>
      <c r="D145" s="236" t="s">
        <v>8159</v>
      </c>
      <c r="E145" s="235" t="s">
        <v>963</v>
      </c>
      <c r="F145" s="237" t="s">
        <v>5738</v>
      </c>
      <c r="G145" s="237"/>
      <c r="H145" s="237" t="s">
        <v>964</v>
      </c>
      <c r="I145" s="237" t="s">
        <v>965</v>
      </c>
      <c r="J145" s="235" t="s">
        <v>565</v>
      </c>
      <c r="K145" s="235" t="s">
        <v>966</v>
      </c>
      <c r="L145" s="235" t="s">
        <v>967</v>
      </c>
      <c r="M145" s="235" t="s">
        <v>968</v>
      </c>
      <c r="N145" s="238" t="s">
        <v>46</v>
      </c>
      <c r="O145" s="239" t="s">
        <v>894</v>
      </c>
      <c r="P145" s="239" t="s">
        <v>969</v>
      </c>
      <c r="Q145" s="240"/>
      <c r="R145" s="240"/>
      <c r="S145" s="240">
        <v>93401</v>
      </c>
      <c r="T145" s="240" t="s">
        <v>5746</v>
      </c>
      <c r="U145" s="240">
        <v>2019</v>
      </c>
      <c r="V145" s="241">
        <v>37970</v>
      </c>
      <c r="W145" s="239">
        <v>7074</v>
      </c>
      <c r="X145" s="257"/>
      <c r="Y145" s="238"/>
      <c r="Z145" s="257"/>
      <c r="AA145" s="257"/>
      <c r="AB145" s="257"/>
      <c r="AC145" s="235"/>
      <c r="AD145" s="41"/>
      <c r="AE145" s="41"/>
      <c r="AF145" s="41"/>
      <c r="AG145" s="41"/>
      <c r="AH145" s="41"/>
      <c r="AI145" s="307"/>
    </row>
    <row r="146" spans="1:35" ht="45" hidden="1" customHeight="1" x14ac:dyDescent="0.2">
      <c r="A146" s="244" t="s">
        <v>6607</v>
      </c>
      <c r="B146" s="235">
        <v>714506005</v>
      </c>
      <c r="C146" s="235" t="s">
        <v>70</v>
      </c>
      <c r="D146" s="236" t="s">
        <v>8159</v>
      </c>
      <c r="E146" s="235" t="s">
        <v>970</v>
      </c>
      <c r="F146" s="237" t="s">
        <v>8037</v>
      </c>
      <c r="G146" s="237"/>
      <c r="H146" s="237" t="s">
        <v>971</v>
      </c>
      <c r="I146" s="237" t="s">
        <v>8038</v>
      </c>
      <c r="J146" s="235" t="s">
        <v>972</v>
      </c>
      <c r="K146" s="235" t="s">
        <v>7736</v>
      </c>
      <c r="L146" s="235" t="s">
        <v>8039</v>
      </c>
      <c r="M146" s="235" t="s">
        <v>5584</v>
      </c>
      <c r="N146" s="238" t="s">
        <v>5029</v>
      </c>
      <c r="O146" s="239" t="s">
        <v>973</v>
      </c>
      <c r="P146" s="239" t="s">
        <v>5429</v>
      </c>
      <c r="Q146" s="240" t="s">
        <v>5430</v>
      </c>
      <c r="R146" s="239"/>
      <c r="S146" s="240">
        <v>93401</v>
      </c>
      <c r="T146" s="240" t="s">
        <v>8040</v>
      </c>
      <c r="U146" s="240">
        <v>2021</v>
      </c>
      <c r="V146" s="241">
        <v>37970</v>
      </c>
      <c r="W146" s="239">
        <v>6400</v>
      </c>
      <c r="X146" s="257"/>
      <c r="Y146" s="238"/>
      <c r="Z146" s="257"/>
      <c r="AA146" s="257"/>
      <c r="AB146" s="257"/>
      <c r="AC146" s="235"/>
      <c r="AD146" s="41"/>
      <c r="AE146" s="41"/>
      <c r="AF146" s="41"/>
      <c r="AG146" s="41"/>
      <c r="AH146" s="41"/>
      <c r="AI146" s="307" t="s">
        <v>8214</v>
      </c>
    </row>
    <row r="147" spans="1:35" ht="45" hidden="1" customHeight="1" x14ac:dyDescent="0.2">
      <c r="A147" s="244" t="s">
        <v>6608</v>
      </c>
      <c r="B147" s="235">
        <v>708352004</v>
      </c>
      <c r="C147" s="235" t="s">
        <v>70</v>
      </c>
      <c r="D147" s="236" t="s">
        <v>8159</v>
      </c>
      <c r="E147" s="235" t="s">
        <v>974</v>
      </c>
      <c r="F147" s="237" t="s">
        <v>975</v>
      </c>
      <c r="G147" s="237"/>
      <c r="H147" s="237" t="s">
        <v>976</v>
      </c>
      <c r="I147" s="237" t="s">
        <v>977</v>
      </c>
      <c r="J147" s="235" t="s">
        <v>565</v>
      </c>
      <c r="K147" s="235" t="s">
        <v>978</v>
      </c>
      <c r="L147" s="235" t="s">
        <v>979</v>
      </c>
      <c r="M147" s="235" t="s">
        <v>980</v>
      </c>
      <c r="N147" s="238" t="s">
        <v>46</v>
      </c>
      <c r="O147" s="239" t="s">
        <v>982</v>
      </c>
      <c r="P147" s="239" t="s">
        <v>981</v>
      </c>
      <c r="Q147" s="240"/>
      <c r="R147" s="239"/>
      <c r="S147" s="240">
        <v>93401</v>
      </c>
      <c r="T147" s="240" t="s">
        <v>983</v>
      </c>
      <c r="U147" s="240">
        <v>2005</v>
      </c>
      <c r="V147" s="241">
        <v>37970</v>
      </c>
      <c r="W147" s="239">
        <v>2950</v>
      </c>
      <c r="X147" s="257"/>
      <c r="Y147" s="238"/>
      <c r="Z147" s="257"/>
      <c r="AA147" s="257"/>
      <c r="AB147" s="257"/>
      <c r="AC147" s="235"/>
      <c r="AD147" s="41"/>
      <c r="AE147" s="41"/>
      <c r="AF147" s="41"/>
      <c r="AG147" s="41"/>
      <c r="AH147" s="41"/>
      <c r="AI147" s="307"/>
    </row>
    <row r="148" spans="1:35" ht="45" hidden="1" customHeight="1" x14ac:dyDescent="0.2">
      <c r="A148" s="244" t="s">
        <v>6609</v>
      </c>
      <c r="B148" s="235">
        <v>714555006</v>
      </c>
      <c r="C148" s="235" t="s">
        <v>70</v>
      </c>
      <c r="D148" s="236" t="s">
        <v>8159</v>
      </c>
      <c r="E148" s="235" t="s">
        <v>984</v>
      </c>
      <c r="F148" s="237" t="s">
        <v>5855</v>
      </c>
      <c r="G148" s="237"/>
      <c r="H148" s="237" t="s">
        <v>985</v>
      </c>
      <c r="I148" s="237" t="s">
        <v>5856</v>
      </c>
      <c r="J148" s="235" t="s">
        <v>5857</v>
      </c>
      <c r="K148" s="235" t="s">
        <v>5862</v>
      </c>
      <c r="L148" s="235" t="s">
        <v>5863</v>
      </c>
      <c r="M148" s="235" t="s">
        <v>986</v>
      </c>
      <c r="N148" s="238" t="s">
        <v>46</v>
      </c>
      <c r="O148" s="239" t="s">
        <v>987</v>
      </c>
      <c r="P148" s="239">
        <v>3604100</v>
      </c>
      <c r="Q148" s="251" t="s">
        <v>5858</v>
      </c>
      <c r="R148" s="239"/>
      <c r="S148" s="240">
        <v>93401</v>
      </c>
      <c r="T148" s="240" t="s">
        <v>5859</v>
      </c>
      <c r="U148" s="240">
        <v>2019</v>
      </c>
      <c r="V148" s="241">
        <v>41012</v>
      </c>
      <c r="W148" s="239">
        <v>7463</v>
      </c>
      <c r="X148" s="257"/>
      <c r="Y148" s="238"/>
      <c r="Z148" s="257"/>
      <c r="AA148" s="257"/>
      <c r="AB148" s="257"/>
      <c r="AC148" s="235"/>
      <c r="AD148" s="41"/>
      <c r="AE148" s="41"/>
      <c r="AF148" s="41"/>
      <c r="AG148" s="41"/>
      <c r="AH148" s="41"/>
      <c r="AI148" s="307"/>
    </row>
    <row r="149" spans="1:35" ht="45" hidden="1" customHeight="1" x14ac:dyDescent="0.2">
      <c r="A149" s="244" t="s">
        <v>6610</v>
      </c>
      <c r="B149" s="235">
        <v>710153000</v>
      </c>
      <c r="C149" s="235" t="s">
        <v>988</v>
      </c>
      <c r="D149" s="236" t="s">
        <v>8159</v>
      </c>
      <c r="E149" s="235" t="s">
        <v>989</v>
      </c>
      <c r="F149" s="237" t="s">
        <v>5740</v>
      </c>
      <c r="G149" s="237"/>
      <c r="H149" s="237" t="s">
        <v>990</v>
      </c>
      <c r="I149" s="237" t="s">
        <v>5741</v>
      </c>
      <c r="J149" s="235" t="s">
        <v>5742</v>
      </c>
      <c r="K149" s="235" t="s">
        <v>5743</v>
      </c>
      <c r="L149" s="235" t="s">
        <v>5744</v>
      </c>
      <c r="M149" s="235" t="s">
        <v>991</v>
      </c>
      <c r="N149" s="238" t="s">
        <v>5033</v>
      </c>
      <c r="O149" s="239" t="s">
        <v>5745</v>
      </c>
      <c r="P149" s="239" t="s">
        <v>992</v>
      </c>
      <c r="Q149" s="240"/>
      <c r="R149" s="239"/>
      <c r="S149" s="240" t="s">
        <v>993</v>
      </c>
      <c r="T149" s="240" t="s">
        <v>5755</v>
      </c>
      <c r="U149" s="240">
        <v>2019</v>
      </c>
      <c r="V149" s="241">
        <v>40542</v>
      </c>
      <c r="W149" s="239">
        <v>7439</v>
      </c>
      <c r="X149" s="257"/>
      <c r="Y149" s="238"/>
      <c r="Z149" s="257"/>
      <c r="AA149" s="257"/>
      <c r="AB149" s="257"/>
      <c r="AC149" s="235"/>
      <c r="AD149" s="41"/>
      <c r="AE149" s="41"/>
      <c r="AF149" s="41"/>
      <c r="AG149" s="41"/>
      <c r="AH149" s="41"/>
      <c r="AI149" s="307"/>
    </row>
    <row r="150" spans="1:35" ht="45" hidden="1" customHeight="1" x14ac:dyDescent="0.2">
      <c r="A150" s="238" t="s">
        <v>6611</v>
      </c>
      <c r="B150" s="235">
        <v>709836005</v>
      </c>
      <c r="C150" s="235" t="s">
        <v>70</v>
      </c>
      <c r="D150" s="236" t="s">
        <v>8159</v>
      </c>
      <c r="E150" s="235" t="s">
        <v>994</v>
      </c>
      <c r="F150" s="237" t="s">
        <v>6612</v>
      </c>
      <c r="G150" s="237"/>
      <c r="H150" s="237" t="s">
        <v>995</v>
      </c>
      <c r="I150" s="237" t="s">
        <v>6613</v>
      </c>
      <c r="J150" s="235" t="s">
        <v>996</v>
      </c>
      <c r="K150" s="235" t="s">
        <v>6614</v>
      </c>
      <c r="L150" s="235" t="s">
        <v>6615</v>
      </c>
      <c r="M150" s="235" t="s">
        <v>997</v>
      </c>
      <c r="N150" s="238" t="s">
        <v>504</v>
      </c>
      <c r="O150" s="239" t="s">
        <v>654</v>
      </c>
      <c r="P150" s="239"/>
      <c r="Q150" s="240"/>
      <c r="R150" s="239"/>
      <c r="S150" s="240">
        <v>93401</v>
      </c>
      <c r="T150" s="240" t="s">
        <v>6616</v>
      </c>
      <c r="U150" s="240">
        <v>2020</v>
      </c>
      <c r="V150" s="241">
        <v>37970</v>
      </c>
      <c r="W150" s="261">
        <v>6410</v>
      </c>
      <c r="X150" s="257"/>
      <c r="Y150" s="238"/>
      <c r="Z150" s="257"/>
      <c r="AA150" s="257"/>
      <c r="AB150" s="257"/>
      <c r="AC150" s="235"/>
      <c r="AD150" s="41"/>
      <c r="AE150" s="41"/>
      <c r="AF150" s="41"/>
      <c r="AG150" s="41"/>
      <c r="AH150" s="41"/>
      <c r="AI150" s="307"/>
    </row>
    <row r="151" spans="1:35" ht="45" hidden="1" customHeight="1" x14ac:dyDescent="0.2">
      <c r="A151" s="244" t="s">
        <v>8215</v>
      </c>
      <c r="B151" s="235">
        <v>711731008</v>
      </c>
      <c r="C151" s="235" t="s">
        <v>70</v>
      </c>
      <c r="D151" s="236" t="s">
        <v>8159</v>
      </c>
      <c r="E151" s="235" t="s">
        <v>998</v>
      </c>
      <c r="F151" s="237" t="s">
        <v>999</v>
      </c>
      <c r="G151" s="237"/>
      <c r="H151" s="237" t="s">
        <v>1000</v>
      </c>
      <c r="I151" s="237" t="s">
        <v>1001</v>
      </c>
      <c r="J151" s="235" t="s">
        <v>1002</v>
      </c>
      <c r="K151" s="235" t="s">
        <v>1003</v>
      </c>
      <c r="L151" s="235" t="s">
        <v>1004</v>
      </c>
      <c r="M151" s="235" t="s">
        <v>1006</v>
      </c>
      <c r="N151" s="238" t="s">
        <v>5029</v>
      </c>
      <c r="O151" s="239" t="s">
        <v>1009</v>
      </c>
      <c r="P151" s="239" t="s">
        <v>1007</v>
      </c>
      <c r="Q151" s="240" t="s">
        <v>1005</v>
      </c>
      <c r="R151" s="239"/>
      <c r="S151" s="240">
        <v>93401</v>
      </c>
      <c r="T151" s="240" t="s">
        <v>888</v>
      </c>
      <c r="U151" s="240">
        <v>2011</v>
      </c>
      <c r="V151" s="241">
        <v>37970</v>
      </c>
      <c r="W151" s="261"/>
      <c r="X151" s="257"/>
      <c r="Y151" s="238"/>
      <c r="Z151" s="257"/>
      <c r="AA151" s="257"/>
      <c r="AB151" s="257"/>
      <c r="AC151" s="235"/>
      <c r="AD151" s="41"/>
      <c r="AE151" s="41"/>
      <c r="AF151" s="41"/>
      <c r="AG151" s="41"/>
      <c r="AH151" s="41"/>
      <c r="AI151" s="307"/>
    </row>
    <row r="152" spans="1:35" ht="45" hidden="1" customHeight="1" x14ac:dyDescent="0.2">
      <c r="A152" s="244" t="s">
        <v>1010</v>
      </c>
      <c r="B152" s="235">
        <v>712939001</v>
      </c>
      <c r="C152" s="235" t="s">
        <v>70</v>
      </c>
      <c r="D152" s="236" t="s">
        <v>8159</v>
      </c>
      <c r="E152" s="235" t="s">
        <v>1011</v>
      </c>
      <c r="F152" s="237" t="s">
        <v>6617</v>
      </c>
      <c r="G152" s="237"/>
      <c r="H152" s="237" t="s">
        <v>1012</v>
      </c>
      <c r="I152" s="237" t="s">
        <v>6618</v>
      </c>
      <c r="J152" s="235" t="s">
        <v>1013</v>
      </c>
      <c r="K152" s="235" t="s">
        <v>5428</v>
      </c>
      <c r="L152" s="240" t="s">
        <v>6619</v>
      </c>
      <c r="M152" s="235" t="s">
        <v>5425</v>
      </c>
      <c r="N152" s="238" t="s">
        <v>46</v>
      </c>
      <c r="O152" s="239" t="s">
        <v>2854</v>
      </c>
      <c r="P152" s="239" t="s">
        <v>5426</v>
      </c>
      <c r="Q152" s="240" t="s">
        <v>5427</v>
      </c>
      <c r="R152" s="239"/>
      <c r="S152" s="239">
        <v>93401</v>
      </c>
      <c r="T152" s="240" t="s">
        <v>6620</v>
      </c>
      <c r="U152" s="240">
        <v>2020</v>
      </c>
      <c r="V152" s="241">
        <v>37970</v>
      </c>
      <c r="W152" s="261"/>
      <c r="X152" s="257"/>
      <c r="Y152" s="238"/>
      <c r="Z152" s="257"/>
      <c r="AA152" s="257"/>
      <c r="AB152" s="257"/>
      <c r="AC152" s="235"/>
      <c r="AD152" s="41"/>
      <c r="AE152" s="41"/>
      <c r="AF152" s="41"/>
      <c r="AG152" s="41"/>
      <c r="AH152" s="41"/>
      <c r="AI152" s="307"/>
    </row>
    <row r="153" spans="1:35" ht="45" hidden="1" customHeight="1" x14ac:dyDescent="0.2">
      <c r="A153" s="244" t="s">
        <v>8216</v>
      </c>
      <c r="B153" s="235">
        <v>712341009</v>
      </c>
      <c r="C153" s="235" t="s">
        <v>70</v>
      </c>
      <c r="D153" s="236" t="s">
        <v>8159</v>
      </c>
      <c r="E153" s="235" t="s">
        <v>1014</v>
      </c>
      <c r="F153" s="237" t="s">
        <v>5953</v>
      </c>
      <c r="G153" s="237"/>
      <c r="H153" s="237" t="s">
        <v>1015</v>
      </c>
      <c r="I153" s="237" t="s">
        <v>1017</v>
      </c>
      <c r="J153" s="235" t="s">
        <v>1016</v>
      </c>
      <c r="K153" s="235" t="s">
        <v>1018</v>
      </c>
      <c r="L153" s="235" t="s">
        <v>1019</v>
      </c>
      <c r="M153" s="235" t="s">
        <v>1020</v>
      </c>
      <c r="N153" s="238" t="s">
        <v>46</v>
      </c>
      <c r="O153" s="239" t="s">
        <v>756</v>
      </c>
      <c r="P153" s="239" t="s">
        <v>6621</v>
      </c>
      <c r="Q153" s="251" t="s">
        <v>6622</v>
      </c>
      <c r="R153" s="239"/>
      <c r="S153" s="240">
        <v>93401</v>
      </c>
      <c r="T153" s="240" t="s">
        <v>5948</v>
      </c>
      <c r="U153" s="240">
        <v>2019</v>
      </c>
      <c r="V153" s="241">
        <v>40745</v>
      </c>
      <c r="W153" s="239">
        <v>7446</v>
      </c>
      <c r="X153" s="257"/>
      <c r="Y153" s="238"/>
      <c r="Z153" s="257"/>
      <c r="AA153" s="257"/>
      <c r="AB153" s="257"/>
      <c r="AC153" s="235"/>
      <c r="AD153" s="41"/>
      <c r="AE153" s="41"/>
      <c r="AF153" s="41"/>
      <c r="AG153" s="41"/>
      <c r="AH153" s="41"/>
      <c r="AI153" s="307"/>
    </row>
    <row r="154" spans="1:35" ht="45" hidden="1" customHeight="1" x14ac:dyDescent="0.2">
      <c r="A154" s="244" t="s">
        <v>8217</v>
      </c>
      <c r="B154" s="235" t="s">
        <v>7814</v>
      </c>
      <c r="C154" s="235" t="s">
        <v>70</v>
      </c>
      <c r="D154" s="236" t="s">
        <v>8159</v>
      </c>
      <c r="E154" s="235" t="s">
        <v>1021</v>
      </c>
      <c r="F154" s="237" t="s">
        <v>1022</v>
      </c>
      <c r="G154" s="237"/>
      <c r="H154" s="237" t="s">
        <v>1023</v>
      </c>
      <c r="I154" s="237" t="s">
        <v>1024</v>
      </c>
      <c r="J154" s="235" t="s">
        <v>565</v>
      </c>
      <c r="K154" s="235" t="s">
        <v>1025</v>
      </c>
      <c r="L154" s="235" t="s">
        <v>1026</v>
      </c>
      <c r="M154" s="235" t="s">
        <v>1027</v>
      </c>
      <c r="N154" s="238" t="s">
        <v>5069</v>
      </c>
      <c r="O154" s="239" t="s">
        <v>713</v>
      </c>
      <c r="P154" s="239" t="s">
        <v>1028</v>
      </c>
      <c r="Q154" s="240"/>
      <c r="R154" s="239"/>
      <c r="S154" s="240">
        <v>93401</v>
      </c>
      <c r="T154" s="240" t="s">
        <v>1029</v>
      </c>
      <c r="U154" s="240">
        <v>2015</v>
      </c>
      <c r="V154" s="241">
        <v>37970</v>
      </c>
      <c r="W154" s="239">
        <v>6990</v>
      </c>
      <c r="X154" s="257"/>
      <c r="Y154" s="238"/>
      <c r="Z154" s="257"/>
      <c r="AA154" s="257"/>
      <c r="AB154" s="257"/>
      <c r="AC154" s="235"/>
      <c r="AD154" s="41"/>
      <c r="AE154" s="41"/>
      <c r="AF154" s="41"/>
      <c r="AG154" s="41"/>
      <c r="AH154" s="41"/>
      <c r="AI154" s="307"/>
    </row>
    <row r="155" spans="1:35" ht="45" hidden="1" customHeight="1" x14ac:dyDescent="0.2">
      <c r="A155" s="244" t="s">
        <v>6623</v>
      </c>
      <c r="B155" s="235">
        <v>713286001</v>
      </c>
      <c r="C155" s="235" t="s">
        <v>48</v>
      </c>
      <c r="D155" s="236" t="s">
        <v>8159</v>
      </c>
      <c r="E155" s="235" t="s">
        <v>1030</v>
      </c>
      <c r="F155" s="237" t="s">
        <v>1032</v>
      </c>
      <c r="G155" s="237"/>
      <c r="H155" s="237" t="s">
        <v>1031</v>
      </c>
      <c r="I155" s="237" t="s">
        <v>1033</v>
      </c>
      <c r="J155" s="235" t="s">
        <v>681</v>
      </c>
      <c r="K155" s="235" t="s">
        <v>1034</v>
      </c>
      <c r="L155" s="235" t="s">
        <v>1035</v>
      </c>
      <c r="M155" s="235" t="s">
        <v>1036</v>
      </c>
      <c r="N155" s="238" t="s">
        <v>5033</v>
      </c>
      <c r="O155" s="239" t="s">
        <v>1037</v>
      </c>
      <c r="P155" s="239" t="s">
        <v>1038</v>
      </c>
      <c r="Q155" s="240"/>
      <c r="R155" s="239"/>
      <c r="S155" s="240" t="s">
        <v>1039</v>
      </c>
      <c r="T155" s="240" t="s">
        <v>5024</v>
      </c>
      <c r="U155" s="240">
        <v>2005</v>
      </c>
      <c r="V155" s="241">
        <v>37970</v>
      </c>
      <c r="W155" s="239">
        <v>2800</v>
      </c>
      <c r="X155" s="257"/>
      <c r="Y155" s="238"/>
      <c r="Z155" s="257"/>
      <c r="AA155" s="257"/>
      <c r="AB155" s="257"/>
      <c r="AC155" s="235"/>
      <c r="AD155" s="41"/>
      <c r="AE155" s="41"/>
      <c r="AF155" s="41"/>
      <c r="AG155" s="41"/>
      <c r="AH155" s="41"/>
      <c r="AI155" s="307"/>
    </row>
    <row r="156" spans="1:35" ht="45" hidden="1" customHeight="1" x14ac:dyDescent="0.2">
      <c r="A156" s="244" t="s">
        <v>6624</v>
      </c>
      <c r="B156" s="235">
        <v>709337009</v>
      </c>
      <c r="C156" s="235" t="s">
        <v>70</v>
      </c>
      <c r="D156" s="236" t="s">
        <v>8159</v>
      </c>
      <c r="E156" s="235" t="s">
        <v>1040</v>
      </c>
      <c r="F156" s="237" t="s">
        <v>1041</v>
      </c>
      <c r="G156" s="237"/>
      <c r="H156" s="237" t="s">
        <v>1042</v>
      </c>
      <c r="I156" s="237" t="s">
        <v>4981</v>
      </c>
      <c r="J156" s="235" t="s">
        <v>1043</v>
      </c>
      <c r="K156" s="235" t="s">
        <v>1044</v>
      </c>
      <c r="L156" s="235" t="s">
        <v>1045</v>
      </c>
      <c r="M156" s="235" t="s">
        <v>1046</v>
      </c>
      <c r="N156" s="238" t="s">
        <v>46</v>
      </c>
      <c r="O156" s="239" t="s">
        <v>538</v>
      </c>
      <c r="P156" s="239">
        <v>226785712</v>
      </c>
      <c r="Q156" s="240" t="s">
        <v>1047</v>
      </c>
      <c r="R156" s="239"/>
      <c r="S156" s="239">
        <v>93401</v>
      </c>
      <c r="T156" s="240" t="s">
        <v>1048</v>
      </c>
      <c r="U156" s="240">
        <v>2014</v>
      </c>
      <c r="V156" s="241">
        <v>37970</v>
      </c>
      <c r="W156" s="239">
        <v>3100</v>
      </c>
      <c r="X156" s="257"/>
      <c r="Y156" s="238"/>
      <c r="Z156" s="257"/>
      <c r="AA156" s="257"/>
      <c r="AB156" s="257"/>
      <c r="AC156" s="235"/>
      <c r="AD156" s="41"/>
      <c r="AE156" s="41"/>
      <c r="AF156" s="41"/>
      <c r="AG156" s="41"/>
      <c r="AH156" s="41"/>
      <c r="AI156" s="307"/>
    </row>
    <row r="157" spans="1:35" ht="45" hidden="1" customHeight="1" x14ac:dyDescent="0.2">
      <c r="A157" s="244" t="s">
        <v>6625</v>
      </c>
      <c r="B157" s="235">
        <v>708789003</v>
      </c>
      <c r="C157" s="235" t="s">
        <v>70</v>
      </c>
      <c r="D157" s="236" t="s">
        <v>8159</v>
      </c>
      <c r="E157" s="235" t="s">
        <v>1049</v>
      </c>
      <c r="F157" s="237" t="s">
        <v>1050</v>
      </c>
      <c r="G157" s="237"/>
      <c r="H157" s="237" t="s">
        <v>1051</v>
      </c>
      <c r="I157" s="237" t="s">
        <v>1052</v>
      </c>
      <c r="J157" s="235" t="s">
        <v>1053</v>
      </c>
      <c r="K157" s="235" t="s">
        <v>1054</v>
      </c>
      <c r="L157" s="235" t="s">
        <v>1055</v>
      </c>
      <c r="M157" s="235" t="s">
        <v>1056</v>
      </c>
      <c r="N157" s="238" t="s">
        <v>504</v>
      </c>
      <c r="O157" s="239" t="s">
        <v>1058</v>
      </c>
      <c r="P157" s="239" t="s">
        <v>1057</v>
      </c>
      <c r="Q157" s="240"/>
      <c r="R157" s="239"/>
      <c r="S157" s="240">
        <v>93101</v>
      </c>
      <c r="T157" s="240" t="s">
        <v>1059</v>
      </c>
      <c r="U157" s="240">
        <v>2007</v>
      </c>
      <c r="V157" s="241">
        <v>37970</v>
      </c>
      <c r="W157" s="239">
        <v>6730</v>
      </c>
      <c r="X157" s="257"/>
      <c r="Y157" s="238"/>
      <c r="Z157" s="257"/>
      <c r="AA157" s="257"/>
      <c r="AB157" s="257"/>
      <c r="AC157" s="235"/>
      <c r="AD157" s="41"/>
      <c r="AE157" s="41"/>
      <c r="AF157" s="41"/>
      <c r="AG157" s="41"/>
      <c r="AH157" s="41"/>
      <c r="AI157" s="307"/>
    </row>
    <row r="158" spans="1:35" ht="45" hidden="1" customHeight="1" x14ac:dyDescent="0.2">
      <c r="A158" s="244" t="s">
        <v>6626</v>
      </c>
      <c r="B158" s="235">
        <v>651897564</v>
      </c>
      <c r="C158" s="235"/>
      <c r="D158" s="236" t="s">
        <v>8188</v>
      </c>
      <c r="E158" s="235" t="s">
        <v>6201</v>
      </c>
      <c r="F158" s="237" t="s">
        <v>6202</v>
      </c>
      <c r="G158" s="237"/>
      <c r="H158" s="237" t="s">
        <v>6203</v>
      </c>
      <c r="I158" s="237" t="s">
        <v>6204</v>
      </c>
      <c r="J158" s="235" t="s">
        <v>1482</v>
      </c>
      <c r="K158" s="235" t="s">
        <v>6205</v>
      </c>
      <c r="L158" s="235" t="s">
        <v>6206</v>
      </c>
      <c r="M158" s="235" t="s">
        <v>6207</v>
      </c>
      <c r="N158" s="238" t="s">
        <v>5030</v>
      </c>
      <c r="O158" s="239" t="s">
        <v>2470</v>
      </c>
      <c r="P158" s="239" t="s">
        <v>6208</v>
      </c>
      <c r="Q158" s="251" t="s">
        <v>6209</v>
      </c>
      <c r="R158" s="239"/>
      <c r="S158" s="240">
        <v>93401</v>
      </c>
      <c r="T158" s="240" t="s">
        <v>6210</v>
      </c>
      <c r="U158" s="240">
        <v>2020</v>
      </c>
      <c r="V158" s="241">
        <v>44259</v>
      </c>
      <c r="W158" s="239">
        <v>7726</v>
      </c>
      <c r="X158" s="257"/>
      <c r="Y158" s="238"/>
      <c r="Z158" s="257"/>
      <c r="AA158" s="257"/>
      <c r="AB158" s="257"/>
      <c r="AC158" s="235"/>
      <c r="AD158" s="41"/>
      <c r="AE158" s="41"/>
      <c r="AF158" s="41"/>
      <c r="AG158" s="41"/>
      <c r="AH158" s="41"/>
      <c r="AI158" s="307"/>
    </row>
    <row r="159" spans="1:35" ht="45" hidden="1" customHeight="1" x14ac:dyDescent="0.2">
      <c r="A159" s="244" t="s">
        <v>6627</v>
      </c>
      <c r="B159" s="235">
        <v>718323002</v>
      </c>
      <c r="C159" s="235" t="s">
        <v>70</v>
      </c>
      <c r="D159" s="236" t="s">
        <v>8159</v>
      </c>
      <c r="E159" s="235" t="s">
        <v>1060</v>
      </c>
      <c r="F159" s="237" t="s">
        <v>1061</v>
      </c>
      <c r="G159" s="237"/>
      <c r="H159" s="237" t="s">
        <v>1062</v>
      </c>
      <c r="I159" s="237" t="s">
        <v>1063</v>
      </c>
      <c r="J159" s="235" t="s">
        <v>910</v>
      </c>
      <c r="K159" s="235" t="s">
        <v>1064</v>
      </c>
      <c r="L159" s="235" t="s">
        <v>1065</v>
      </c>
      <c r="M159" s="235" t="s">
        <v>1066</v>
      </c>
      <c r="N159" s="238" t="s">
        <v>46</v>
      </c>
      <c r="O159" s="239" t="s">
        <v>756</v>
      </c>
      <c r="P159" s="239" t="s">
        <v>1067</v>
      </c>
      <c r="Q159" s="240" t="s">
        <v>1068</v>
      </c>
      <c r="R159" s="239"/>
      <c r="S159" s="240">
        <v>93401</v>
      </c>
      <c r="T159" s="240" t="s">
        <v>1069</v>
      </c>
      <c r="U159" s="240">
        <v>2008</v>
      </c>
      <c r="V159" s="241">
        <v>37970</v>
      </c>
      <c r="W159" s="239">
        <v>7000</v>
      </c>
      <c r="X159" s="257"/>
      <c r="Y159" s="238"/>
      <c r="Z159" s="257"/>
      <c r="AA159" s="257"/>
      <c r="AB159" s="257"/>
      <c r="AC159" s="235"/>
      <c r="AD159" s="41"/>
      <c r="AE159" s="41"/>
      <c r="AF159" s="41"/>
      <c r="AG159" s="41"/>
      <c r="AH159" s="41"/>
      <c r="AI159" s="307"/>
    </row>
    <row r="160" spans="1:35" ht="45" hidden="1" customHeight="1" x14ac:dyDescent="0.2">
      <c r="A160" s="244" t="s">
        <v>6628</v>
      </c>
      <c r="B160" s="235">
        <v>726469008</v>
      </c>
      <c r="C160" s="235" t="s">
        <v>48</v>
      </c>
      <c r="D160" s="236" t="s">
        <v>8159</v>
      </c>
      <c r="E160" s="235" t="s">
        <v>1070</v>
      </c>
      <c r="F160" s="237" t="s">
        <v>1071</v>
      </c>
      <c r="G160" s="237"/>
      <c r="H160" s="237" t="s">
        <v>1072</v>
      </c>
      <c r="I160" s="237" t="s">
        <v>1073</v>
      </c>
      <c r="J160" s="235" t="s">
        <v>1074</v>
      </c>
      <c r="K160" s="235" t="s">
        <v>1075</v>
      </c>
      <c r="L160" s="235" t="s">
        <v>1076</v>
      </c>
      <c r="M160" s="235" t="s">
        <v>1077</v>
      </c>
      <c r="N160" s="238" t="s">
        <v>46</v>
      </c>
      <c r="O160" s="239" t="s">
        <v>538</v>
      </c>
      <c r="P160" s="239" t="s">
        <v>1078</v>
      </c>
      <c r="Q160" s="240"/>
      <c r="R160" s="239"/>
      <c r="S160" s="240" t="s">
        <v>44</v>
      </c>
      <c r="T160" s="240" t="s">
        <v>1079</v>
      </c>
      <c r="U160" s="240">
        <v>2012</v>
      </c>
      <c r="V160" s="241">
        <v>37970</v>
      </c>
      <c r="W160" s="239">
        <v>7044</v>
      </c>
      <c r="X160" s="257"/>
      <c r="Y160" s="238"/>
      <c r="Z160" s="257"/>
      <c r="AA160" s="257"/>
      <c r="AB160" s="257"/>
      <c r="AC160" s="235"/>
      <c r="AD160" s="41"/>
      <c r="AE160" s="41"/>
      <c r="AF160" s="41"/>
      <c r="AG160" s="41"/>
      <c r="AH160" s="41"/>
      <c r="AI160" s="307"/>
    </row>
    <row r="161" spans="1:35" ht="45" hidden="1" customHeight="1" x14ac:dyDescent="0.2">
      <c r="A161" s="244" t="s">
        <v>6629</v>
      </c>
      <c r="B161" s="235">
        <v>653686706</v>
      </c>
      <c r="C161" s="235" t="s">
        <v>48</v>
      </c>
      <c r="D161" s="236" t="s">
        <v>8159</v>
      </c>
      <c r="E161" s="235" t="s">
        <v>1080</v>
      </c>
      <c r="F161" s="237" t="s">
        <v>6630</v>
      </c>
      <c r="G161" s="237"/>
      <c r="H161" s="237" t="s">
        <v>1081</v>
      </c>
      <c r="I161" s="237" t="s">
        <v>6631</v>
      </c>
      <c r="J161" s="235" t="s">
        <v>1082</v>
      </c>
      <c r="K161" s="235" t="s">
        <v>5370</v>
      </c>
      <c r="L161" s="235" t="s">
        <v>5371</v>
      </c>
      <c r="M161" s="235" t="s">
        <v>1083</v>
      </c>
      <c r="N161" s="238" t="s">
        <v>5034</v>
      </c>
      <c r="O161" s="239" t="s">
        <v>1085</v>
      </c>
      <c r="P161" s="239" t="s">
        <v>1086</v>
      </c>
      <c r="Q161" s="251" t="s">
        <v>6632</v>
      </c>
      <c r="R161" s="239"/>
      <c r="S161" s="240" t="s">
        <v>44</v>
      </c>
      <c r="T161" s="240" t="s">
        <v>6633</v>
      </c>
      <c r="U161" s="240">
        <v>2020</v>
      </c>
      <c r="V161" s="241">
        <v>38523</v>
      </c>
      <c r="W161" s="239">
        <v>7173</v>
      </c>
      <c r="X161" s="257"/>
      <c r="Y161" s="238"/>
      <c r="Z161" s="257"/>
      <c r="AA161" s="257"/>
      <c r="AB161" s="257"/>
      <c r="AC161" s="235"/>
      <c r="AD161" s="41"/>
      <c r="AE161" s="41"/>
      <c r="AF161" s="41"/>
      <c r="AG161" s="41"/>
      <c r="AH161" s="41"/>
      <c r="AI161" s="307"/>
    </row>
    <row r="162" spans="1:35" ht="45" hidden="1" customHeight="1" x14ac:dyDescent="0.2">
      <c r="A162" s="244" t="s">
        <v>6634</v>
      </c>
      <c r="B162" s="235">
        <v>700159108</v>
      </c>
      <c r="C162" s="235" t="s">
        <v>70</v>
      </c>
      <c r="D162" s="236" t="s">
        <v>8159</v>
      </c>
      <c r="E162" s="235" t="s">
        <v>1087</v>
      </c>
      <c r="F162" s="237" t="s">
        <v>7547</v>
      </c>
      <c r="G162" s="237"/>
      <c r="H162" s="237" t="s">
        <v>1088</v>
      </c>
      <c r="I162" s="237" t="s">
        <v>1089</v>
      </c>
      <c r="J162" s="235" t="s">
        <v>1090</v>
      </c>
      <c r="K162" s="235" t="s">
        <v>1091</v>
      </c>
      <c r="L162" s="235" t="s">
        <v>1092</v>
      </c>
      <c r="M162" s="235" t="s">
        <v>1094</v>
      </c>
      <c r="N162" s="238" t="s">
        <v>46</v>
      </c>
      <c r="O162" s="239" t="s">
        <v>1096</v>
      </c>
      <c r="P162" s="239" t="s">
        <v>1095</v>
      </c>
      <c r="Q162" s="240" t="s">
        <v>1093</v>
      </c>
      <c r="R162" s="239"/>
      <c r="S162" s="240">
        <v>93401</v>
      </c>
      <c r="T162" s="240" t="s">
        <v>7548</v>
      </c>
      <c r="U162" s="240">
        <v>2020</v>
      </c>
      <c r="V162" s="241">
        <v>37970</v>
      </c>
      <c r="W162" s="239">
        <v>5800</v>
      </c>
      <c r="X162" s="257"/>
      <c r="Y162" s="238"/>
      <c r="Z162" s="257"/>
      <c r="AA162" s="257"/>
      <c r="AB162" s="257"/>
      <c r="AC162" s="235"/>
      <c r="AD162" s="41"/>
      <c r="AE162" s="41"/>
      <c r="AF162" s="41"/>
      <c r="AG162" s="41"/>
      <c r="AH162" s="41"/>
      <c r="AI162" s="307"/>
    </row>
    <row r="163" spans="1:35" ht="45" hidden="1" customHeight="1" x14ac:dyDescent="0.2">
      <c r="A163" s="244" t="s">
        <v>6635</v>
      </c>
      <c r="B163" s="235">
        <v>716594009</v>
      </c>
      <c r="C163" s="235" t="s">
        <v>48</v>
      </c>
      <c r="D163" s="236" t="s">
        <v>8159</v>
      </c>
      <c r="E163" s="235" t="s">
        <v>1097</v>
      </c>
      <c r="F163" s="237" t="s">
        <v>1098</v>
      </c>
      <c r="G163" s="237"/>
      <c r="H163" s="237" t="s">
        <v>1099</v>
      </c>
      <c r="I163" s="237" t="s">
        <v>1100</v>
      </c>
      <c r="J163" s="235" t="s">
        <v>1002</v>
      </c>
      <c r="K163" s="235" t="s">
        <v>1101</v>
      </c>
      <c r="L163" s="235" t="s">
        <v>1102</v>
      </c>
      <c r="M163" s="235" t="s">
        <v>1103</v>
      </c>
      <c r="N163" s="238" t="s">
        <v>504</v>
      </c>
      <c r="O163" s="239" t="s">
        <v>1104</v>
      </c>
      <c r="P163" s="239" t="s">
        <v>1105</v>
      </c>
      <c r="Q163" s="240"/>
      <c r="R163" s="239"/>
      <c r="S163" s="240" t="s">
        <v>44</v>
      </c>
      <c r="T163" s="240" t="s">
        <v>1106</v>
      </c>
      <c r="U163" s="240">
        <v>2015</v>
      </c>
      <c r="V163" s="241">
        <v>37970</v>
      </c>
      <c r="W163" s="239">
        <v>6660</v>
      </c>
      <c r="X163" s="257"/>
      <c r="Y163" s="238"/>
      <c r="Z163" s="257"/>
      <c r="AA163" s="257"/>
      <c r="AB163" s="257"/>
      <c r="AC163" s="235"/>
      <c r="AD163" s="41"/>
      <c r="AE163" s="41"/>
      <c r="AF163" s="41"/>
      <c r="AG163" s="41"/>
      <c r="AH163" s="41"/>
      <c r="AI163" s="307"/>
    </row>
    <row r="164" spans="1:35" ht="45" hidden="1" customHeight="1" x14ac:dyDescent="0.2">
      <c r="A164" s="244" t="s">
        <v>6636</v>
      </c>
      <c r="B164" s="235">
        <v>706381007</v>
      </c>
      <c r="C164" s="235" t="s">
        <v>70</v>
      </c>
      <c r="D164" s="236" t="s">
        <v>8159</v>
      </c>
      <c r="E164" s="235" t="s">
        <v>1107</v>
      </c>
      <c r="F164" s="237" t="s">
        <v>1108</v>
      </c>
      <c r="G164" s="237"/>
      <c r="H164" s="237" t="s">
        <v>1109</v>
      </c>
      <c r="I164" s="237" t="s">
        <v>1110</v>
      </c>
      <c r="J164" s="235" t="s">
        <v>1111</v>
      </c>
      <c r="K164" s="235" t="s">
        <v>1112</v>
      </c>
      <c r="L164" s="235" t="s">
        <v>1113</v>
      </c>
      <c r="M164" s="235" t="s">
        <v>1114</v>
      </c>
      <c r="N164" s="238" t="s">
        <v>46</v>
      </c>
      <c r="O164" s="239" t="s">
        <v>733</v>
      </c>
      <c r="P164" s="239" t="s">
        <v>1115</v>
      </c>
      <c r="Q164" s="240"/>
      <c r="R164" s="239"/>
      <c r="S164" s="240">
        <v>93401</v>
      </c>
      <c r="T164" s="240" t="s">
        <v>1116</v>
      </c>
      <c r="U164" s="240">
        <v>2005</v>
      </c>
      <c r="V164" s="241">
        <v>37970</v>
      </c>
      <c r="W164" s="239">
        <v>6670</v>
      </c>
      <c r="X164" s="257"/>
      <c r="Y164" s="238"/>
      <c r="Z164" s="257"/>
      <c r="AA164" s="257"/>
      <c r="AB164" s="257"/>
      <c r="AC164" s="235"/>
      <c r="AD164" s="41"/>
      <c r="AE164" s="41"/>
      <c r="AF164" s="41"/>
      <c r="AG164" s="41"/>
      <c r="AH164" s="41"/>
      <c r="AI164" s="307"/>
    </row>
    <row r="165" spans="1:35" ht="45" hidden="1" customHeight="1" x14ac:dyDescent="0.2">
      <c r="A165" s="244" t="s">
        <v>8218</v>
      </c>
      <c r="B165" s="235">
        <v>650602730</v>
      </c>
      <c r="C165" s="235" t="s">
        <v>335</v>
      </c>
      <c r="D165" s="236" t="s">
        <v>8159</v>
      </c>
      <c r="E165" s="235" t="s">
        <v>605</v>
      </c>
      <c r="F165" s="237" t="s">
        <v>1117</v>
      </c>
      <c r="G165" s="237"/>
      <c r="H165" s="237" t="s">
        <v>1118</v>
      </c>
      <c r="I165" s="237" t="s">
        <v>1119</v>
      </c>
      <c r="J165" s="235" t="s">
        <v>1120</v>
      </c>
      <c r="K165" s="235" t="s">
        <v>1121</v>
      </c>
      <c r="L165" s="235" t="s">
        <v>1122</v>
      </c>
      <c r="M165" s="235" t="s">
        <v>5039</v>
      </c>
      <c r="N165" s="238" t="s">
        <v>5031</v>
      </c>
      <c r="O165" s="239" t="s">
        <v>1125</v>
      </c>
      <c r="P165" s="239" t="s">
        <v>1124</v>
      </c>
      <c r="Q165" s="240" t="s">
        <v>1123</v>
      </c>
      <c r="R165" s="239"/>
      <c r="S165" s="240" t="s">
        <v>81</v>
      </c>
      <c r="T165" s="240" t="s">
        <v>1126</v>
      </c>
      <c r="U165" s="240">
        <v>2013</v>
      </c>
      <c r="V165" s="241">
        <v>41919</v>
      </c>
      <c r="W165" s="239">
        <v>7511</v>
      </c>
      <c r="X165" s="257"/>
      <c r="Y165" s="238"/>
      <c r="Z165" s="257"/>
      <c r="AA165" s="257"/>
      <c r="AB165" s="257"/>
      <c r="AC165" s="235"/>
      <c r="AD165" s="41"/>
      <c r="AE165" s="41"/>
      <c r="AF165" s="41"/>
      <c r="AG165" s="41"/>
      <c r="AH165" s="41"/>
      <c r="AI165" s="307"/>
    </row>
    <row r="166" spans="1:35" ht="45" hidden="1" customHeight="1" x14ac:dyDescent="0.2">
      <c r="A166" s="244" t="s">
        <v>6637</v>
      </c>
      <c r="B166" s="235" t="s">
        <v>7815</v>
      </c>
      <c r="C166" s="235" t="s">
        <v>48</v>
      </c>
      <c r="D166" s="236" t="s">
        <v>8159</v>
      </c>
      <c r="E166" s="235" t="s">
        <v>1127</v>
      </c>
      <c r="F166" s="237" t="s">
        <v>6638</v>
      </c>
      <c r="G166" s="237"/>
      <c r="H166" s="237" t="s">
        <v>1128</v>
      </c>
      <c r="I166" s="237" t="s">
        <v>6639</v>
      </c>
      <c r="J166" s="235" t="s">
        <v>454</v>
      </c>
      <c r="K166" s="235" t="s">
        <v>6096</v>
      </c>
      <c r="L166" s="235" t="s">
        <v>1129</v>
      </c>
      <c r="M166" s="235" t="s">
        <v>1130</v>
      </c>
      <c r="N166" s="238" t="s">
        <v>5032</v>
      </c>
      <c r="O166" s="239" t="s">
        <v>8219</v>
      </c>
      <c r="P166" s="239" t="s">
        <v>6008</v>
      </c>
      <c r="Q166" s="240" t="s">
        <v>1131</v>
      </c>
      <c r="R166" s="239"/>
      <c r="S166" s="240" t="s">
        <v>44</v>
      </c>
      <c r="T166" s="240" t="s">
        <v>6640</v>
      </c>
      <c r="U166" s="240">
        <v>2020</v>
      </c>
      <c r="V166" s="241">
        <v>42538</v>
      </c>
      <c r="W166" s="239">
        <v>7609</v>
      </c>
      <c r="X166" s="257"/>
      <c r="Y166" s="238"/>
      <c r="Z166" s="257"/>
      <c r="AA166" s="257"/>
      <c r="AB166" s="257"/>
      <c r="AC166" s="235"/>
      <c r="AD166" s="41"/>
      <c r="AE166" s="41"/>
      <c r="AF166" s="41"/>
      <c r="AG166" s="41"/>
      <c r="AH166" s="41"/>
      <c r="AI166" s="307" t="s">
        <v>8193</v>
      </c>
    </row>
    <row r="167" spans="1:35" ht="45" hidden="1" customHeight="1" x14ac:dyDescent="0.2">
      <c r="A167" s="244" t="s">
        <v>6641</v>
      </c>
      <c r="B167" s="235">
        <v>726079005</v>
      </c>
      <c r="C167" s="235" t="s">
        <v>48</v>
      </c>
      <c r="D167" s="236" t="s">
        <v>8159</v>
      </c>
      <c r="E167" s="235" t="s">
        <v>1132</v>
      </c>
      <c r="F167" s="237" t="s">
        <v>8041</v>
      </c>
      <c r="G167" s="237"/>
      <c r="H167" s="237" t="s">
        <v>1133</v>
      </c>
      <c r="I167" s="237" t="s">
        <v>8042</v>
      </c>
      <c r="J167" s="235" t="s">
        <v>1134</v>
      </c>
      <c r="K167" s="235" t="s">
        <v>8043</v>
      </c>
      <c r="L167" s="235" t="s">
        <v>8044</v>
      </c>
      <c r="M167" s="235" t="s">
        <v>1135</v>
      </c>
      <c r="N167" s="238" t="s">
        <v>294</v>
      </c>
      <c r="O167" s="239" t="s">
        <v>2437</v>
      </c>
      <c r="P167" s="239" t="s">
        <v>1136</v>
      </c>
      <c r="Q167" s="240" t="s">
        <v>6642</v>
      </c>
      <c r="R167" s="239"/>
      <c r="S167" s="240" t="s">
        <v>44</v>
      </c>
      <c r="T167" s="240" t="s">
        <v>8045</v>
      </c>
      <c r="U167" s="240">
        <v>2021</v>
      </c>
      <c r="V167" s="241">
        <v>37970</v>
      </c>
      <c r="W167" s="239">
        <v>6943</v>
      </c>
      <c r="X167" s="257"/>
      <c r="Y167" s="238"/>
      <c r="Z167" s="257"/>
      <c r="AA167" s="257"/>
      <c r="AB167" s="257"/>
      <c r="AC167" s="235"/>
      <c r="AD167" s="41"/>
      <c r="AE167" s="41"/>
      <c r="AF167" s="41"/>
      <c r="AG167" s="41"/>
      <c r="AH167" s="41"/>
      <c r="AI167" s="307"/>
    </row>
    <row r="168" spans="1:35" ht="45" hidden="1" customHeight="1" x14ac:dyDescent="0.2">
      <c r="A168" s="255" t="s">
        <v>6643</v>
      </c>
      <c r="B168" s="235">
        <v>651920485</v>
      </c>
      <c r="C168" s="235"/>
      <c r="D168" s="236" t="s">
        <v>8159</v>
      </c>
      <c r="E168" s="235" t="s">
        <v>6211</v>
      </c>
      <c r="F168" s="237" t="s">
        <v>6644</v>
      </c>
      <c r="G168" s="237"/>
      <c r="H168" s="237" t="s">
        <v>5558</v>
      </c>
      <c r="I168" s="237" t="s">
        <v>5559</v>
      </c>
      <c r="J168" s="235" t="s">
        <v>1463</v>
      </c>
      <c r="K168" s="235" t="s">
        <v>5560</v>
      </c>
      <c r="L168" s="235" t="s">
        <v>5561</v>
      </c>
      <c r="M168" s="235" t="s">
        <v>5562</v>
      </c>
      <c r="N168" s="238" t="s">
        <v>504</v>
      </c>
      <c r="O168" s="239" t="s">
        <v>179</v>
      </c>
      <c r="P168" s="239" t="s">
        <v>5563</v>
      </c>
      <c r="Q168" s="251" t="s">
        <v>5564</v>
      </c>
      <c r="R168" s="239"/>
      <c r="S168" s="240">
        <v>93401</v>
      </c>
      <c r="T168" s="240" t="s">
        <v>6645</v>
      </c>
      <c r="U168" s="240">
        <v>2020</v>
      </c>
      <c r="V168" s="241">
        <v>43902</v>
      </c>
      <c r="W168" s="239">
        <v>7699</v>
      </c>
      <c r="X168" s="302"/>
      <c r="Y168" s="303"/>
      <c r="Z168" s="302"/>
      <c r="AA168" s="302"/>
      <c r="AB168" s="302"/>
      <c r="AC168" s="304"/>
      <c r="AD168" s="41"/>
      <c r="AE168" s="41"/>
      <c r="AF168" s="41"/>
      <c r="AG168" s="41"/>
      <c r="AH168" s="41"/>
      <c r="AI168" s="307"/>
    </row>
    <row r="169" spans="1:35" ht="45" hidden="1" customHeight="1" x14ac:dyDescent="0.2">
      <c r="A169" s="244" t="s">
        <v>6646</v>
      </c>
      <c r="B169" s="235">
        <v>703620000</v>
      </c>
      <c r="C169" s="235" t="s">
        <v>70</v>
      </c>
      <c r="D169" s="236" t="s">
        <v>8159</v>
      </c>
      <c r="E169" s="235" t="s">
        <v>1138</v>
      </c>
      <c r="F169" s="237" t="s">
        <v>70</v>
      </c>
      <c r="G169" s="237"/>
      <c r="H169" s="237" t="s">
        <v>1137</v>
      </c>
      <c r="I169" s="237" t="s">
        <v>1140</v>
      </c>
      <c r="J169" s="235" t="s">
        <v>1139</v>
      </c>
      <c r="K169" s="235" t="s">
        <v>1141</v>
      </c>
      <c r="L169" s="235" t="s">
        <v>1142</v>
      </c>
      <c r="M169" s="235" t="s">
        <v>1144</v>
      </c>
      <c r="N169" s="238" t="s">
        <v>46</v>
      </c>
      <c r="O169" s="239" t="s">
        <v>688</v>
      </c>
      <c r="P169" s="239" t="s">
        <v>1145</v>
      </c>
      <c r="Q169" s="240" t="s">
        <v>1143</v>
      </c>
      <c r="R169" s="239"/>
      <c r="S169" s="240">
        <v>93401</v>
      </c>
      <c r="T169" s="240" t="s">
        <v>1146</v>
      </c>
      <c r="U169" s="240">
        <v>2013</v>
      </c>
      <c r="V169" s="241">
        <v>37970</v>
      </c>
      <c r="W169" s="239">
        <v>3250</v>
      </c>
      <c r="X169" s="257"/>
      <c r="Y169" s="238"/>
      <c r="Z169" s="257"/>
      <c r="AA169" s="257"/>
      <c r="AB169" s="257"/>
      <c r="AC169" s="235"/>
      <c r="AD169" s="41"/>
      <c r="AE169" s="41"/>
      <c r="AF169" s="41"/>
      <c r="AG169" s="41"/>
      <c r="AH169" s="41"/>
      <c r="AI169" s="307"/>
    </row>
    <row r="170" spans="1:35" ht="45" hidden="1" customHeight="1" x14ac:dyDescent="0.2">
      <c r="A170" s="244" t="s">
        <v>8220</v>
      </c>
      <c r="B170" s="235">
        <v>651800501</v>
      </c>
      <c r="C170" s="235" t="s">
        <v>70</v>
      </c>
      <c r="D170" s="236" t="s">
        <v>8159</v>
      </c>
      <c r="E170" s="235" t="s">
        <v>1147</v>
      </c>
      <c r="F170" s="237" t="s">
        <v>1148</v>
      </c>
      <c r="G170" s="237"/>
      <c r="H170" s="237" t="s">
        <v>809</v>
      </c>
      <c r="I170" s="237" t="s">
        <v>1149</v>
      </c>
      <c r="J170" s="235" t="s">
        <v>1150</v>
      </c>
      <c r="K170" s="235" t="s">
        <v>1151</v>
      </c>
      <c r="L170" s="235" t="s">
        <v>1152</v>
      </c>
      <c r="M170" s="235" t="s">
        <v>1153</v>
      </c>
      <c r="N170" s="238" t="s">
        <v>46</v>
      </c>
      <c r="O170" s="239" t="s">
        <v>982</v>
      </c>
      <c r="P170" s="239" t="s">
        <v>1154</v>
      </c>
      <c r="Q170" s="240" t="s">
        <v>1155</v>
      </c>
      <c r="R170" s="239"/>
      <c r="S170" s="240">
        <v>93401</v>
      </c>
      <c r="T170" s="240" t="s">
        <v>1156</v>
      </c>
      <c r="U170" s="240">
        <v>2015</v>
      </c>
      <c r="V170" s="241">
        <v>42158</v>
      </c>
      <c r="W170" s="239">
        <v>7568</v>
      </c>
      <c r="X170" s="257"/>
      <c r="Y170" s="238"/>
      <c r="Z170" s="257"/>
      <c r="AA170" s="257"/>
      <c r="AB170" s="257"/>
      <c r="AC170" s="235"/>
      <c r="AD170" s="41"/>
      <c r="AE170" s="41"/>
      <c r="AF170" s="41"/>
      <c r="AG170" s="41"/>
      <c r="AH170" s="41"/>
      <c r="AI170" s="307"/>
    </row>
    <row r="171" spans="1:35" ht="45" hidden="1" customHeight="1" x14ac:dyDescent="0.2">
      <c r="A171" s="244" t="s">
        <v>6647</v>
      </c>
      <c r="B171" s="235">
        <v>651712394</v>
      </c>
      <c r="C171" s="235"/>
      <c r="D171" s="236" t="s">
        <v>8159</v>
      </c>
      <c r="E171" s="235" t="s">
        <v>6212</v>
      </c>
      <c r="F171" s="237" t="s">
        <v>5615</v>
      </c>
      <c r="G171" s="237"/>
      <c r="H171" s="237" t="s">
        <v>5616</v>
      </c>
      <c r="I171" s="237" t="s">
        <v>5617</v>
      </c>
      <c r="J171" s="235" t="s">
        <v>1463</v>
      </c>
      <c r="K171" s="235" t="s">
        <v>5619</v>
      </c>
      <c r="L171" s="235" t="s">
        <v>5618</v>
      </c>
      <c r="M171" s="235" t="s">
        <v>5620</v>
      </c>
      <c r="N171" s="238" t="s">
        <v>190</v>
      </c>
      <c r="O171" s="239" t="s">
        <v>548</v>
      </c>
      <c r="P171" s="239">
        <v>582431705</v>
      </c>
      <c r="Q171" s="251" t="s">
        <v>5621</v>
      </c>
      <c r="R171" s="239"/>
      <c r="S171" s="240">
        <v>93401</v>
      </c>
      <c r="T171" s="240" t="s">
        <v>5533</v>
      </c>
      <c r="U171" s="240">
        <v>2019</v>
      </c>
      <c r="V171" s="241">
        <v>43944</v>
      </c>
      <c r="W171" s="239">
        <v>7705</v>
      </c>
      <c r="X171" s="257"/>
      <c r="Y171" s="238"/>
      <c r="Z171" s="257"/>
      <c r="AA171" s="257"/>
      <c r="AB171" s="257"/>
      <c r="AC171" s="235"/>
      <c r="AD171" s="41"/>
      <c r="AE171" s="41"/>
      <c r="AF171" s="41"/>
      <c r="AG171" s="41"/>
      <c r="AH171" s="41"/>
      <c r="AI171" s="307"/>
    </row>
    <row r="172" spans="1:35" ht="45" hidden="1" customHeight="1" x14ac:dyDescent="0.2">
      <c r="A172" s="244" t="s">
        <v>6648</v>
      </c>
      <c r="B172" s="235">
        <v>709963007</v>
      </c>
      <c r="C172" s="235" t="s">
        <v>335</v>
      </c>
      <c r="D172" s="236" t="s">
        <v>8159</v>
      </c>
      <c r="E172" s="235" t="s">
        <v>6213</v>
      </c>
      <c r="F172" s="262" t="s">
        <v>6649</v>
      </c>
      <c r="G172" s="262"/>
      <c r="H172" s="237" t="s">
        <v>1157</v>
      </c>
      <c r="I172" s="237" t="s">
        <v>5310</v>
      </c>
      <c r="J172" s="235" t="s">
        <v>1158</v>
      </c>
      <c r="K172" s="235" t="s">
        <v>6650</v>
      </c>
      <c r="L172" s="235" t="s">
        <v>5124</v>
      </c>
      <c r="M172" s="235" t="s">
        <v>1160</v>
      </c>
      <c r="N172" s="238" t="s">
        <v>46</v>
      </c>
      <c r="O172" s="239" t="s">
        <v>1520</v>
      </c>
      <c r="P172" s="239"/>
      <c r="Q172" s="240" t="s">
        <v>1159</v>
      </c>
      <c r="R172" s="239"/>
      <c r="S172" s="240" t="s">
        <v>44</v>
      </c>
      <c r="T172" s="240" t="s">
        <v>6651</v>
      </c>
      <c r="U172" s="240">
        <v>2020</v>
      </c>
      <c r="V172" s="241">
        <v>37970</v>
      </c>
      <c r="W172" s="239">
        <v>3200</v>
      </c>
      <c r="X172" s="302"/>
      <c r="Y172" s="303"/>
      <c r="Z172" s="302"/>
      <c r="AA172" s="302"/>
      <c r="AB172" s="302"/>
      <c r="AC172" s="304"/>
      <c r="AD172" s="41"/>
      <c r="AE172" s="41"/>
      <c r="AF172" s="41"/>
      <c r="AG172" s="41"/>
      <c r="AH172" s="41"/>
      <c r="AI172" s="307"/>
    </row>
    <row r="173" spans="1:35" ht="45" hidden="1" customHeight="1" x14ac:dyDescent="0.2">
      <c r="A173" s="244" t="s">
        <v>6652</v>
      </c>
      <c r="B173" s="235">
        <v>651775523</v>
      </c>
      <c r="C173" s="235"/>
      <c r="D173" s="236" t="s">
        <v>8159</v>
      </c>
      <c r="E173" s="235" t="s">
        <v>6214</v>
      </c>
      <c r="F173" s="262" t="s">
        <v>5308</v>
      </c>
      <c r="G173" s="262"/>
      <c r="H173" s="237" t="s">
        <v>5309</v>
      </c>
      <c r="I173" s="237" t="s">
        <v>5311</v>
      </c>
      <c r="J173" s="235" t="s">
        <v>1216</v>
      </c>
      <c r="K173" s="235" t="s">
        <v>5312</v>
      </c>
      <c r="L173" s="235" t="s">
        <v>5313</v>
      </c>
      <c r="M173" s="235" t="s">
        <v>5314</v>
      </c>
      <c r="N173" s="238" t="s">
        <v>5030</v>
      </c>
      <c r="O173" s="239" t="s">
        <v>159</v>
      </c>
      <c r="P173" s="239" t="s">
        <v>5315</v>
      </c>
      <c r="Q173" s="251" t="s">
        <v>5316</v>
      </c>
      <c r="R173" s="239"/>
      <c r="S173" s="240">
        <v>93401</v>
      </c>
      <c r="T173" s="240" t="s">
        <v>5044</v>
      </c>
      <c r="U173" s="246">
        <v>2018</v>
      </c>
      <c r="V173" s="241">
        <v>43644</v>
      </c>
      <c r="W173" s="239">
        <v>7684</v>
      </c>
      <c r="X173" s="257"/>
      <c r="Y173" s="238"/>
      <c r="Z173" s="257"/>
      <c r="AA173" s="257"/>
      <c r="AB173" s="257"/>
      <c r="AC173" s="235"/>
      <c r="AD173" s="41"/>
      <c r="AE173" s="41"/>
      <c r="AF173" s="41"/>
      <c r="AG173" s="41"/>
      <c r="AH173" s="41"/>
      <c r="AI173" s="307"/>
    </row>
    <row r="174" spans="1:35" ht="45" hidden="1" customHeight="1" x14ac:dyDescent="0.2">
      <c r="A174" s="244" t="s">
        <v>6653</v>
      </c>
      <c r="B174" s="235" t="s">
        <v>7816</v>
      </c>
      <c r="C174" s="235"/>
      <c r="D174" s="236" t="s">
        <v>8159</v>
      </c>
      <c r="E174" s="235" t="s">
        <v>6215</v>
      </c>
      <c r="F174" s="262" t="s">
        <v>6097</v>
      </c>
      <c r="G174" s="262"/>
      <c r="H174" s="237" t="s">
        <v>6098</v>
      </c>
      <c r="I174" s="237" t="s">
        <v>6099</v>
      </c>
      <c r="J174" s="235" t="s">
        <v>1296</v>
      </c>
      <c r="K174" s="235" t="s">
        <v>6100</v>
      </c>
      <c r="L174" s="235" t="s">
        <v>6101</v>
      </c>
      <c r="M174" s="235" t="s">
        <v>6102</v>
      </c>
      <c r="N174" s="238" t="s">
        <v>721</v>
      </c>
      <c r="O174" s="239" t="s">
        <v>722</v>
      </c>
      <c r="P174" s="263">
        <v>994571291</v>
      </c>
      <c r="Q174" s="263" t="s">
        <v>6103</v>
      </c>
      <c r="R174" s="239"/>
      <c r="S174" s="240">
        <v>93401</v>
      </c>
      <c r="T174" s="240" t="s">
        <v>6104</v>
      </c>
      <c r="U174" s="240">
        <v>2019</v>
      </c>
      <c r="V174" s="241">
        <v>44167</v>
      </c>
      <c r="W174" s="239">
        <v>7720</v>
      </c>
      <c r="X174" s="257"/>
      <c r="Y174" s="238"/>
      <c r="Z174" s="257"/>
      <c r="AA174" s="257"/>
      <c r="AB174" s="257"/>
      <c r="AC174" s="235"/>
      <c r="AD174" s="41"/>
      <c r="AE174" s="41"/>
      <c r="AF174" s="41"/>
      <c r="AG174" s="41"/>
      <c r="AH174" s="41"/>
      <c r="AI174" s="307"/>
    </row>
    <row r="175" spans="1:35" ht="45" hidden="1" customHeight="1" x14ac:dyDescent="0.2">
      <c r="A175" s="244" t="s">
        <v>6654</v>
      </c>
      <c r="B175" s="235">
        <v>717461002</v>
      </c>
      <c r="C175" s="235" t="s">
        <v>70</v>
      </c>
      <c r="D175" s="236" t="s">
        <v>8159</v>
      </c>
      <c r="E175" s="235" t="s">
        <v>1161</v>
      </c>
      <c r="F175" s="237" t="s">
        <v>1162</v>
      </c>
      <c r="G175" s="237"/>
      <c r="H175" s="237" t="s">
        <v>1163</v>
      </c>
      <c r="I175" s="237" t="s">
        <v>1164</v>
      </c>
      <c r="J175" s="235" t="s">
        <v>1165</v>
      </c>
      <c r="K175" s="235" t="s">
        <v>1166</v>
      </c>
      <c r="L175" s="235" t="s">
        <v>1167</v>
      </c>
      <c r="M175" s="235" t="s">
        <v>1168</v>
      </c>
      <c r="N175" s="238" t="s">
        <v>504</v>
      </c>
      <c r="O175" s="239" t="s">
        <v>8182</v>
      </c>
      <c r="P175" s="239" t="s">
        <v>1169</v>
      </c>
      <c r="Q175" s="240"/>
      <c r="R175" s="239"/>
      <c r="S175" s="240">
        <v>93401</v>
      </c>
      <c r="T175" s="240" t="s">
        <v>1170</v>
      </c>
      <c r="U175" s="240">
        <v>2012</v>
      </c>
      <c r="V175" s="241">
        <v>37970</v>
      </c>
      <c r="W175" s="239">
        <v>6870</v>
      </c>
      <c r="X175" s="257"/>
      <c r="Y175" s="238"/>
      <c r="Z175" s="257"/>
      <c r="AA175" s="257"/>
      <c r="AB175" s="257"/>
      <c r="AC175" s="235"/>
      <c r="AD175" s="41"/>
      <c r="AE175" s="41"/>
      <c r="AF175" s="41"/>
      <c r="AG175" s="41"/>
      <c r="AH175" s="41"/>
      <c r="AI175" s="307"/>
    </row>
    <row r="176" spans="1:35" ht="45" hidden="1" customHeight="1" x14ac:dyDescent="0.2">
      <c r="A176" s="244" t="s">
        <v>6655</v>
      </c>
      <c r="B176" s="235">
        <v>713394009</v>
      </c>
      <c r="C176" s="235" t="s">
        <v>48</v>
      </c>
      <c r="D176" s="236" t="s">
        <v>8159</v>
      </c>
      <c r="E176" s="235" t="s">
        <v>1171</v>
      </c>
      <c r="F176" s="237" t="s">
        <v>6656</v>
      </c>
      <c r="G176" s="237"/>
      <c r="H176" s="237" t="s">
        <v>1172</v>
      </c>
      <c r="I176" s="237" t="s">
        <v>6657</v>
      </c>
      <c r="J176" s="235" t="s">
        <v>1002</v>
      </c>
      <c r="K176" s="235" t="s">
        <v>5026</v>
      </c>
      <c r="L176" s="235" t="s">
        <v>1173</v>
      </c>
      <c r="M176" s="235" t="s">
        <v>6658</v>
      </c>
      <c r="N176" s="238" t="s">
        <v>47</v>
      </c>
      <c r="O176" s="239" t="s">
        <v>1174</v>
      </c>
      <c r="P176" s="239" t="s">
        <v>6659</v>
      </c>
      <c r="Q176" s="251" t="s">
        <v>5307</v>
      </c>
      <c r="R176" s="239"/>
      <c r="S176" s="240">
        <v>93401</v>
      </c>
      <c r="T176" s="240" t="s">
        <v>6660</v>
      </c>
      <c r="U176" s="240">
        <v>2020</v>
      </c>
      <c r="V176" s="241">
        <v>39476</v>
      </c>
      <c r="W176" s="239">
        <v>7388</v>
      </c>
      <c r="X176" s="257"/>
      <c r="Y176" s="238"/>
      <c r="Z176" s="257"/>
      <c r="AA176" s="257"/>
      <c r="AB176" s="257"/>
      <c r="AC176" s="235"/>
      <c r="AD176" s="41"/>
      <c r="AE176" s="41"/>
      <c r="AF176" s="41"/>
      <c r="AG176" s="41"/>
      <c r="AH176" s="41"/>
      <c r="AI176" s="307" t="s">
        <v>8221</v>
      </c>
    </row>
    <row r="177" spans="1:35" ht="45" hidden="1" customHeight="1" x14ac:dyDescent="0.2">
      <c r="A177" s="244" t="s">
        <v>6661</v>
      </c>
      <c r="B177" s="235">
        <v>702006007</v>
      </c>
      <c r="C177" s="235" t="s">
        <v>70</v>
      </c>
      <c r="D177" s="236" t="s">
        <v>8159</v>
      </c>
      <c r="E177" s="235" t="s">
        <v>1175</v>
      </c>
      <c r="F177" s="237" t="s">
        <v>1176</v>
      </c>
      <c r="G177" s="237"/>
      <c r="H177" s="237" t="s">
        <v>1177</v>
      </c>
      <c r="I177" s="237" t="s">
        <v>1178</v>
      </c>
      <c r="J177" s="235" t="s">
        <v>588</v>
      </c>
      <c r="K177" s="235" t="s">
        <v>123</v>
      </c>
      <c r="L177" s="235" t="s">
        <v>1179</v>
      </c>
      <c r="M177" s="235" t="s">
        <v>1181</v>
      </c>
      <c r="N177" s="238" t="s">
        <v>5032</v>
      </c>
      <c r="O177" s="239" t="s">
        <v>1312</v>
      </c>
      <c r="P177" s="239"/>
      <c r="Q177" s="240" t="s">
        <v>1180</v>
      </c>
      <c r="R177" s="239"/>
      <c r="S177" s="240" t="s">
        <v>346</v>
      </c>
      <c r="T177" s="240" t="s">
        <v>1182</v>
      </c>
      <c r="U177" s="240">
        <v>2005</v>
      </c>
      <c r="V177" s="241">
        <v>39122</v>
      </c>
      <c r="W177" s="239">
        <v>7345</v>
      </c>
      <c r="X177" s="257"/>
      <c r="Y177" s="238"/>
      <c r="Z177" s="257"/>
      <c r="AA177" s="257"/>
      <c r="AB177" s="257"/>
      <c r="AC177" s="235"/>
      <c r="AD177" s="41"/>
      <c r="AE177" s="41"/>
      <c r="AF177" s="41"/>
      <c r="AG177" s="41"/>
      <c r="AH177" s="41"/>
      <c r="AI177" s="307"/>
    </row>
    <row r="178" spans="1:35" ht="45" hidden="1" customHeight="1" x14ac:dyDescent="0.2">
      <c r="A178" s="244" t="s">
        <v>6662</v>
      </c>
      <c r="B178" s="235">
        <v>656288108</v>
      </c>
      <c r="C178" s="235" t="s">
        <v>70</v>
      </c>
      <c r="D178" s="236" t="s">
        <v>8159</v>
      </c>
      <c r="E178" s="235" t="s">
        <v>1183</v>
      </c>
      <c r="F178" s="237" t="s">
        <v>6663</v>
      </c>
      <c r="G178" s="237"/>
      <c r="H178" s="237" t="s">
        <v>1184</v>
      </c>
      <c r="I178" s="237" t="s">
        <v>7908</v>
      </c>
      <c r="J178" s="235" t="s">
        <v>1185</v>
      </c>
      <c r="K178" s="235" t="s">
        <v>6664</v>
      </c>
      <c r="L178" s="235" t="s">
        <v>1186</v>
      </c>
      <c r="M178" s="235" t="s">
        <v>1188</v>
      </c>
      <c r="N178" s="238" t="s">
        <v>504</v>
      </c>
      <c r="O178" s="239" t="s">
        <v>8182</v>
      </c>
      <c r="P178" s="239" t="s">
        <v>5271</v>
      </c>
      <c r="Q178" s="240" t="s">
        <v>1187</v>
      </c>
      <c r="R178" s="239"/>
      <c r="S178" s="240">
        <v>93401</v>
      </c>
      <c r="T178" s="240" t="s">
        <v>7909</v>
      </c>
      <c r="U178" s="240">
        <v>2021</v>
      </c>
      <c r="V178" s="241">
        <v>38848</v>
      </c>
      <c r="W178" s="239">
        <v>7320</v>
      </c>
      <c r="X178" s="302"/>
      <c r="Y178" s="303"/>
      <c r="Z178" s="302"/>
      <c r="AA178" s="302"/>
      <c r="AB178" s="302"/>
      <c r="AC178" s="308" t="s">
        <v>8131</v>
      </c>
      <c r="AD178" s="41"/>
      <c r="AE178" s="41"/>
      <c r="AF178" s="41"/>
      <c r="AG178" s="41"/>
      <c r="AH178" s="41"/>
      <c r="AI178" s="307" t="s">
        <v>8222</v>
      </c>
    </row>
    <row r="179" spans="1:35" ht="45" hidden="1" customHeight="1" x14ac:dyDescent="0.2">
      <c r="A179" s="244" t="s">
        <v>6665</v>
      </c>
      <c r="B179" s="235">
        <v>732420002</v>
      </c>
      <c r="C179" s="235" t="s">
        <v>70</v>
      </c>
      <c r="D179" s="236" t="s">
        <v>8159</v>
      </c>
      <c r="E179" s="235" t="s">
        <v>1189</v>
      </c>
      <c r="F179" s="237" t="s">
        <v>5384</v>
      </c>
      <c r="G179" s="237"/>
      <c r="H179" s="237" t="s">
        <v>1190</v>
      </c>
      <c r="I179" s="237" t="s">
        <v>1191</v>
      </c>
      <c r="J179" s="235" t="s">
        <v>1002</v>
      </c>
      <c r="K179" s="235" t="s">
        <v>5385</v>
      </c>
      <c r="L179" s="235" t="s">
        <v>6105</v>
      </c>
      <c r="M179" s="235" t="s">
        <v>5646</v>
      </c>
      <c r="N179" s="238" t="s">
        <v>46</v>
      </c>
      <c r="O179" s="239" t="s">
        <v>3146</v>
      </c>
      <c r="P179" s="239" t="s">
        <v>1193</v>
      </c>
      <c r="Q179" s="240" t="s">
        <v>1192</v>
      </c>
      <c r="R179" s="239"/>
      <c r="S179" s="240">
        <v>93401</v>
      </c>
      <c r="T179" s="240" t="s">
        <v>5647</v>
      </c>
      <c r="U179" s="240">
        <v>2019</v>
      </c>
      <c r="V179" s="241">
        <v>37970</v>
      </c>
      <c r="W179" s="239">
        <v>6972</v>
      </c>
      <c r="X179" s="257"/>
      <c r="Y179" s="238"/>
      <c r="Z179" s="257"/>
      <c r="AA179" s="257"/>
      <c r="AB179" s="257"/>
      <c r="AC179" s="235"/>
      <c r="AD179" s="41"/>
      <c r="AE179" s="41"/>
      <c r="AF179" s="41"/>
      <c r="AG179" s="41"/>
      <c r="AH179" s="41"/>
      <c r="AI179" s="307"/>
    </row>
    <row r="180" spans="1:35" ht="45" hidden="1" customHeight="1" x14ac:dyDescent="0.2">
      <c r="A180" s="244" t="s">
        <v>6666</v>
      </c>
      <c r="B180" s="235">
        <v>720462001</v>
      </c>
      <c r="C180" s="235" t="s">
        <v>70</v>
      </c>
      <c r="D180" s="236" t="s">
        <v>8159</v>
      </c>
      <c r="E180" s="235" t="s">
        <v>1194</v>
      </c>
      <c r="F180" s="237" t="s">
        <v>1195</v>
      </c>
      <c r="G180" s="237"/>
      <c r="H180" s="237" t="s">
        <v>1196</v>
      </c>
      <c r="I180" s="237" t="s">
        <v>8109</v>
      </c>
      <c r="J180" s="235" t="s">
        <v>8110</v>
      </c>
      <c r="K180" s="235" t="s">
        <v>8111</v>
      </c>
      <c r="L180" s="235" t="s">
        <v>8112</v>
      </c>
      <c r="M180" s="235" t="s">
        <v>1198</v>
      </c>
      <c r="N180" s="238" t="s">
        <v>46</v>
      </c>
      <c r="O180" s="239" t="s">
        <v>688</v>
      </c>
      <c r="P180" s="239" t="s">
        <v>1199</v>
      </c>
      <c r="Q180" s="240" t="s">
        <v>1197</v>
      </c>
      <c r="R180" s="239"/>
      <c r="S180" s="240">
        <v>93401</v>
      </c>
      <c r="T180" s="240" t="s">
        <v>7910</v>
      </c>
      <c r="U180" s="240">
        <v>2021</v>
      </c>
      <c r="V180" s="241">
        <v>38905</v>
      </c>
      <c r="W180" s="239">
        <v>7328</v>
      </c>
      <c r="X180" s="257"/>
      <c r="Y180" s="238"/>
      <c r="Z180" s="257"/>
      <c r="AA180" s="257"/>
      <c r="AB180" s="257"/>
      <c r="AC180" s="235"/>
      <c r="AD180" s="41"/>
      <c r="AE180" s="41"/>
      <c r="AF180" s="41"/>
      <c r="AG180" s="41"/>
      <c r="AH180" s="41"/>
      <c r="AI180" s="307"/>
    </row>
    <row r="181" spans="1:35" ht="45" hidden="1" customHeight="1" x14ac:dyDescent="0.2">
      <c r="A181" s="244" t="s">
        <v>6667</v>
      </c>
      <c r="B181" s="235">
        <v>724416004</v>
      </c>
      <c r="C181" s="235" t="s">
        <v>70</v>
      </c>
      <c r="D181" s="236" t="s">
        <v>8159</v>
      </c>
      <c r="E181" s="235" t="s">
        <v>1200</v>
      </c>
      <c r="F181" s="237" t="s">
        <v>1201</v>
      </c>
      <c r="G181" s="237"/>
      <c r="H181" s="237" t="s">
        <v>1202</v>
      </c>
      <c r="I181" s="237" t="s">
        <v>1203</v>
      </c>
      <c r="J181" s="235" t="s">
        <v>1204</v>
      </c>
      <c r="K181" s="235" t="s">
        <v>1205</v>
      </c>
      <c r="L181" s="235" t="s">
        <v>1206</v>
      </c>
      <c r="M181" s="235" t="s">
        <v>1208</v>
      </c>
      <c r="N181" s="238" t="s">
        <v>46</v>
      </c>
      <c r="O181" s="239" t="s">
        <v>1210</v>
      </c>
      <c r="P181" s="239" t="s">
        <v>1209</v>
      </c>
      <c r="Q181" s="240" t="s">
        <v>1207</v>
      </c>
      <c r="R181" s="239"/>
      <c r="S181" s="240"/>
      <c r="T181" s="240" t="s">
        <v>1211</v>
      </c>
      <c r="U181" s="240">
        <v>2015</v>
      </c>
      <c r="V181" s="241">
        <v>37970</v>
      </c>
      <c r="W181" s="239">
        <v>7055</v>
      </c>
      <c r="X181" s="257"/>
      <c r="Y181" s="238"/>
      <c r="Z181" s="257"/>
      <c r="AA181" s="257"/>
      <c r="AB181" s="257"/>
      <c r="AC181" s="235"/>
      <c r="AD181" s="41"/>
      <c r="AE181" s="41"/>
      <c r="AF181" s="41"/>
      <c r="AG181" s="41"/>
      <c r="AH181" s="41"/>
      <c r="AI181" s="307"/>
    </row>
    <row r="182" spans="1:35" ht="45" hidden="1" customHeight="1" x14ac:dyDescent="0.25">
      <c r="A182" s="264" t="s">
        <v>6668</v>
      </c>
      <c r="B182" s="264">
        <v>657495808</v>
      </c>
      <c r="C182" s="235" t="s">
        <v>70</v>
      </c>
      <c r="D182" s="236" t="s">
        <v>8159</v>
      </c>
      <c r="E182" s="235" t="s">
        <v>5040</v>
      </c>
      <c r="F182" s="237" t="s">
        <v>6669</v>
      </c>
      <c r="G182" s="237"/>
      <c r="H182" s="237" t="s">
        <v>5041</v>
      </c>
      <c r="I182" s="237" t="s">
        <v>6670</v>
      </c>
      <c r="J182" s="235" t="s">
        <v>1204</v>
      </c>
      <c r="K182" s="235" t="s">
        <v>6671</v>
      </c>
      <c r="L182" s="235" t="s">
        <v>5042</v>
      </c>
      <c r="M182" s="235" t="s">
        <v>4993</v>
      </c>
      <c r="N182" s="238" t="s">
        <v>5029</v>
      </c>
      <c r="O182" s="239" t="s">
        <v>1423</v>
      </c>
      <c r="P182" s="239" t="s">
        <v>5043</v>
      </c>
      <c r="Q182" s="252" t="s">
        <v>4994</v>
      </c>
      <c r="R182" s="239"/>
      <c r="S182" s="240" t="s">
        <v>346</v>
      </c>
      <c r="T182" s="240" t="s">
        <v>8046</v>
      </c>
      <c r="U182" s="240">
        <v>2021</v>
      </c>
      <c r="V182" s="241">
        <v>43567</v>
      </c>
      <c r="W182" s="239">
        <v>7674</v>
      </c>
      <c r="X182" s="302"/>
      <c r="Y182" s="303"/>
      <c r="Z182" s="302"/>
      <c r="AA182" s="302"/>
      <c r="AB182" s="302"/>
      <c r="AC182" s="304"/>
      <c r="AD182" s="41"/>
      <c r="AE182" s="41"/>
      <c r="AF182" s="41"/>
      <c r="AG182" s="41"/>
      <c r="AH182" s="41"/>
      <c r="AI182" s="307"/>
    </row>
    <row r="183" spans="1:35" ht="45" hidden="1" customHeight="1" x14ac:dyDescent="0.25">
      <c r="A183" s="255" t="s">
        <v>8223</v>
      </c>
      <c r="B183" s="264">
        <v>651773733</v>
      </c>
      <c r="C183" s="235"/>
      <c r="D183" s="236" t="s">
        <v>8159</v>
      </c>
      <c r="E183" s="235" t="s">
        <v>6216</v>
      </c>
      <c r="F183" s="237" t="s">
        <v>5295</v>
      </c>
      <c r="G183" s="237"/>
      <c r="H183" s="237" t="s">
        <v>5296</v>
      </c>
      <c r="I183" s="237" t="s">
        <v>5297</v>
      </c>
      <c r="J183" s="235" t="s">
        <v>5298</v>
      </c>
      <c r="K183" s="235" t="s">
        <v>5299</v>
      </c>
      <c r="L183" s="235" t="s">
        <v>5300</v>
      </c>
      <c r="M183" s="235" t="s">
        <v>5301</v>
      </c>
      <c r="N183" s="238" t="s">
        <v>5033</v>
      </c>
      <c r="O183" s="239" t="s">
        <v>2970</v>
      </c>
      <c r="P183" s="239" t="s">
        <v>5302</v>
      </c>
      <c r="Q183" s="251" t="s">
        <v>5303</v>
      </c>
      <c r="R183" s="239"/>
      <c r="S183" s="240">
        <v>93401</v>
      </c>
      <c r="T183" s="240" t="s">
        <v>5304</v>
      </c>
      <c r="U183" s="246">
        <v>2018</v>
      </c>
      <c r="V183" s="241" t="s">
        <v>6672</v>
      </c>
      <c r="W183" s="239">
        <v>7681</v>
      </c>
      <c r="X183" s="257"/>
      <c r="Y183" s="238"/>
      <c r="Z183" s="257"/>
      <c r="AA183" s="257"/>
      <c r="AB183" s="257"/>
      <c r="AC183" s="235"/>
      <c r="AD183" s="41"/>
      <c r="AE183" s="41"/>
      <c r="AF183" s="41"/>
      <c r="AG183" s="41"/>
      <c r="AH183" s="41"/>
      <c r="AI183" s="307"/>
    </row>
    <row r="184" spans="1:35" ht="45" hidden="1" customHeight="1" x14ac:dyDescent="0.2">
      <c r="A184" s="244" t="s">
        <v>6673</v>
      </c>
      <c r="B184" s="235" t="s">
        <v>7817</v>
      </c>
      <c r="C184" s="235" t="s">
        <v>70</v>
      </c>
      <c r="D184" s="236" t="s">
        <v>8159</v>
      </c>
      <c r="E184" s="235" t="s">
        <v>1212</v>
      </c>
      <c r="F184" s="237" t="s">
        <v>1213</v>
      </c>
      <c r="G184" s="237"/>
      <c r="H184" s="237" t="s">
        <v>1214</v>
      </c>
      <c r="I184" s="237" t="s">
        <v>1215</v>
      </c>
      <c r="J184" s="235" t="s">
        <v>1216</v>
      </c>
      <c r="K184" s="235" t="s">
        <v>1217</v>
      </c>
      <c r="L184" s="235" t="s">
        <v>1218</v>
      </c>
      <c r="M184" s="235" t="s">
        <v>1220</v>
      </c>
      <c r="N184" s="238" t="s">
        <v>46</v>
      </c>
      <c r="O184" s="239" t="s">
        <v>1222</v>
      </c>
      <c r="P184" s="239" t="s">
        <v>1221</v>
      </c>
      <c r="Q184" s="240" t="s">
        <v>1219</v>
      </c>
      <c r="R184" s="239"/>
      <c r="S184" s="240" t="s">
        <v>346</v>
      </c>
      <c r="T184" s="240" t="s">
        <v>1223</v>
      </c>
      <c r="U184" s="240">
        <v>2015</v>
      </c>
      <c r="V184" s="241">
        <v>42417</v>
      </c>
      <c r="W184" s="239">
        <v>7600</v>
      </c>
      <c r="X184" s="257"/>
      <c r="Y184" s="238"/>
      <c r="Z184" s="257"/>
      <c r="AA184" s="257"/>
      <c r="AB184" s="257"/>
      <c r="AC184" s="235"/>
      <c r="AD184" s="41"/>
      <c r="AE184" s="41"/>
      <c r="AF184" s="41"/>
      <c r="AG184" s="41"/>
      <c r="AH184" s="41"/>
      <c r="AI184" s="307"/>
    </row>
    <row r="185" spans="1:35" ht="45" hidden="1" customHeight="1" x14ac:dyDescent="0.2">
      <c r="A185" s="244" t="s">
        <v>6674</v>
      </c>
      <c r="B185" s="235">
        <v>650794826</v>
      </c>
      <c r="C185" s="235" t="s">
        <v>1224</v>
      </c>
      <c r="D185" s="236" t="s">
        <v>8159</v>
      </c>
      <c r="E185" s="235" t="s">
        <v>1225</v>
      </c>
      <c r="F185" s="237" t="s">
        <v>8113</v>
      </c>
      <c r="G185" s="237"/>
      <c r="H185" s="237" t="s">
        <v>1226</v>
      </c>
      <c r="I185" s="237" t="s">
        <v>8114</v>
      </c>
      <c r="J185" s="235" t="s">
        <v>1227</v>
      </c>
      <c r="K185" s="235" t="s">
        <v>6675</v>
      </c>
      <c r="L185" s="235" t="s">
        <v>1228</v>
      </c>
      <c r="M185" s="235" t="s">
        <v>1229</v>
      </c>
      <c r="N185" s="238" t="s">
        <v>5030</v>
      </c>
      <c r="O185" s="239" t="s">
        <v>159</v>
      </c>
      <c r="P185" s="239" t="s">
        <v>5957</v>
      </c>
      <c r="Q185" s="240" t="s">
        <v>5958</v>
      </c>
      <c r="R185" s="239"/>
      <c r="S185" s="240" t="s">
        <v>346</v>
      </c>
      <c r="T185" s="240" t="s">
        <v>8115</v>
      </c>
      <c r="U185" s="240">
        <v>2021</v>
      </c>
      <c r="V185" s="241">
        <v>41739</v>
      </c>
      <c r="W185" s="239">
        <v>7499</v>
      </c>
      <c r="X185" s="302"/>
      <c r="Y185" s="303"/>
      <c r="Z185" s="302"/>
      <c r="AA185" s="302"/>
      <c r="AB185" s="302"/>
      <c r="AC185" s="304"/>
      <c r="AD185" s="41"/>
      <c r="AE185" s="41"/>
      <c r="AF185" s="41"/>
      <c r="AG185" s="41"/>
      <c r="AH185" s="41"/>
      <c r="AI185" s="307"/>
    </row>
    <row r="186" spans="1:35" ht="45" hidden="1" customHeight="1" x14ac:dyDescent="0.2">
      <c r="A186" s="244" t="s">
        <v>6676</v>
      </c>
      <c r="B186" s="235">
        <v>705568006</v>
      </c>
      <c r="C186" s="235" t="s">
        <v>70</v>
      </c>
      <c r="D186" s="236" t="s">
        <v>8159</v>
      </c>
      <c r="E186" s="235" t="s">
        <v>1230</v>
      </c>
      <c r="F186" s="237" t="s">
        <v>1231</v>
      </c>
      <c r="G186" s="237"/>
      <c r="H186" s="237" t="s">
        <v>1232</v>
      </c>
      <c r="I186" s="237" t="s">
        <v>1233</v>
      </c>
      <c r="J186" s="235" t="s">
        <v>1234</v>
      </c>
      <c r="K186" s="235" t="s">
        <v>1235</v>
      </c>
      <c r="L186" s="235" t="s">
        <v>1236</v>
      </c>
      <c r="M186" s="235" t="s">
        <v>1238</v>
      </c>
      <c r="N186" s="238" t="s">
        <v>46</v>
      </c>
      <c r="O186" s="239" t="s">
        <v>582</v>
      </c>
      <c r="P186" s="239" t="s">
        <v>1239</v>
      </c>
      <c r="Q186" s="240" t="s">
        <v>1237</v>
      </c>
      <c r="R186" s="239"/>
      <c r="S186" s="240" t="s">
        <v>1039</v>
      </c>
      <c r="T186" s="240" t="s">
        <v>1240</v>
      </c>
      <c r="U186" s="240">
        <v>2016</v>
      </c>
      <c r="V186" s="241">
        <v>37970</v>
      </c>
      <c r="W186" s="239">
        <v>7062</v>
      </c>
      <c r="X186" s="257"/>
      <c r="Y186" s="238"/>
      <c r="Z186" s="257"/>
      <c r="AA186" s="257"/>
      <c r="AB186" s="257"/>
      <c r="AC186" s="235"/>
      <c r="AD186" s="41"/>
      <c r="AE186" s="41"/>
      <c r="AF186" s="41"/>
      <c r="AG186" s="41"/>
      <c r="AH186" s="41"/>
      <c r="AI186" s="307"/>
    </row>
    <row r="187" spans="1:35" ht="45" hidden="1" customHeight="1" x14ac:dyDescent="0.2">
      <c r="A187" s="244" t="s">
        <v>6677</v>
      </c>
      <c r="B187" s="235">
        <v>721694003</v>
      </c>
      <c r="C187" s="235" t="s">
        <v>70</v>
      </c>
      <c r="D187" s="236" t="s">
        <v>8159</v>
      </c>
      <c r="E187" s="235" t="s">
        <v>1241</v>
      </c>
      <c r="F187" s="237" t="s">
        <v>8000</v>
      </c>
      <c r="G187" s="237"/>
      <c r="H187" s="237" t="s">
        <v>1242</v>
      </c>
      <c r="I187" s="237" t="s">
        <v>8001</v>
      </c>
      <c r="J187" s="235" t="s">
        <v>1558</v>
      </c>
      <c r="K187" s="235" t="s">
        <v>5939</v>
      </c>
      <c r="L187" s="235" t="s">
        <v>1243</v>
      </c>
      <c r="M187" s="235" t="s">
        <v>1244</v>
      </c>
      <c r="N187" s="238" t="s">
        <v>504</v>
      </c>
      <c r="O187" s="239" t="s">
        <v>179</v>
      </c>
      <c r="P187" s="239" t="s">
        <v>6217</v>
      </c>
      <c r="Q187" s="240" t="s">
        <v>1245</v>
      </c>
      <c r="R187" s="239"/>
      <c r="S187" s="240">
        <v>93401</v>
      </c>
      <c r="T187" s="240" t="s">
        <v>8002</v>
      </c>
      <c r="U187" s="240">
        <v>2021</v>
      </c>
      <c r="V187" s="241">
        <v>37970</v>
      </c>
      <c r="W187" s="239">
        <v>6915</v>
      </c>
      <c r="X187" s="302"/>
      <c r="Y187" s="303"/>
      <c r="Z187" s="302"/>
      <c r="AA187" s="302"/>
      <c r="AB187" s="302"/>
      <c r="AC187" s="308" t="s">
        <v>8135</v>
      </c>
      <c r="AD187" s="41"/>
      <c r="AE187" s="41"/>
      <c r="AF187" s="41"/>
      <c r="AG187" s="41"/>
      <c r="AH187" s="41"/>
      <c r="AI187" s="307" t="s">
        <v>8135</v>
      </c>
    </row>
    <row r="188" spans="1:35" ht="45" hidden="1" customHeight="1" x14ac:dyDescent="0.2">
      <c r="A188" s="244" t="s">
        <v>6678</v>
      </c>
      <c r="B188" s="235">
        <v>651559219</v>
      </c>
      <c r="C188" s="235" t="s">
        <v>511</v>
      </c>
      <c r="D188" s="236" t="s">
        <v>8159</v>
      </c>
      <c r="E188" s="235" t="s">
        <v>1246</v>
      </c>
      <c r="F188" s="237" t="s">
        <v>1247</v>
      </c>
      <c r="G188" s="237"/>
      <c r="H188" s="237" t="s">
        <v>1248</v>
      </c>
      <c r="I188" s="237" t="s">
        <v>1249</v>
      </c>
      <c r="J188" s="235" t="s">
        <v>1250</v>
      </c>
      <c r="K188" s="235" t="s">
        <v>1251</v>
      </c>
      <c r="L188" s="235" t="s">
        <v>1252</v>
      </c>
      <c r="M188" s="235" t="s">
        <v>1253</v>
      </c>
      <c r="N188" s="238" t="s">
        <v>46</v>
      </c>
      <c r="O188" s="239" t="s">
        <v>939</v>
      </c>
      <c r="P188" s="239">
        <v>56930800728</v>
      </c>
      <c r="Q188" s="240" t="s">
        <v>1254</v>
      </c>
      <c r="R188" s="239"/>
      <c r="S188" s="240" t="s">
        <v>561</v>
      </c>
      <c r="T188" s="240" t="s">
        <v>1255</v>
      </c>
      <c r="U188" s="240">
        <v>2016</v>
      </c>
      <c r="V188" s="241">
        <v>43227</v>
      </c>
      <c r="W188" s="239">
        <v>7649</v>
      </c>
      <c r="X188" s="257"/>
      <c r="Y188" s="238"/>
      <c r="Z188" s="257"/>
      <c r="AA188" s="257"/>
      <c r="AB188" s="257"/>
      <c r="AC188" s="235"/>
      <c r="AD188" s="41"/>
      <c r="AE188" s="41"/>
      <c r="AF188" s="41"/>
      <c r="AG188" s="41"/>
      <c r="AH188" s="41"/>
      <c r="AI188" s="307"/>
    </row>
    <row r="189" spans="1:35" ht="45" hidden="1" customHeight="1" x14ac:dyDescent="0.2">
      <c r="A189" s="244" t="s">
        <v>6679</v>
      </c>
      <c r="B189" s="235">
        <v>653872801</v>
      </c>
      <c r="C189" s="235" t="s">
        <v>70</v>
      </c>
      <c r="D189" s="236" t="s">
        <v>8159</v>
      </c>
      <c r="E189" s="235" t="s">
        <v>1256</v>
      </c>
      <c r="F189" s="237" t="s">
        <v>1257</v>
      </c>
      <c r="G189" s="237"/>
      <c r="H189" s="237" t="s">
        <v>1258</v>
      </c>
      <c r="I189" s="237" t="s">
        <v>1259</v>
      </c>
      <c r="J189" s="235" t="s">
        <v>163</v>
      </c>
      <c r="K189" s="235" t="s">
        <v>1260</v>
      </c>
      <c r="L189" s="235" t="s">
        <v>1261</v>
      </c>
      <c r="M189" s="235" t="s">
        <v>1263</v>
      </c>
      <c r="N189" s="238" t="s">
        <v>46</v>
      </c>
      <c r="O189" s="239" t="s">
        <v>582</v>
      </c>
      <c r="P189" s="239" t="s">
        <v>1264</v>
      </c>
      <c r="Q189" s="240" t="s">
        <v>1262</v>
      </c>
      <c r="R189" s="239"/>
      <c r="S189" s="240" t="s">
        <v>81</v>
      </c>
      <c r="T189" s="240" t="s">
        <v>1265</v>
      </c>
      <c r="U189" s="240">
        <v>2007</v>
      </c>
      <c r="V189" s="241">
        <v>39015</v>
      </c>
      <c r="W189" s="239">
        <v>7338</v>
      </c>
      <c r="X189" s="257"/>
      <c r="Y189" s="238"/>
      <c r="Z189" s="257"/>
      <c r="AA189" s="257"/>
      <c r="AB189" s="257"/>
      <c r="AC189" s="235"/>
      <c r="AD189" s="41"/>
      <c r="AE189" s="41"/>
      <c r="AF189" s="41"/>
      <c r="AG189" s="41"/>
      <c r="AH189" s="41"/>
      <c r="AI189" s="307"/>
    </row>
    <row r="190" spans="1:35" ht="45" hidden="1" customHeight="1" x14ac:dyDescent="0.2">
      <c r="A190" s="244" t="s">
        <v>8224</v>
      </c>
      <c r="B190" s="235">
        <v>651384842</v>
      </c>
      <c r="C190" s="235" t="s">
        <v>70</v>
      </c>
      <c r="D190" s="236" t="s">
        <v>8159</v>
      </c>
      <c r="E190" s="235" t="s">
        <v>1266</v>
      </c>
      <c r="F190" s="237" t="s">
        <v>1267</v>
      </c>
      <c r="G190" s="237"/>
      <c r="H190" s="237" t="s">
        <v>1268</v>
      </c>
      <c r="I190" s="237" t="s">
        <v>1269</v>
      </c>
      <c r="J190" s="235" t="s">
        <v>781</v>
      </c>
      <c r="K190" s="235" t="s">
        <v>1270</v>
      </c>
      <c r="L190" s="235" t="s">
        <v>1271</v>
      </c>
      <c r="M190" s="235" t="s">
        <v>1272</v>
      </c>
      <c r="N190" s="238" t="s">
        <v>5034</v>
      </c>
      <c r="O190" s="239" t="s">
        <v>1085</v>
      </c>
      <c r="P190" s="239" t="s">
        <v>1274</v>
      </c>
      <c r="Q190" s="240" t="s">
        <v>1273</v>
      </c>
      <c r="R190" s="239"/>
      <c r="S190" s="240" t="s">
        <v>561</v>
      </c>
      <c r="T190" s="240" t="s">
        <v>694</v>
      </c>
      <c r="U190" s="240">
        <v>2017</v>
      </c>
      <c r="V190" s="241">
        <v>43501</v>
      </c>
      <c r="W190" s="239">
        <v>7669</v>
      </c>
      <c r="X190" s="257"/>
      <c r="Y190" s="238"/>
      <c r="Z190" s="257"/>
      <c r="AA190" s="257"/>
      <c r="AB190" s="257"/>
      <c r="AC190" s="235"/>
      <c r="AD190" s="41"/>
      <c r="AE190" s="41"/>
      <c r="AF190" s="41"/>
      <c r="AG190" s="41"/>
      <c r="AH190" s="41"/>
      <c r="AI190" s="307"/>
    </row>
    <row r="191" spans="1:35" ht="45" hidden="1" customHeight="1" x14ac:dyDescent="0.2">
      <c r="A191" s="244" t="s">
        <v>5884</v>
      </c>
      <c r="B191" s="235">
        <v>533344577</v>
      </c>
      <c r="C191" s="235"/>
      <c r="D191" s="236" t="s">
        <v>8159</v>
      </c>
      <c r="E191" s="235" t="s">
        <v>6218</v>
      </c>
      <c r="F191" s="237" t="s">
        <v>5886</v>
      </c>
      <c r="G191" s="237"/>
      <c r="H191" s="237" t="s">
        <v>5885</v>
      </c>
      <c r="I191" s="237" t="s">
        <v>5887</v>
      </c>
      <c r="J191" s="235" t="s">
        <v>5214</v>
      </c>
      <c r="K191" s="235" t="s">
        <v>5888</v>
      </c>
      <c r="L191" s="235" t="s">
        <v>5889</v>
      </c>
      <c r="M191" s="235" t="s">
        <v>5890</v>
      </c>
      <c r="N191" s="238" t="s">
        <v>504</v>
      </c>
      <c r="O191" s="239" t="s">
        <v>179</v>
      </c>
      <c r="P191" s="239">
        <v>56977591646</v>
      </c>
      <c r="Q191" s="251" t="s">
        <v>5891</v>
      </c>
      <c r="R191" s="239"/>
      <c r="S191" s="240">
        <v>93401</v>
      </c>
      <c r="T191" s="240" t="s">
        <v>5892</v>
      </c>
      <c r="U191" s="240">
        <v>2020</v>
      </c>
      <c r="V191" s="241">
        <v>44050</v>
      </c>
      <c r="W191" s="239">
        <v>7717</v>
      </c>
      <c r="X191" s="257"/>
      <c r="Y191" s="238"/>
      <c r="Z191" s="257"/>
      <c r="AA191" s="257"/>
      <c r="AB191" s="257"/>
      <c r="AC191" s="235"/>
      <c r="AD191" s="41"/>
      <c r="AE191" s="41"/>
      <c r="AF191" s="41"/>
      <c r="AG191" s="41"/>
      <c r="AH191" s="41"/>
      <c r="AI191" s="307"/>
    </row>
    <row r="192" spans="1:35" ht="45" hidden="1" customHeight="1" x14ac:dyDescent="0.2">
      <c r="A192" s="244" t="s">
        <v>1275</v>
      </c>
      <c r="B192" s="235">
        <v>721766004</v>
      </c>
      <c r="C192" s="235" t="s">
        <v>70</v>
      </c>
      <c r="D192" s="236" t="s">
        <v>8159</v>
      </c>
      <c r="E192" s="235" t="s">
        <v>1276</v>
      </c>
      <c r="F192" s="237" t="s">
        <v>1277</v>
      </c>
      <c r="G192" s="237"/>
      <c r="H192" s="237" t="s">
        <v>1278</v>
      </c>
      <c r="I192" s="237" t="s">
        <v>1279</v>
      </c>
      <c r="J192" s="235" t="s">
        <v>1280</v>
      </c>
      <c r="K192" s="235" t="s">
        <v>1281</v>
      </c>
      <c r="L192" s="235" t="s">
        <v>1282</v>
      </c>
      <c r="M192" s="235" t="s">
        <v>1283</v>
      </c>
      <c r="N192" s="238" t="s">
        <v>504</v>
      </c>
      <c r="O192" s="239" t="s">
        <v>179</v>
      </c>
      <c r="P192" s="239"/>
      <c r="Q192" s="240" t="s">
        <v>1284</v>
      </c>
      <c r="R192" s="239"/>
      <c r="S192" s="240">
        <v>93401</v>
      </c>
      <c r="T192" s="240" t="s">
        <v>1285</v>
      </c>
      <c r="U192" s="240">
        <v>2017</v>
      </c>
      <c r="V192" s="241">
        <v>38327</v>
      </c>
      <c r="W192" s="239">
        <v>7152</v>
      </c>
      <c r="X192" s="257"/>
      <c r="Y192" s="238"/>
      <c r="Z192" s="257"/>
      <c r="AA192" s="257"/>
      <c r="AB192" s="257"/>
      <c r="AC192" s="235"/>
      <c r="AD192" s="41"/>
      <c r="AE192" s="41"/>
      <c r="AF192" s="41"/>
      <c r="AG192" s="41"/>
      <c r="AH192" s="41"/>
      <c r="AI192" s="307"/>
    </row>
    <row r="193" spans="1:35" ht="45" hidden="1" customHeight="1" x14ac:dyDescent="0.2">
      <c r="A193" s="244" t="s">
        <v>1286</v>
      </c>
      <c r="B193" s="235">
        <v>705121001</v>
      </c>
      <c r="C193" s="235" t="s">
        <v>1287</v>
      </c>
      <c r="D193" s="236"/>
      <c r="E193" s="235" t="s">
        <v>1288</v>
      </c>
      <c r="F193" s="237" t="s">
        <v>7549</v>
      </c>
      <c r="G193" s="237"/>
      <c r="H193" s="237" t="s">
        <v>1289</v>
      </c>
      <c r="I193" s="237" t="s">
        <v>7550</v>
      </c>
      <c r="J193" s="235" t="s">
        <v>6004</v>
      </c>
      <c r="K193" s="235" t="s">
        <v>6002</v>
      </c>
      <c r="L193" s="235" t="s">
        <v>6003</v>
      </c>
      <c r="M193" s="235" t="s">
        <v>1290</v>
      </c>
      <c r="N193" s="238" t="s">
        <v>46</v>
      </c>
      <c r="O193" s="239" t="s">
        <v>688</v>
      </c>
      <c r="P193" s="239" t="s">
        <v>7551</v>
      </c>
      <c r="Q193" s="240" t="s">
        <v>6001</v>
      </c>
      <c r="R193" s="239"/>
      <c r="S193" s="240" t="s">
        <v>44</v>
      </c>
      <c r="T193" s="240" t="s">
        <v>7552</v>
      </c>
      <c r="U193" s="240">
        <v>2020</v>
      </c>
      <c r="V193" s="241">
        <v>37970</v>
      </c>
      <c r="W193" s="239">
        <v>3450</v>
      </c>
      <c r="X193" s="302"/>
      <c r="Y193" s="303"/>
      <c r="Z193" s="302"/>
      <c r="AA193" s="302"/>
      <c r="AB193" s="302"/>
      <c r="AC193" s="304"/>
      <c r="AD193" s="41"/>
      <c r="AE193" s="41"/>
      <c r="AF193" s="41"/>
      <c r="AG193" s="41"/>
      <c r="AH193" s="41"/>
      <c r="AI193" s="307"/>
    </row>
    <row r="194" spans="1:35" ht="45" hidden="1" customHeight="1" x14ac:dyDescent="0.2">
      <c r="A194" s="244" t="s">
        <v>6680</v>
      </c>
      <c r="B194" s="235">
        <v>650719832</v>
      </c>
      <c r="C194" s="235" t="s">
        <v>1291</v>
      </c>
      <c r="D194" s="236" t="s">
        <v>8225</v>
      </c>
      <c r="E194" s="235" t="s">
        <v>1292</v>
      </c>
      <c r="F194" s="237" t="s">
        <v>1293</v>
      </c>
      <c r="G194" s="237"/>
      <c r="H194" s="237" t="s">
        <v>1294</v>
      </c>
      <c r="I194" s="237" t="s">
        <v>1295</v>
      </c>
      <c r="J194" s="235" t="s">
        <v>1296</v>
      </c>
      <c r="K194" s="235" t="s">
        <v>1297</v>
      </c>
      <c r="L194" s="235" t="s">
        <v>1298</v>
      </c>
      <c r="M194" s="235" t="s">
        <v>1300</v>
      </c>
      <c r="N194" s="238" t="s">
        <v>46</v>
      </c>
      <c r="O194" s="239" t="s">
        <v>582</v>
      </c>
      <c r="P194" s="239" t="s">
        <v>1301</v>
      </c>
      <c r="Q194" s="240" t="s">
        <v>1299</v>
      </c>
      <c r="R194" s="239"/>
      <c r="S194" s="240">
        <v>93401</v>
      </c>
      <c r="T194" s="240" t="s">
        <v>1302</v>
      </c>
      <c r="U194" s="240">
        <v>2015</v>
      </c>
      <c r="V194" s="241">
        <v>42180</v>
      </c>
      <c r="W194" s="239">
        <v>7570</v>
      </c>
      <c r="X194" s="257"/>
      <c r="Y194" s="238"/>
      <c r="Z194" s="257"/>
      <c r="AA194" s="257"/>
      <c r="AB194" s="257"/>
      <c r="AC194" s="235"/>
      <c r="AD194" s="41"/>
      <c r="AE194" s="41"/>
      <c r="AF194" s="41"/>
      <c r="AG194" s="41"/>
      <c r="AH194" s="41"/>
      <c r="AI194" s="307"/>
    </row>
    <row r="195" spans="1:35" ht="45" hidden="1" customHeight="1" x14ac:dyDescent="0.2">
      <c r="A195" s="244" t="s">
        <v>7778</v>
      </c>
      <c r="B195" s="235" t="s">
        <v>7818</v>
      </c>
      <c r="C195" s="235" t="s">
        <v>1303</v>
      </c>
      <c r="D195" s="236" t="s">
        <v>8225</v>
      </c>
      <c r="E195" s="235" t="s">
        <v>1304</v>
      </c>
      <c r="F195" s="237" t="s">
        <v>1305</v>
      </c>
      <c r="G195" s="237"/>
      <c r="H195" s="237" t="s">
        <v>1306</v>
      </c>
      <c r="I195" s="237" t="s">
        <v>1307</v>
      </c>
      <c r="J195" s="235" t="s">
        <v>1308</v>
      </c>
      <c r="K195" s="235" t="s">
        <v>1309</v>
      </c>
      <c r="L195" s="235" t="s">
        <v>1310</v>
      </c>
      <c r="M195" s="235" t="s">
        <v>1311</v>
      </c>
      <c r="N195" s="238" t="s">
        <v>5032</v>
      </c>
      <c r="O195" s="239" t="s">
        <v>1312</v>
      </c>
      <c r="P195" s="239" t="s">
        <v>1313</v>
      </c>
      <c r="Q195" s="240" t="s">
        <v>1314</v>
      </c>
      <c r="R195" s="239"/>
      <c r="S195" s="240" t="s">
        <v>1315</v>
      </c>
      <c r="T195" s="240" t="s">
        <v>1316</v>
      </c>
      <c r="U195" s="240">
        <v>2017</v>
      </c>
      <c r="V195" s="241">
        <v>42982</v>
      </c>
      <c r="W195" s="239">
        <v>7635</v>
      </c>
      <c r="X195" s="257"/>
      <c r="Y195" s="238"/>
      <c r="Z195" s="257"/>
      <c r="AA195" s="257"/>
      <c r="AB195" s="257"/>
      <c r="AC195" s="235"/>
      <c r="AD195" s="41"/>
      <c r="AE195" s="41"/>
      <c r="AF195" s="41"/>
      <c r="AG195" s="41"/>
      <c r="AH195" s="41"/>
      <c r="AI195" s="307"/>
    </row>
    <row r="196" spans="1:35" ht="45" hidden="1" customHeight="1" x14ac:dyDescent="0.2">
      <c r="A196" s="244" t="s">
        <v>6681</v>
      </c>
      <c r="B196" s="235">
        <v>651023297</v>
      </c>
      <c r="C196" s="235" t="s">
        <v>1303</v>
      </c>
      <c r="D196" s="236" t="s">
        <v>8225</v>
      </c>
      <c r="E196" s="235" t="s">
        <v>1317</v>
      </c>
      <c r="F196" s="237" t="s">
        <v>6219</v>
      </c>
      <c r="G196" s="237"/>
      <c r="H196" s="237" t="s">
        <v>1318</v>
      </c>
      <c r="I196" s="237" t="s">
        <v>6220</v>
      </c>
      <c r="J196" s="235" t="s">
        <v>1319</v>
      </c>
      <c r="K196" s="235" t="s">
        <v>6221</v>
      </c>
      <c r="L196" s="235" t="s">
        <v>1320</v>
      </c>
      <c r="M196" s="235" t="s">
        <v>1321</v>
      </c>
      <c r="N196" s="238" t="s">
        <v>504</v>
      </c>
      <c r="O196" s="239" t="s">
        <v>1322</v>
      </c>
      <c r="P196" s="239">
        <v>998761252</v>
      </c>
      <c r="Q196" s="240" t="s">
        <v>1323</v>
      </c>
      <c r="R196" s="239"/>
      <c r="S196" s="240" t="s">
        <v>1315</v>
      </c>
      <c r="T196" s="240" t="s">
        <v>6334</v>
      </c>
      <c r="U196" s="240">
        <v>2020</v>
      </c>
      <c r="V196" s="241">
        <v>42818</v>
      </c>
      <c r="W196" s="239">
        <v>7630</v>
      </c>
      <c r="X196" s="302"/>
      <c r="Y196" s="303"/>
      <c r="Z196" s="302"/>
      <c r="AA196" s="302"/>
      <c r="AB196" s="302"/>
      <c r="AC196" s="304"/>
      <c r="AD196" s="41"/>
      <c r="AE196" s="41"/>
      <c r="AF196" s="41"/>
      <c r="AG196" s="41"/>
      <c r="AH196" s="41"/>
      <c r="AI196" s="307"/>
    </row>
    <row r="197" spans="1:35" ht="45" hidden="1" customHeight="1" x14ac:dyDescent="0.2">
      <c r="A197" s="244" t="s">
        <v>6682</v>
      </c>
      <c r="B197" s="235">
        <v>650702913</v>
      </c>
      <c r="C197" s="235" t="s">
        <v>1291</v>
      </c>
      <c r="D197" s="236" t="s">
        <v>8225</v>
      </c>
      <c r="E197" s="235" t="s">
        <v>1324</v>
      </c>
      <c r="F197" s="237" t="s">
        <v>1325</v>
      </c>
      <c r="G197" s="237"/>
      <c r="H197" s="237" t="s">
        <v>1326</v>
      </c>
      <c r="I197" s="237" t="s">
        <v>1327</v>
      </c>
      <c r="J197" s="235" t="s">
        <v>1328</v>
      </c>
      <c r="K197" s="235" t="s">
        <v>1329</v>
      </c>
      <c r="L197" s="235" t="s">
        <v>1330</v>
      </c>
      <c r="M197" s="235" t="s">
        <v>1332</v>
      </c>
      <c r="N197" s="239" t="s">
        <v>46</v>
      </c>
      <c r="O197" s="239" t="s">
        <v>1334</v>
      </c>
      <c r="P197" s="239" t="s">
        <v>1333</v>
      </c>
      <c r="Q197" s="240" t="s">
        <v>1331</v>
      </c>
      <c r="R197" s="239"/>
      <c r="S197" s="240">
        <v>93401</v>
      </c>
      <c r="T197" s="240" t="s">
        <v>1335</v>
      </c>
      <c r="U197" s="240">
        <v>2014</v>
      </c>
      <c r="V197" s="241">
        <v>41600</v>
      </c>
      <c r="W197" s="239">
        <v>7494</v>
      </c>
      <c r="X197" s="257"/>
      <c r="Y197" s="238"/>
      <c r="Z197" s="257"/>
      <c r="AA197" s="257"/>
      <c r="AB197" s="257"/>
      <c r="AC197" s="235"/>
      <c r="AD197" s="41"/>
      <c r="AE197" s="41"/>
      <c r="AF197" s="41"/>
      <c r="AG197" s="41"/>
      <c r="AH197" s="41"/>
      <c r="AI197" s="307"/>
    </row>
    <row r="198" spans="1:35" ht="45" hidden="1" customHeight="1" x14ac:dyDescent="0.2">
      <c r="A198" s="244" t="s">
        <v>6683</v>
      </c>
      <c r="B198" s="235">
        <v>700043126</v>
      </c>
      <c r="C198" s="235" t="s">
        <v>1303</v>
      </c>
      <c r="D198" s="236" t="s">
        <v>8225</v>
      </c>
      <c r="E198" s="235" t="s">
        <v>1336</v>
      </c>
      <c r="F198" s="237" t="s">
        <v>1337</v>
      </c>
      <c r="G198" s="237"/>
      <c r="H198" s="237" t="s">
        <v>44</v>
      </c>
      <c r="I198" s="237" t="s">
        <v>6684</v>
      </c>
      <c r="J198" s="235" t="s">
        <v>1338</v>
      </c>
      <c r="K198" s="235" t="s">
        <v>123</v>
      </c>
      <c r="L198" s="235" t="s">
        <v>6685</v>
      </c>
      <c r="M198" s="235" t="s">
        <v>1340</v>
      </c>
      <c r="N198" s="238" t="s">
        <v>5034</v>
      </c>
      <c r="O198" s="239" t="s">
        <v>1085</v>
      </c>
      <c r="P198" s="239" t="s">
        <v>1341</v>
      </c>
      <c r="Q198" s="240" t="s">
        <v>1339</v>
      </c>
      <c r="R198" s="239"/>
      <c r="S198" s="240" t="s">
        <v>44</v>
      </c>
      <c r="T198" s="240" t="s">
        <v>1342</v>
      </c>
      <c r="U198" s="240">
        <v>2017</v>
      </c>
      <c r="V198" s="241">
        <v>37970</v>
      </c>
      <c r="W198" s="239">
        <v>3700</v>
      </c>
      <c r="X198" s="257"/>
      <c r="Y198" s="238"/>
      <c r="Z198" s="257"/>
      <c r="AA198" s="257"/>
      <c r="AB198" s="257"/>
      <c r="AC198" s="235"/>
      <c r="AD198" s="41"/>
      <c r="AE198" s="41"/>
      <c r="AF198" s="41"/>
      <c r="AG198" s="41"/>
      <c r="AH198" s="41"/>
      <c r="AI198" s="307"/>
    </row>
    <row r="199" spans="1:35" ht="45" hidden="1" customHeight="1" x14ac:dyDescent="0.2">
      <c r="A199" s="244" t="s">
        <v>6686</v>
      </c>
      <c r="B199" s="235" t="s">
        <v>7819</v>
      </c>
      <c r="C199" s="235" t="s">
        <v>1343</v>
      </c>
      <c r="D199" s="236" t="s">
        <v>8225</v>
      </c>
      <c r="E199" s="235" t="s">
        <v>1344</v>
      </c>
      <c r="F199" s="237" t="s">
        <v>1345</v>
      </c>
      <c r="G199" s="237"/>
      <c r="H199" s="237" t="s">
        <v>1346</v>
      </c>
      <c r="I199" s="237" t="s">
        <v>1347</v>
      </c>
      <c r="J199" s="235" t="s">
        <v>1348</v>
      </c>
      <c r="K199" s="235" t="s">
        <v>123</v>
      </c>
      <c r="L199" s="235" t="s">
        <v>123</v>
      </c>
      <c r="M199" s="235" t="s">
        <v>1349</v>
      </c>
      <c r="N199" s="238" t="s">
        <v>47</v>
      </c>
      <c r="O199" s="239" t="s">
        <v>1174</v>
      </c>
      <c r="P199" s="239"/>
      <c r="Q199" s="240"/>
      <c r="R199" s="239"/>
      <c r="S199" s="240" t="s">
        <v>1039</v>
      </c>
      <c r="T199" s="240" t="s">
        <v>1350</v>
      </c>
      <c r="U199" s="240">
        <v>2004</v>
      </c>
      <c r="V199" s="241">
        <v>38867</v>
      </c>
      <c r="W199" s="239">
        <v>7322</v>
      </c>
      <c r="X199" s="257"/>
      <c r="Y199" s="238"/>
      <c r="Z199" s="257"/>
      <c r="AA199" s="257"/>
      <c r="AB199" s="257"/>
      <c r="AC199" s="235"/>
      <c r="AD199" s="41"/>
      <c r="AE199" s="41"/>
      <c r="AF199" s="41"/>
      <c r="AG199" s="41"/>
      <c r="AH199" s="41"/>
      <c r="AI199" s="307"/>
    </row>
    <row r="200" spans="1:35" ht="45" hidden="1" customHeight="1" x14ac:dyDescent="0.2">
      <c r="A200" s="244" t="s">
        <v>6687</v>
      </c>
      <c r="B200" s="235">
        <v>719991009</v>
      </c>
      <c r="C200" s="235" t="s">
        <v>1351</v>
      </c>
      <c r="D200" s="236" t="s">
        <v>8225</v>
      </c>
      <c r="E200" s="235" t="s">
        <v>1352</v>
      </c>
      <c r="F200" s="237" t="s">
        <v>6688</v>
      </c>
      <c r="G200" s="237"/>
      <c r="H200" s="237" t="s">
        <v>1353</v>
      </c>
      <c r="I200" s="237" t="s">
        <v>5766</v>
      </c>
      <c r="J200" s="235" t="s">
        <v>1354</v>
      </c>
      <c r="K200" s="235" t="s">
        <v>6689</v>
      </c>
      <c r="L200" s="235" t="s">
        <v>6690</v>
      </c>
      <c r="M200" s="235" t="s">
        <v>6691</v>
      </c>
      <c r="N200" s="238" t="s">
        <v>46</v>
      </c>
      <c r="O200" s="239" t="s">
        <v>582</v>
      </c>
      <c r="P200" s="239" t="s">
        <v>6692</v>
      </c>
      <c r="Q200" s="251" t="s">
        <v>5954</v>
      </c>
      <c r="R200" s="239"/>
      <c r="S200" s="240">
        <v>93401</v>
      </c>
      <c r="T200" s="240" t="s">
        <v>6693</v>
      </c>
      <c r="U200" s="240">
        <v>2020</v>
      </c>
      <c r="V200" s="241">
        <v>39352</v>
      </c>
      <c r="W200" s="239">
        <v>7376</v>
      </c>
      <c r="X200" s="302"/>
      <c r="Y200" s="303"/>
      <c r="Z200" s="302"/>
      <c r="AA200" s="302"/>
      <c r="AB200" s="302"/>
      <c r="AC200" s="304"/>
      <c r="AD200" s="41"/>
      <c r="AE200" s="41"/>
      <c r="AF200" s="41"/>
      <c r="AG200" s="41"/>
      <c r="AH200" s="41"/>
      <c r="AI200" s="307"/>
    </row>
    <row r="201" spans="1:35" ht="45" hidden="1" customHeight="1" x14ac:dyDescent="0.2">
      <c r="A201" s="244" t="s">
        <v>6694</v>
      </c>
      <c r="B201" s="235">
        <v>658771205</v>
      </c>
      <c r="C201" s="235" t="s">
        <v>1291</v>
      </c>
      <c r="D201" s="236" t="s">
        <v>8225</v>
      </c>
      <c r="E201" s="235" t="s">
        <v>1355</v>
      </c>
      <c r="F201" s="237" t="s">
        <v>1356</v>
      </c>
      <c r="G201" s="237"/>
      <c r="H201" s="237" t="s">
        <v>1357</v>
      </c>
      <c r="I201" s="237" t="s">
        <v>1358</v>
      </c>
      <c r="J201" s="235" t="s">
        <v>1359</v>
      </c>
      <c r="K201" s="235" t="s">
        <v>1360</v>
      </c>
      <c r="L201" s="235" t="s">
        <v>1361</v>
      </c>
      <c r="M201" s="235" t="s">
        <v>1362</v>
      </c>
      <c r="N201" s="238" t="s">
        <v>46</v>
      </c>
      <c r="O201" s="239" t="s">
        <v>582</v>
      </c>
      <c r="P201" s="239" t="s">
        <v>1363</v>
      </c>
      <c r="Q201" s="240"/>
      <c r="R201" s="239"/>
      <c r="S201" s="240" t="s">
        <v>81</v>
      </c>
      <c r="T201" s="240" t="s">
        <v>1364</v>
      </c>
      <c r="U201" s="240">
        <v>2014</v>
      </c>
      <c r="V201" s="241">
        <v>40374</v>
      </c>
      <c r="W201" s="239">
        <v>7431</v>
      </c>
      <c r="X201" s="257"/>
      <c r="Y201" s="238"/>
      <c r="Z201" s="257"/>
      <c r="AA201" s="257"/>
      <c r="AB201" s="257"/>
      <c r="AC201" s="235"/>
      <c r="AD201" s="41"/>
      <c r="AE201" s="41"/>
      <c r="AF201" s="41"/>
      <c r="AG201" s="41"/>
      <c r="AH201" s="41"/>
      <c r="AI201" s="307"/>
    </row>
    <row r="202" spans="1:35" ht="45" hidden="1" customHeight="1" x14ac:dyDescent="0.2">
      <c r="A202" s="244" t="s">
        <v>6695</v>
      </c>
      <c r="B202" s="235" t="s">
        <v>7820</v>
      </c>
      <c r="C202" s="235" t="s">
        <v>1365</v>
      </c>
      <c r="D202" s="236" t="s">
        <v>8226</v>
      </c>
      <c r="E202" s="235" t="s">
        <v>1366</v>
      </c>
      <c r="F202" s="237" t="s">
        <v>26</v>
      </c>
      <c r="G202" s="237"/>
      <c r="H202" s="237" t="s">
        <v>1367</v>
      </c>
      <c r="I202" s="237" t="s">
        <v>1368</v>
      </c>
      <c r="J202" s="235" t="s">
        <v>163</v>
      </c>
      <c r="K202" s="235" t="s">
        <v>1369</v>
      </c>
      <c r="L202" s="235" t="s">
        <v>1370</v>
      </c>
      <c r="M202" s="238" t="s">
        <v>1372</v>
      </c>
      <c r="N202" s="238" t="s">
        <v>5033</v>
      </c>
      <c r="O202" s="239" t="s">
        <v>2282</v>
      </c>
      <c r="P202" s="239"/>
      <c r="Q202" s="240" t="s">
        <v>1371</v>
      </c>
      <c r="R202" s="239"/>
      <c r="S202" s="240">
        <v>93401</v>
      </c>
      <c r="T202" s="240" t="s">
        <v>1373</v>
      </c>
      <c r="U202" s="240">
        <v>2012</v>
      </c>
      <c r="V202" s="241">
        <v>37970</v>
      </c>
      <c r="W202" s="239">
        <v>7060</v>
      </c>
      <c r="X202" s="257"/>
      <c r="Y202" s="238"/>
      <c r="Z202" s="257"/>
      <c r="AA202" s="257"/>
      <c r="AB202" s="257"/>
      <c r="AC202" s="235"/>
      <c r="AD202" s="41"/>
      <c r="AE202" s="41"/>
      <c r="AF202" s="41"/>
      <c r="AG202" s="41"/>
      <c r="AH202" s="41"/>
      <c r="AI202" s="307"/>
    </row>
    <row r="203" spans="1:35" ht="45" hidden="1" customHeight="1" x14ac:dyDescent="0.2">
      <c r="A203" s="244" t="s">
        <v>6696</v>
      </c>
      <c r="B203" s="235">
        <v>650149939</v>
      </c>
      <c r="C203" s="235" t="s">
        <v>1291</v>
      </c>
      <c r="D203" s="236" t="s">
        <v>8225</v>
      </c>
      <c r="E203" s="235" t="s">
        <v>1374</v>
      </c>
      <c r="F203" s="237" t="s">
        <v>1375</v>
      </c>
      <c r="G203" s="237"/>
      <c r="H203" s="237" t="s">
        <v>1376</v>
      </c>
      <c r="I203" s="237" t="s">
        <v>1377</v>
      </c>
      <c r="J203" s="235" t="s">
        <v>1378</v>
      </c>
      <c r="K203" s="235" t="s">
        <v>1379</v>
      </c>
      <c r="L203" s="235" t="s">
        <v>1380</v>
      </c>
      <c r="M203" s="235" t="s">
        <v>1381</v>
      </c>
      <c r="N203" s="238" t="s">
        <v>46</v>
      </c>
      <c r="O203" s="239" t="s">
        <v>582</v>
      </c>
      <c r="P203" s="239" t="s">
        <v>1382</v>
      </c>
      <c r="Q203" s="240"/>
      <c r="R203" s="239"/>
      <c r="S203" s="240">
        <v>93401</v>
      </c>
      <c r="T203" s="240" t="s">
        <v>1383</v>
      </c>
      <c r="U203" s="240">
        <v>2009</v>
      </c>
      <c r="V203" s="241">
        <v>40494</v>
      </c>
      <c r="W203" s="239">
        <v>7435</v>
      </c>
      <c r="X203" s="257"/>
      <c r="Y203" s="238"/>
      <c r="Z203" s="257"/>
      <c r="AA203" s="257"/>
      <c r="AB203" s="257"/>
      <c r="AC203" s="235"/>
      <c r="AD203" s="41"/>
      <c r="AE203" s="41"/>
      <c r="AF203" s="41"/>
      <c r="AG203" s="41"/>
      <c r="AH203" s="41"/>
      <c r="AI203" s="307"/>
    </row>
    <row r="204" spans="1:35" ht="45" hidden="1" customHeight="1" x14ac:dyDescent="0.2">
      <c r="A204" s="244" t="s">
        <v>6697</v>
      </c>
      <c r="B204" s="235">
        <v>651940532</v>
      </c>
      <c r="C204" s="235"/>
      <c r="D204" s="236" t="s">
        <v>8225</v>
      </c>
      <c r="E204" s="235" t="s">
        <v>6222</v>
      </c>
      <c r="F204" s="237" t="s">
        <v>6698</v>
      </c>
      <c r="G204" s="237"/>
      <c r="H204" s="237" t="s">
        <v>5895</v>
      </c>
      <c r="I204" s="237" t="s">
        <v>6699</v>
      </c>
      <c r="J204" s="235" t="s">
        <v>5298</v>
      </c>
      <c r="K204" s="235" t="s">
        <v>5896</v>
      </c>
      <c r="L204" s="235" t="s">
        <v>5897</v>
      </c>
      <c r="M204" s="235" t="s">
        <v>5898</v>
      </c>
      <c r="N204" s="238" t="s">
        <v>728</v>
      </c>
      <c r="O204" s="239" t="s">
        <v>1514</v>
      </c>
      <c r="P204" s="239" t="s">
        <v>5899</v>
      </c>
      <c r="Q204" s="240" t="s">
        <v>5900</v>
      </c>
      <c r="R204" s="239"/>
      <c r="S204" s="240">
        <v>93401</v>
      </c>
      <c r="T204" s="240" t="s">
        <v>8122</v>
      </c>
      <c r="U204" s="240">
        <v>2021</v>
      </c>
      <c r="V204" s="241">
        <v>44111</v>
      </c>
      <c r="W204" s="239">
        <v>7716</v>
      </c>
      <c r="X204" s="257"/>
      <c r="Y204" s="238"/>
      <c r="Z204" s="257"/>
      <c r="AA204" s="257"/>
      <c r="AB204" s="257"/>
      <c r="AC204" s="235"/>
      <c r="AD204" s="41"/>
      <c r="AE204" s="41"/>
      <c r="AF204" s="41"/>
      <c r="AG204" s="41"/>
      <c r="AH204" s="41"/>
      <c r="AI204" s="307"/>
    </row>
    <row r="205" spans="1:35" ht="45" hidden="1" customHeight="1" x14ac:dyDescent="0.2">
      <c r="A205" s="244" t="s">
        <v>6701</v>
      </c>
      <c r="B205" s="235">
        <v>753958002</v>
      </c>
      <c r="C205" s="235" t="s">
        <v>1384</v>
      </c>
      <c r="D205" s="236" t="s">
        <v>8226</v>
      </c>
      <c r="E205" s="235" t="s">
        <v>1385</v>
      </c>
      <c r="F205" s="237" t="s">
        <v>1386</v>
      </c>
      <c r="G205" s="237"/>
      <c r="H205" s="237" t="s">
        <v>1387</v>
      </c>
      <c r="I205" s="237" t="s">
        <v>1388</v>
      </c>
      <c r="J205" s="235" t="s">
        <v>1389</v>
      </c>
      <c r="K205" s="235" t="s">
        <v>1390</v>
      </c>
      <c r="L205" s="235" t="s">
        <v>1391</v>
      </c>
      <c r="M205" s="235" t="s">
        <v>1392</v>
      </c>
      <c r="N205" s="238" t="s">
        <v>47</v>
      </c>
      <c r="O205" s="239" t="s">
        <v>1393</v>
      </c>
      <c r="P205" s="239"/>
      <c r="Q205" s="240"/>
      <c r="R205" s="239"/>
      <c r="S205" s="240" t="s">
        <v>44</v>
      </c>
      <c r="T205" s="240" t="s">
        <v>1394</v>
      </c>
      <c r="U205" s="240">
        <v>2009</v>
      </c>
      <c r="V205" s="241">
        <v>38804</v>
      </c>
      <c r="W205" s="239">
        <v>7316</v>
      </c>
      <c r="X205" s="257"/>
      <c r="Y205" s="238"/>
      <c r="Z205" s="257"/>
      <c r="AA205" s="257"/>
      <c r="AB205" s="257"/>
      <c r="AC205" s="235"/>
      <c r="AD205" s="41"/>
      <c r="AE205" s="41"/>
      <c r="AF205" s="41"/>
      <c r="AG205" s="41"/>
      <c r="AH205" s="41"/>
      <c r="AI205" s="307"/>
    </row>
    <row r="206" spans="1:35" ht="45" hidden="1" customHeight="1" x14ac:dyDescent="0.2">
      <c r="A206" s="244" t="s">
        <v>6702</v>
      </c>
      <c r="B206" s="235">
        <v>754634006</v>
      </c>
      <c r="C206" s="235" t="s">
        <v>1365</v>
      </c>
      <c r="D206" s="236" t="s">
        <v>8226</v>
      </c>
      <c r="E206" s="235" t="s">
        <v>1395</v>
      </c>
      <c r="F206" s="237" t="s">
        <v>5979</v>
      </c>
      <c r="G206" s="237"/>
      <c r="H206" s="237" t="s">
        <v>1396</v>
      </c>
      <c r="I206" s="237" t="s">
        <v>6703</v>
      </c>
      <c r="J206" s="235" t="s">
        <v>1397</v>
      </c>
      <c r="K206" s="235" t="s">
        <v>6704</v>
      </c>
      <c r="L206" s="235" t="s">
        <v>6705</v>
      </c>
      <c r="M206" s="235" t="s">
        <v>5622</v>
      </c>
      <c r="N206" s="238" t="s">
        <v>5034</v>
      </c>
      <c r="O206" s="239" t="s">
        <v>1398</v>
      </c>
      <c r="P206" s="239" t="s">
        <v>5623</v>
      </c>
      <c r="Q206" s="240" t="s">
        <v>5624</v>
      </c>
      <c r="R206" s="239"/>
      <c r="S206" s="240">
        <v>93401</v>
      </c>
      <c r="T206" s="240" t="s">
        <v>7911</v>
      </c>
      <c r="U206" s="240">
        <v>2021</v>
      </c>
      <c r="V206" s="241">
        <v>38600</v>
      </c>
      <c r="W206" s="239">
        <v>7189</v>
      </c>
      <c r="X206" s="302"/>
      <c r="Y206" s="303"/>
      <c r="Z206" s="302"/>
      <c r="AA206" s="302"/>
      <c r="AB206" s="302"/>
      <c r="AC206" s="304"/>
      <c r="AD206" s="41"/>
      <c r="AE206" s="41"/>
      <c r="AF206" s="41"/>
      <c r="AG206" s="41"/>
      <c r="AH206" s="41"/>
      <c r="AI206" s="307"/>
    </row>
    <row r="207" spans="1:35" ht="45" hidden="1" customHeight="1" x14ac:dyDescent="0.2">
      <c r="A207" s="244" t="s">
        <v>6706</v>
      </c>
      <c r="B207" s="235">
        <v>725761007</v>
      </c>
      <c r="C207" s="235" t="s">
        <v>1365</v>
      </c>
      <c r="D207" s="236" t="s">
        <v>8226</v>
      </c>
      <c r="E207" s="235" t="s">
        <v>1399</v>
      </c>
      <c r="F207" s="237" t="s">
        <v>1400</v>
      </c>
      <c r="G207" s="237"/>
      <c r="H207" s="237" t="s">
        <v>1401</v>
      </c>
      <c r="I207" s="237" t="s">
        <v>1402</v>
      </c>
      <c r="J207" s="235" t="s">
        <v>1403</v>
      </c>
      <c r="K207" s="235" t="s">
        <v>1404</v>
      </c>
      <c r="L207" s="235" t="s">
        <v>1405</v>
      </c>
      <c r="M207" s="235" t="s">
        <v>1406</v>
      </c>
      <c r="N207" s="238" t="s">
        <v>47</v>
      </c>
      <c r="O207" s="239" t="s">
        <v>1174</v>
      </c>
      <c r="P207" s="239" t="s">
        <v>1407</v>
      </c>
      <c r="Q207" s="240"/>
      <c r="R207" s="239"/>
      <c r="S207" s="240" t="s">
        <v>1039</v>
      </c>
      <c r="T207" s="240" t="s">
        <v>1408</v>
      </c>
      <c r="U207" s="240">
        <v>2005</v>
      </c>
      <c r="V207" s="241">
        <v>37970</v>
      </c>
      <c r="W207" s="239">
        <v>6957</v>
      </c>
      <c r="X207" s="257"/>
      <c r="Y207" s="238"/>
      <c r="Z207" s="257"/>
      <c r="AA207" s="257"/>
      <c r="AB207" s="257"/>
      <c r="AC207" s="235"/>
      <c r="AD207" s="41"/>
      <c r="AE207" s="41"/>
      <c r="AF207" s="41"/>
      <c r="AG207" s="41"/>
      <c r="AH207" s="41"/>
      <c r="AI207" s="307"/>
    </row>
    <row r="208" spans="1:35" ht="45" hidden="1" customHeight="1" x14ac:dyDescent="0.2">
      <c r="A208" s="244" t="s">
        <v>6707</v>
      </c>
      <c r="B208" s="235">
        <v>651239339</v>
      </c>
      <c r="C208" s="235"/>
      <c r="D208" s="236" t="s">
        <v>8225</v>
      </c>
      <c r="E208" s="235" t="s">
        <v>6223</v>
      </c>
      <c r="F208" s="237" t="s">
        <v>5521</v>
      </c>
      <c r="G208" s="237"/>
      <c r="H208" s="237" t="s">
        <v>5522</v>
      </c>
      <c r="I208" s="237" t="s">
        <v>5523</v>
      </c>
      <c r="J208" s="235" t="s">
        <v>1403</v>
      </c>
      <c r="K208" s="235" t="s">
        <v>5524</v>
      </c>
      <c r="L208" s="235" t="s">
        <v>5525</v>
      </c>
      <c r="M208" s="235" t="s">
        <v>5526</v>
      </c>
      <c r="N208" s="238" t="s">
        <v>46</v>
      </c>
      <c r="O208" s="239" t="s">
        <v>2394</v>
      </c>
      <c r="P208" s="239" t="s">
        <v>5527</v>
      </c>
      <c r="Q208" s="240" t="s">
        <v>5528</v>
      </c>
      <c r="R208" s="239"/>
      <c r="S208" s="240">
        <v>93401</v>
      </c>
      <c r="T208" s="240" t="s">
        <v>5414</v>
      </c>
      <c r="U208" s="246">
        <v>2018</v>
      </c>
      <c r="V208" s="241">
        <v>43745</v>
      </c>
      <c r="W208" s="239">
        <v>7689</v>
      </c>
      <c r="X208" s="257"/>
      <c r="Y208" s="238"/>
      <c r="Z208" s="257"/>
      <c r="AA208" s="257"/>
      <c r="AB208" s="257"/>
      <c r="AC208" s="235"/>
      <c r="AD208" s="42"/>
      <c r="AE208" s="41"/>
      <c r="AF208" s="41"/>
      <c r="AG208" s="41"/>
      <c r="AH208" s="41"/>
      <c r="AI208" s="307"/>
    </row>
    <row r="209" spans="1:35" ht="45" hidden="1" customHeight="1" x14ac:dyDescent="0.2">
      <c r="A209" s="244" t="s">
        <v>6708</v>
      </c>
      <c r="B209" s="235" t="s">
        <v>7821</v>
      </c>
      <c r="C209" s="235"/>
      <c r="D209" s="236" t="s">
        <v>8225</v>
      </c>
      <c r="E209" s="235" t="s">
        <v>6224</v>
      </c>
      <c r="F209" s="237" t="s">
        <v>6106</v>
      </c>
      <c r="G209" s="237"/>
      <c r="H209" s="237" t="s">
        <v>6107</v>
      </c>
      <c r="I209" s="237" t="s">
        <v>6108</v>
      </c>
      <c r="J209" s="235" t="s">
        <v>5298</v>
      </c>
      <c r="K209" s="235" t="s">
        <v>6109</v>
      </c>
      <c r="L209" s="235" t="s">
        <v>6110</v>
      </c>
      <c r="M209" s="235" t="s">
        <v>6111</v>
      </c>
      <c r="N209" s="238" t="s">
        <v>46</v>
      </c>
      <c r="O209" s="239" t="s">
        <v>756</v>
      </c>
      <c r="P209" s="239" t="s">
        <v>6112</v>
      </c>
      <c r="Q209" s="251" t="s">
        <v>6113</v>
      </c>
      <c r="R209" s="239"/>
      <c r="S209" s="240">
        <v>93401</v>
      </c>
      <c r="T209" s="240" t="s">
        <v>6093</v>
      </c>
      <c r="U209" s="240">
        <v>2019</v>
      </c>
      <c r="V209" s="241">
        <v>44186</v>
      </c>
      <c r="W209" s="239">
        <v>7721</v>
      </c>
      <c r="X209" s="257"/>
      <c r="Y209" s="238"/>
      <c r="Z209" s="257"/>
      <c r="AA209" s="257"/>
      <c r="AB209" s="257"/>
      <c r="AC209" s="235"/>
      <c r="AD209" s="42"/>
      <c r="AE209" s="41"/>
      <c r="AF209" s="41"/>
      <c r="AG209" s="41"/>
      <c r="AH209" s="41"/>
      <c r="AI209" s="307"/>
    </row>
    <row r="210" spans="1:35" ht="45" hidden="1" customHeight="1" x14ac:dyDescent="0.2">
      <c r="A210" s="244" t="s">
        <v>6709</v>
      </c>
      <c r="B210" s="235">
        <v>652041302</v>
      </c>
      <c r="C210" s="235" t="s">
        <v>1291</v>
      </c>
      <c r="D210" s="236" t="s">
        <v>8225</v>
      </c>
      <c r="E210" s="235" t="s">
        <v>1409</v>
      </c>
      <c r="F210" s="237" t="s">
        <v>6710</v>
      </c>
      <c r="G210" s="237"/>
      <c r="H210" s="237" t="s">
        <v>1410</v>
      </c>
      <c r="I210" s="237" t="s">
        <v>28</v>
      </c>
      <c r="J210" s="235" t="s">
        <v>2834</v>
      </c>
      <c r="K210" s="235" t="s">
        <v>28</v>
      </c>
      <c r="L210" s="235" t="s">
        <v>1411</v>
      </c>
      <c r="M210" s="238" t="s">
        <v>8398</v>
      </c>
      <c r="N210" s="235" t="s">
        <v>5035</v>
      </c>
      <c r="O210" s="239" t="s">
        <v>907</v>
      </c>
      <c r="P210" s="239" t="s">
        <v>5276</v>
      </c>
      <c r="Q210" s="240" t="s">
        <v>1412</v>
      </c>
      <c r="R210" s="239"/>
      <c r="S210" s="240">
        <v>93401</v>
      </c>
      <c r="T210" s="240" t="s">
        <v>6711</v>
      </c>
      <c r="U210" s="240">
        <v>2020</v>
      </c>
      <c r="V210" s="241">
        <v>38412</v>
      </c>
      <c r="W210" s="239">
        <v>7158</v>
      </c>
      <c r="X210" s="257"/>
      <c r="Y210" s="238"/>
      <c r="Z210" s="257"/>
      <c r="AA210" s="257"/>
      <c r="AB210" s="257"/>
      <c r="AC210" s="235"/>
      <c r="AD210" s="41"/>
      <c r="AE210" s="41"/>
      <c r="AF210" s="41"/>
      <c r="AG210" s="41"/>
      <c r="AH210" s="41"/>
      <c r="AI210" s="307"/>
    </row>
    <row r="211" spans="1:35" ht="45" hidden="1" customHeight="1" x14ac:dyDescent="0.2">
      <c r="A211" s="244" t="s">
        <v>6712</v>
      </c>
      <c r="B211" s="235">
        <v>655461604</v>
      </c>
      <c r="C211" s="235" t="s">
        <v>1291</v>
      </c>
      <c r="D211" s="236" t="s">
        <v>8225</v>
      </c>
      <c r="E211" s="235" t="s">
        <v>1413</v>
      </c>
      <c r="F211" s="237" t="s">
        <v>1414</v>
      </c>
      <c r="G211" s="237"/>
      <c r="H211" s="237" t="s">
        <v>1415</v>
      </c>
      <c r="I211" s="237" t="s">
        <v>1416</v>
      </c>
      <c r="J211" s="235" t="s">
        <v>1417</v>
      </c>
      <c r="K211" s="235" t="s">
        <v>1418</v>
      </c>
      <c r="L211" s="235" t="s">
        <v>1419</v>
      </c>
      <c r="M211" s="235" t="s">
        <v>1421</v>
      </c>
      <c r="N211" s="238" t="s">
        <v>5029</v>
      </c>
      <c r="O211" s="239" t="s">
        <v>1423</v>
      </c>
      <c r="P211" s="239" t="s">
        <v>1422</v>
      </c>
      <c r="Q211" s="240" t="s">
        <v>1420</v>
      </c>
      <c r="R211" s="239"/>
      <c r="S211" s="240" t="s">
        <v>1039</v>
      </c>
      <c r="T211" s="240" t="s">
        <v>1424</v>
      </c>
      <c r="U211" s="240">
        <v>2014</v>
      </c>
      <c r="V211" s="241">
        <v>39013</v>
      </c>
      <c r="W211" s="239">
        <v>7337</v>
      </c>
      <c r="X211" s="257"/>
      <c r="Y211" s="238"/>
      <c r="Z211" s="257"/>
      <c r="AA211" s="257"/>
      <c r="AB211" s="257"/>
      <c r="AC211" s="235"/>
      <c r="AD211" s="41"/>
      <c r="AE211" s="41"/>
      <c r="AF211" s="41"/>
      <c r="AG211" s="41"/>
      <c r="AH211" s="41"/>
      <c r="AI211" s="307"/>
    </row>
    <row r="212" spans="1:35" ht="45" hidden="1" customHeight="1" x14ac:dyDescent="0.2">
      <c r="A212" s="244" t="s">
        <v>6713</v>
      </c>
      <c r="B212" s="235">
        <v>752181004</v>
      </c>
      <c r="C212" s="235" t="s">
        <v>1303</v>
      </c>
      <c r="D212" s="236" t="s">
        <v>8225</v>
      </c>
      <c r="E212" s="235" t="s">
        <v>1425</v>
      </c>
      <c r="F212" s="237" t="s">
        <v>1426</v>
      </c>
      <c r="G212" s="237"/>
      <c r="H212" s="237" t="s">
        <v>1427</v>
      </c>
      <c r="I212" s="237" t="s">
        <v>1428</v>
      </c>
      <c r="J212" s="235" t="s">
        <v>1429</v>
      </c>
      <c r="K212" s="235" t="s">
        <v>1430</v>
      </c>
      <c r="L212" s="235" t="s">
        <v>1431</v>
      </c>
      <c r="M212" s="235" t="s">
        <v>1432</v>
      </c>
      <c r="N212" s="238" t="s">
        <v>294</v>
      </c>
      <c r="O212" s="239" t="s">
        <v>1433</v>
      </c>
      <c r="P212" s="239" t="s">
        <v>1434</v>
      </c>
      <c r="Q212" s="240" t="s">
        <v>1435</v>
      </c>
      <c r="R212" s="239"/>
      <c r="S212" s="240" t="s">
        <v>44</v>
      </c>
      <c r="T212" s="240" t="s">
        <v>639</v>
      </c>
      <c r="U212" s="240">
        <v>2011</v>
      </c>
      <c r="V212" s="241">
        <v>41234</v>
      </c>
      <c r="W212" s="239">
        <v>7467</v>
      </c>
      <c r="X212" s="257"/>
      <c r="Y212" s="238"/>
      <c r="Z212" s="257"/>
      <c r="AA212" s="257"/>
      <c r="AB212" s="257"/>
      <c r="AC212" s="235"/>
      <c r="AD212" s="41"/>
      <c r="AE212" s="41"/>
      <c r="AF212" s="41"/>
      <c r="AG212" s="41"/>
      <c r="AH212" s="41"/>
      <c r="AI212" s="307"/>
    </row>
    <row r="213" spans="1:35" ht="45" hidden="1" customHeight="1" x14ac:dyDescent="0.2">
      <c r="A213" s="244" t="s">
        <v>6714</v>
      </c>
      <c r="B213" s="235">
        <v>655466509</v>
      </c>
      <c r="C213" s="235" t="s">
        <v>1291</v>
      </c>
      <c r="D213" s="236" t="s">
        <v>8225</v>
      </c>
      <c r="E213" s="235" t="s">
        <v>1436</v>
      </c>
      <c r="F213" s="237" t="s">
        <v>1437</v>
      </c>
      <c r="G213" s="237"/>
      <c r="H213" s="237" t="s">
        <v>1438</v>
      </c>
      <c r="I213" s="237" t="s">
        <v>1439</v>
      </c>
      <c r="J213" s="235" t="s">
        <v>1440</v>
      </c>
      <c r="K213" s="235" t="s">
        <v>1441</v>
      </c>
      <c r="L213" s="235" t="s">
        <v>1442</v>
      </c>
      <c r="M213" s="235" t="s">
        <v>1443</v>
      </c>
      <c r="N213" s="238" t="s">
        <v>46</v>
      </c>
      <c r="O213" s="239" t="s">
        <v>939</v>
      </c>
      <c r="P213" s="239"/>
      <c r="Q213" s="240" t="s">
        <v>1444</v>
      </c>
      <c r="R213" s="239"/>
      <c r="S213" s="240" t="s">
        <v>81</v>
      </c>
      <c r="T213" s="240" t="s">
        <v>1445</v>
      </c>
      <c r="U213" s="240">
        <v>2007</v>
      </c>
      <c r="V213" s="241">
        <v>38742</v>
      </c>
      <c r="W213" s="239">
        <v>7287</v>
      </c>
      <c r="X213" s="257"/>
      <c r="Y213" s="238"/>
      <c r="Z213" s="257"/>
      <c r="AA213" s="257"/>
      <c r="AB213" s="257"/>
      <c r="AC213" s="235"/>
      <c r="AD213" s="41"/>
      <c r="AE213" s="41"/>
      <c r="AF213" s="41"/>
      <c r="AG213" s="41"/>
      <c r="AH213" s="41"/>
      <c r="AI213" s="307"/>
    </row>
    <row r="214" spans="1:35" ht="45" hidden="1" customHeight="1" x14ac:dyDescent="0.2">
      <c r="A214" s="244" t="s">
        <v>6715</v>
      </c>
      <c r="B214" s="235">
        <v>706427007</v>
      </c>
      <c r="C214" s="235" t="s">
        <v>1446</v>
      </c>
      <c r="D214" s="236" t="s">
        <v>8225</v>
      </c>
      <c r="E214" s="235" t="s">
        <v>1447</v>
      </c>
      <c r="F214" s="237" t="s">
        <v>6716</v>
      </c>
      <c r="G214" s="237"/>
      <c r="H214" s="237" t="s">
        <v>1448</v>
      </c>
      <c r="I214" s="237" t="s">
        <v>6717</v>
      </c>
      <c r="J214" s="235" t="s">
        <v>5811</v>
      </c>
      <c r="K214" s="235" t="s">
        <v>5812</v>
      </c>
      <c r="L214" s="235" t="s">
        <v>5813</v>
      </c>
      <c r="M214" s="235" t="s">
        <v>1449</v>
      </c>
      <c r="N214" s="238" t="s">
        <v>46</v>
      </c>
      <c r="O214" s="239" t="s">
        <v>688</v>
      </c>
      <c r="P214" s="239" t="s">
        <v>1450</v>
      </c>
      <c r="Q214" s="240"/>
      <c r="R214" s="239"/>
      <c r="S214" s="240">
        <v>93401</v>
      </c>
      <c r="T214" s="235" t="s">
        <v>6718</v>
      </c>
      <c r="U214" s="240">
        <v>2020</v>
      </c>
      <c r="V214" s="241">
        <v>41113</v>
      </c>
      <c r="W214" s="239">
        <v>7465</v>
      </c>
      <c r="X214" s="257"/>
      <c r="Y214" s="238"/>
      <c r="Z214" s="257"/>
      <c r="AA214" s="257"/>
      <c r="AB214" s="257"/>
      <c r="AC214" s="235"/>
      <c r="AD214" s="41"/>
      <c r="AE214" s="41"/>
      <c r="AF214" s="41"/>
      <c r="AG214" s="41"/>
      <c r="AH214" s="41"/>
      <c r="AI214" s="307"/>
    </row>
    <row r="215" spans="1:35" ht="45" hidden="1" customHeight="1" x14ac:dyDescent="0.2">
      <c r="A215" s="244" t="s">
        <v>6719</v>
      </c>
      <c r="B215" s="235">
        <v>705528004</v>
      </c>
      <c r="C215" s="235" t="s">
        <v>1291</v>
      </c>
      <c r="D215" s="236" t="s">
        <v>8225</v>
      </c>
      <c r="E215" s="235" t="s">
        <v>1451</v>
      </c>
      <c r="F215" s="237" t="s">
        <v>8047</v>
      </c>
      <c r="G215" s="237"/>
      <c r="H215" s="237" t="s">
        <v>1452</v>
      </c>
      <c r="I215" s="237" t="s">
        <v>8048</v>
      </c>
      <c r="J215" s="235" t="s">
        <v>5996</v>
      </c>
      <c r="K215" s="235" t="s">
        <v>5997</v>
      </c>
      <c r="L215" s="235" t="s">
        <v>1453</v>
      </c>
      <c r="M215" s="235" t="s">
        <v>1455</v>
      </c>
      <c r="N215" s="238" t="s">
        <v>5034</v>
      </c>
      <c r="O215" s="239" t="s">
        <v>822</v>
      </c>
      <c r="P215" s="239" t="s">
        <v>5995</v>
      </c>
      <c r="Q215" s="240" t="s">
        <v>1454</v>
      </c>
      <c r="R215" s="239"/>
      <c r="S215" s="240">
        <v>93401</v>
      </c>
      <c r="T215" s="240" t="s">
        <v>8049</v>
      </c>
      <c r="U215" s="240">
        <v>2021</v>
      </c>
      <c r="V215" s="241">
        <v>37970</v>
      </c>
      <c r="W215" s="239">
        <v>6880</v>
      </c>
      <c r="X215" s="302"/>
      <c r="Y215" s="303"/>
      <c r="Z215" s="302"/>
      <c r="AA215" s="302"/>
      <c r="AB215" s="302"/>
      <c r="AC215" s="304"/>
      <c r="AD215" s="41"/>
      <c r="AE215" s="41"/>
      <c r="AF215" s="41"/>
      <c r="AG215" s="41"/>
      <c r="AH215" s="41"/>
      <c r="AI215" s="307"/>
    </row>
    <row r="216" spans="1:35" ht="45" hidden="1" customHeight="1" x14ac:dyDescent="0.2">
      <c r="A216" s="244" t="s">
        <v>6720</v>
      </c>
      <c r="B216" s="235">
        <v>725172001</v>
      </c>
      <c r="C216" s="235" t="s">
        <v>1365</v>
      </c>
      <c r="D216" s="236" t="s">
        <v>8226</v>
      </c>
      <c r="E216" s="235" t="s">
        <v>1456</v>
      </c>
      <c r="F216" s="237" t="s">
        <v>1400</v>
      </c>
      <c r="G216" s="237"/>
      <c r="H216" s="237" t="s">
        <v>1457</v>
      </c>
      <c r="I216" s="237" t="s">
        <v>5728</v>
      </c>
      <c r="J216" s="235" t="s">
        <v>1458</v>
      </c>
      <c r="K216" s="235" t="s">
        <v>5729</v>
      </c>
      <c r="L216" s="235" t="s">
        <v>5730</v>
      </c>
      <c r="M216" s="235" t="s">
        <v>1459</v>
      </c>
      <c r="N216" s="238" t="s">
        <v>46</v>
      </c>
      <c r="O216" s="239" t="s">
        <v>962</v>
      </c>
      <c r="P216" s="239" t="s">
        <v>1460</v>
      </c>
      <c r="Q216" s="251" t="s">
        <v>5727</v>
      </c>
      <c r="R216" s="239"/>
      <c r="S216" s="240" t="s">
        <v>1039</v>
      </c>
      <c r="T216" s="240" t="s">
        <v>5779</v>
      </c>
      <c r="U216" s="240">
        <v>2019</v>
      </c>
      <c r="V216" s="241">
        <v>37970</v>
      </c>
      <c r="W216" s="239">
        <v>7069</v>
      </c>
      <c r="X216" s="257"/>
      <c r="Y216" s="238"/>
      <c r="Z216" s="257"/>
      <c r="AA216" s="257"/>
      <c r="AB216" s="257"/>
      <c r="AC216" s="235"/>
      <c r="AD216" s="41"/>
      <c r="AE216" s="41"/>
      <c r="AF216" s="41"/>
      <c r="AG216" s="41"/>
      <c r="AH216" s="41"/>
      <c r="AI216" s="307"/>
    </row>
    <row r="217" spans="1:35" ht="45" hidden="1" customHeight="1" x14ac:dyDescent="0.2">
      <c r="A217" s="244" t="s">
        <v>6721</v>
      </c>
      <c r="B217" s="235">
        <v>712800003</v>
      </c>
      <c r="C217" s="235" t="s">
        <v>1303</v>
      </c>
      <c r="D217" s="236" t="s">
        <v>8225</v>
      </c>
      <c r="E217" s="235" t="s">
        <v>1461</v>
      </c>
      <c r="F217" s="237" t="s">
        <v>6722</v>
      </c>
      <c r="G217" s="237"/>
      <c r="H217" s="237" t="s">
        <v>1462</v>
      </c>
      <c r="I217" s="237" t="s">
        <v>6723</v>
      </c>
      <c r="J217" s="235" t="s">
        <v>1463</v>
      </c>
      <c r="K217" s="235" t="s">
        <v>6724</v>
      </c>
      <c r="L217" s="235" t="s">
        <v>1464</v>
      </c>
      <c r="M217" s="235" t="s">
        <v>1466</v>
      </c>
      <c r="N217" s="238" t="s">
        <v>46</v>
      </c>
      <c r="O217" s="239" t="s">
        <v>688</v>
      </c>
      <c r="P217" s="239" t="s">
        <v>6725</v>
      </c>
      <c r="Q217" s="240" t="s">
        <v>1465</v>
      </c>
      <c r="R217" s="239"/>
      <c r="S217" s="240" t="s">
        <v>44</v>
      </c>
      <c r="T217" s="240" t="s">
        <v>6726</v>
      </c>
      <c r="U217" s="240">
        <v>2020</v>
      </c>
      <c r="V217" s="241">
        <v>37970</v>
      </c>
      <c r="W217" s="239">
        <v>6938</v>
      </c>
      <c r="X217" s="257"/>
      <c r="Y217" s="238"/>
      <c r="Z217" s="257"/>
      <c r="AA217" s="257"/>
      <c r="AB217" s="257"/>
      <c r="AC217" s="235"/>
      <c r="AD217" s="41"/>
      <c r="AE217" s="41"/>
      <c r="AF217" s="41"/>
      <c r="AG217" s="41"/>
      <c r="AH217" s="41"/>
      <c r="AI217" s="307"/>
    </row>
    <row r="218" spans="1:35" ht="45" hidden="1" customHeight="1" x14ac:dyDescent="0.2">
      <c r="A218" s="244" t="s">
        <v>6727</v>
      </c>
      <c r="B218" s="235">
        <v>700177300</v>
      </c>
      <c r="C218" s="235" t="s">
        <v>1384</v>
      </c>
      <c r="D218" s="236" t="s">
        <v>8226</v>
      </c>
      <c r="E218" s="235" t="s">
        <v>1467</v>
      </c>
      <c r="F218" s="237" t="s">
        <v>1400</v>
      </c>
      <c r="G218" s="237"/>
      <c r="H218" s="237" t="s">
        <v>1468</v>
      </c>
      <c r="I218" s="237" t="s">
        <v>6728</v>
      </c>
      <c r="J218" s="235" t="s">
        <v>5969</v>
      </c>
      <c r="K218" s="235" t="s">
        <v>5970</v>
      </c>
      <c r="L218" s="235" t="s">
        <v>1469</v>
      </c>
      <c r="M218" s="235" t="s">
        <v>5645</v>
      </c>
      <c r="N218" s="238" t="s">
        <v>294</v>
      </c>
      <c r="O218" s="239" t="s">
        <v>2662</v>
      </c>
      <c r="P218" s="239"/>
      <c r="Q218" s="240" t="s">
        <v>1470</v>
      </c>
      <c r="R218" s="239"/>
      <c r="S218" s="240" t="s">
        <v>44</v>
      </c>
      <c r="T218" s="240" t="s">
        <v>6729</v>
      </c>
      <c r="U218" s="240">
        <v>2020</v>
      </c>
      <c r="V218" s="241">
        <v>37970</v>
      </c>
      <c r="W218" s="239">
        <v>3800</v>
      </c>
      <c r="X218" s="302"/>
      <c r="Y218" s="303"/>
      <c r="Z218" s="302"/>
      <c r="AA218" s="302"/>
      <c r="AB218" s="302"/>
      <c r="AC218" s="304"/>
      <c r="AD218" s="41"/>
      <c r="AE218" s="41"/>
      <c r="AF218" s="41"/>
      <c r="AG218" s="41"/>
      <c r="AH218" s="41"/>
      <c r="AI218" s="307" t="s">
        <v>8227</v>
      </c>
    </row>
    <row r="219" spans="1:35" ht="45" hidden="1" customHeight="1" x14ac:dyDescent="0.2">
      <c r="A219" s="244" t="s">
        <v>8003</v>
      </c>
      <c r="B219" s="235">
        <v>700376001</v>
      </c>
      <c r="C219" s="235" t="s">
        <v>1303</v>
      </c>
      <c r="D219" s="236" t="s">
        <v>8225</v>
      </c>
      <c r="E219" s="235" t="s">
        <v>1471</v>
      </c>
      <c r="F219" s="237" t="s">
        <v>8004</v>
      </c>
      <c r="G219" s="237"/>
      <c r="H219" s="237" t="s">
        <v>1472</v>
      </c>
      <c r="I219" s="237" t="s">
        <v>8005</v>
      </c>
      <c r="J219" s="235" t="s">
        <v>8006</v>
      </c>
      <c r="K219" s="235" t="s">
        <v>6730</v>
      </c>
      <c r="L219" s="235" t="s">
        <v>6731</v>
      </c>
      <c r="M219" s="235" t="s">
        <v>1473</v>
      </c>
      <c r="N219" s="238" t="s">
        <v>46</v>
      </c>
      <c r="O219" s="239" t="s">
        <v>688</v>
      </c>
      <c r="P219" s="239" t="s">
        <v>1474</v>
      </c>
      <c r="Q219" s="240" t="s">
        <v>8007</v>
      </c>
      <c r="R219" s="239"/>
      <c r="S219" s="240" t="s">
        <v>44</v>
      </c>
      <c r="T219" s="240" t="s">
        <v>8008</v>
      </c>
      <c r="U219" s="240">
        <v>2021</v>
      </c>
      <c r="V219" s="241">
        <v>37970</v>
      </c>
      <c r="W219" s="239">
        <v>1800</v>
      </c>
      <c r="X219" s="302"/>
      <c r="Y219" s="303"/>
      <c r="Z219" s="302"/>
      <c r="AA219" s="302"/>
      <c r="AB219" s="302"/>
      <c r="AC219" s="304" t="s">
        <v>8136</v>
      </c>
      <c r="AD219" s="41"/>
      <c r="AE219" s="41"/>
      <c r="AF219" s="41"/>
      <c r="AG219" s="41"/>
      <c r="AH219" s="41"/>
      <c r="AI219" s="307" t="s">
        <v>8228</v>
      </c>
    </row>
    <row r="220" spans="1:35" ht="45" hidden="1" customHeight="1" x14ac:dyDescent="0.2">
      <c r="A220" s="244" t="s">
        <v>6732</v>
      </c>
      <c r="B220" s="235" t="s">
        <v>6015</v>
      </c>
      <c r="C220" s="235" t="s">
        <v>1291</v>
      </c>
      <c r="D220" s="236" t="s">
        <v>8225</v>
      </c>
      <c r="E220" s="235" t="s">
        <v>605</v>
      </c>
      <c r="F220" s="237" t="s">
        <v>5929</v>
      </c>
      <c r="G220" s="237"/>
      <c r="H220" s="237" t="s">
        <v>1475</v>
      </c>
      <c r="I220" s="237" t="s">
        <v>6733</v>
      </c>
      <c r="J220" s="235" t="s">
        <v>1120</v>
      </c>
      <c r="K220" s="235" t="s">
        <v>5275</v>
      </c>
      <c r="L220" s="235" t="s">
        <v>1476</v>
      </c>
      <c r="M220" s="235" t="s">
        <v>1477</v>
      </c>
      <c r="N220" s="244" t="s">
        <v>46</v>
      </c>
      <c r="O220" s="239" t="s">
        <v>582</v>
      </c>
      <c r="P220" s="239" t="s">
        <v>5273</v>
      </c>
      <c r="Q220" s="240" t="s">
        <v>5274</v>
      </c>
      <c r="R220" s="239"/>
      <c r="S220" s="240" t="s">
        <v>81</v>
      </c>
      <c r="T220" s="240" t="s">
        <v>6416</v>
      </c>
      <c r="U220" s="240">
        <v>2020</v>
      </c>
      <c r="V220" s="241">
        <v>41908</v>
      </c>
      <c r="W220" s="239">
        <v>7510</v>
      </c>
      <c r="X220" s="257"/>
      <c r="Y220" s="238"/>
      <c r="Z220" s="257"/>
      <c r="AA220" s="257"/>
      <c r="AB220" s="257"/>
      <c r="AC220" s="235"/>
      <c r="AD220" s="41"/>
      <c r="AE220" s="41"/>
      <c r="AF220" s="41"/>
      <c r="AG220" s="41"/>
      <c r="AH220" s="41"/>
      <c r="AI220" s="307"/>
    </row>
    <row r="221" spans="1:35" ht="45" hidden="1" customHeight="1" x14ac:dyDescent="0.2">
      <c r="A221" s="244" t="s">
        <v>6734</v>
      </c>
      <c r="B221" s="235">
        <v>651512808</v>
      </c>
      <c r="C221" s="235" t="s">
        <v>1291</v>
      </c>
      <c r="D221" s="236" t="s">
        <v>8225</v>
      </c>
      <c r="E221" s="235" t="s">
        <v>1478</v>
      </c>
      <c r="F221" s="237" t="s">
        <v>1479</v>
      </c>
      <c r="G221" s="237"/>
      <c r="H221" s="237" t="s">
        <v>1480</v>
      </c>
      <c r="I221" s="237" t="s">
        <v>1481</v>
      </c>
      <c r="J221" s="235" t="s">
        <v>1482</v>
      </c>
      <c r="K221" s="235" t="s">
        <v>1483</v>
      </c>
      <c r="L221" s="235" t="s">
        <v>1484</v>
      </c>
      <c r="M221" s="235" t="s">
        <v>1486</v>
      </c>
      <c r="N221" s="238" t="s">
        <v>46</v>
      </c>
      <c r="O221" s="239" t="s">
        <v>582</v>
      </c>
      <c r="P221" s="239" t="s">
        <v>1487</v>
      </c>
      <c r="Q221" s="240" t="s">
        <v>1485</v>
      </c>
      <c r="R221" s="239"/>
      <c r="S221" s="240">
        <v>93401</v>
      </c>
      <c r="T221" s="240" t="s">
        <v>1488</v>
      </c>
      <c r="U221" s="240">
        <v>2014</v>
      </c>
      <c r="V221" s="241">
        <v>42146</v>
      </c>
      <c r="W221" s="239">
        <v>7567</v>
      </c>
      <c r="X221" s="257"/>
      <c r="Y221" s="238"/>
      <c r="Z221" s="257"/>
      <c r="AA221" s="257"/>
      <c r="AB221" s="257"/>
      <c r="AC221" s="235"/>
      <c r="AD221" s="41"/>
      <c r="AE221" s="41"/>
      <c r="AF221" s="41"/>
      <c r="AG221" s="41"/>
      <c r="AH221" s="41"/>
      <c r="AI221" s="307"/>
    </row>
    <row r="222" spans="1:35" ht="45" hidden="1" customHeight="1" x14ac:dyDescent="0.2">
      <c r="A222" s="244" t="s">
        <v>5843</v>
      </c>
      <c r="B222" s="235">
        <v>651868661</v>
      </c>
      <c r="C222" s="235"/>
      <c r="D222" s="236" t="s">
        <v>8225</v>
      </c>
      <c r="E222" s="235" t="s">
        <v>6225</v>
      </c>
      <c r="F222" s="237" t="s">
        <v>6735</v>
      </c>
      <c r="G222" s="237"/>
      <c r="H222" s="237" t="s">
        <v>5844</v>
      </c>
      <c r="I222" s="237" t="s">
        <v>5845</v>
      </c>
      <c r="J222" s="235" t="s">
        <v>5846</v>
      </c>
      <c r="K222" s="235" t="s">
        <v>5847</v>
      </c>
      <c r="L222" s="235" t="s">
        <v>5848</v>
      </c>
      <c r="M222" s="235" t="s">
        <v>5849</v>
      </c>
      <c r="N222" s="238" t="s">
        <v>5033</v>
      </c>
      <c r="O222" s="239" t="s">
        <v>3110</v>
      </c>
      <c r="P222" s="239" t="s">
        <v>5850</v>
      </c>
      <c r="Q222" s="251" t="s">
        <v>5851</v>
      </c>
      <c r="R222" s="239"/>
      <c r="S222" s="240">
        <v>94301</v>
      </c>
      <c r="T222" s="240" t="s">
        <v>6736</v>
      </c>
      <c r="U222" s="240">
        <v>2021</v>
      </c>
      <c r="V222" s="241">
        <v>44102</v>
      </c>
      <c r="W222" s="239">
        <v>7713</v>
      </c>
      <c r="X222" s="257"/>
      <c r="Y222" s="238"/>
      <c r="Z222" s="257"/>
      <c r="AA222" s="257"/>
      <c r="AB222" s="257"/>
      <c r="AC222" s="235"/>
      <c r="AD222" s="41"/>
      <c r="AE222" s="41"/>
      <c r="AF222" s="41"/>
      <c r="AG222" s="41"/>
      <c r="AH222" s="41"/>
      <c r="AI222" s="307"/>
    </row>
    <row r="223" spans="1:35" ht="45" hidden="1" customHeight="1" x14ac:dyDescent="0.2">
      <c r="A223" s="244" t="s">
        <v>6737</v>
      </c>
      <c r="B223" s="235">
        <v>650587340</v>
      </c>
      <c r="C223" s="235" t="s">
        <v>1291</v>
      </c>
      <c r="D223" s="236" t="s">
        <v>8225</v>
      </c>
      <c r="E223" s="235" t="s">
        <v>1489</v>
      </c>
      <c r="F223" s="237" t="s">
        <v>8050</v>
      </c>
      <c r="G223" s="237"/>
      <c r="H223" s="237" t="s">
        <v>1490</v>
      </c>
      <c r="I223" s="237" t="s">
        <v>8051</v>
      </c>
      <c r="J223" s="235" t="s">
        <v>1491</v>
      </c>
      <c r="K223" s="235" t="s">
        <v>5980</v>
      </c>
      <c r="L223" s="235" t="s">
        <v>1492</v>
      </c>
      <c r="M223" s="235" t="s">
        <v>6738</v>
      </c>
      <c r="N223" s="238" t="s">
        <v>47</v>
      </c>
      <c r="O223" s="239" t="s">
        <v>1174</v>
      </c>
      <c r="P223" s="239"/>
      <c r="Q223" s="240" t="s">
        <v>1493</v>
      </c>
      <c r="R223" s="239"/>
      <c r="S223" s="240">
        <v>93401</v>
      </c>
      <c r="T223" s="240" t="s">
        <v>8052</v>
      </c>
      <c r="U223" s="240">
        <v>2021</v>
      </c>
      <c r="V223" s="241">
        <v>41340</v>
      </c>
      <c r="W223" s="239">
        <v>7473</v>
      </c>
      <c r="X223" s="302"/>
      <c r="Y223" s="303"/>
      <c r="Z223" s="302"/>
      <c r="AA223" s="302"/>
      <c r="AB223" s="302"/>
      <c r="AC223" s="304"/>
      <c r="AD223" s="41"/>
      <c r="AE223" s="41"/>
      <c r="AF223" s="41"/>
      <c r="AG223" s="41"/>
      <c r="AH223" s="41"/>
      <c r="AI223" s="307"/>
    </row>
    <row r="224" spans="1:35" ht="45" hidden="1" customHeight="1" x14ac:dyDescent="0.2">
      <c r="A224" s="244" t="s">
        <v>6739</v>
      </c>
      <c r="B224" s="235" t="s">
        <v>7822</v>
      </c>
      <c r="C224" s="235"/>
      <c r="D224" s="236" t="s">
        <v>8225</v>
      </c>
      <c r="E224" s="235" t="s">
        <v>6226</v>
      </c>
      <c r="F224" s="237" t="s">
        <v>5534</v>
      </c>
      <c r="G224" s="237"/>
      <c r="H224" s="237" t="s">
        <v>5490</v>
      </c>
      <c r="I224" s="237" t="s">
        <v>5535</v>
      </c>
      <c r="J224" s="235" t="s">
        <v>3856</v>
      </c>
      <c r="K224" s="235" t="s">
        <v>5536</v>
      </c>
      <c r="L224" s="235" t="s">
        <v>5492</v>
      </c>
      <c r="M224" s="235" t="s">
        <v>5494</v>
      </c>
      <c r="N224" s="238" t="s">
        <v>5034</v>
      </c>
      <c r="O224" s="239" t="s">
        <v>3128</v>
      </c>
      <c r="P224" s="239" t="s">
        <v>5493</v>
      </c>
      <c r="Q224" s="240" t="s">
        <v>5495</v>
      </c>
      <c r="R224" s="239"/>
      <c r="S224" s="240">
        <v>93401</v>
      </c>
      <c r="T224" s="240" t="s">
        <v>5491</v>
      </c>
      <c r="U224" s="246">
        <v>2018</v>
      </c>
      <c r="V224" s="241">
        <v>43805</v>
      </c>
      <c r="W224" s="239">
        <v>7963</v>
      </c>
      <c r="X224" s="257"/>
      <c r="Y224" s="238"/>
      <c r="Z224" s="257"/>
      <c r="AA224" s="257"/>
      <c r="AB224" s="257"/>
      <c r="AC224" s="235"/>
      <c r="AD224" s="41"/>
      <c r="AE224" s="41"/>
      <c r="AF224" s="41"/>
      <c r="AG224" s="41"/>
      <c r="AH224" s="41"/>
      <c r="AI224" s="307"/>
    </row>
    <row r="225" spans="1:35" ht="45" hidden="1" customHeight="1" x14ac:dyDescent="0.2">
      <c r="A225" s="244" t="s">
        <v>6740</v>
      </c>
      <c r="B225" s="235">
        <v>707764007</v>
      </c>
      <c r="C225" s="235" t="s">
        <v>1291</v>
      </c>
      <c r="D225" s="236" t="s">
        <v>8225</v>
      </c>
      <c r="E225" s="235" t="s">
        <v>1494</v>
      </c>
      <c r="F225" s="237" t="s">
        <v>1495</v>
      </c>
      <c r="G225" s="237"/>
      <c r="H225" s="237" t="s">
        <v>1496</v>
      </c>
      <c r="I225" s="237" t="s">
        <v>1497</v>
      </c>
      <c r="J225" s="235" t="s">
        <v>1498</v>
      </c>
      <c r="K225" s="235" t="s">
        <v>1499</v>
      </c>
      <c r="L225" s="235" t="s">
        <v>1500</v>
      </c>
      <c r="M225" s="235" t="s">
        <v>1501</v>
      </c>
      <c r="N225" s="238" t="s">
        <v>46</v>
      </c>
      <c r="O225" s="239" t="s">
        <v>894</v>
      </c>
      <c r="P225" s="239"/>
      <c r="Q225" s="240"/>
      <c r="R225" s="239"/>
      <c r="S225" s="240">
        <v>93401</v>
      </c>
      <c r="T225" s="240" t="s">
        <v>1502</v>
      </c>
      <c r="U225" s="240">
        <v>2012</v>
      </c>
      <c r="V225" s="241">
        <v>37970</v>
      </c>
      <c r="W225" s="239">
        <v>6937</v>
      </c>
      <c r="X225" s="257"/>
      <c r="Y225" s="238"/>
      <c r="Z225" s="257"/>
      <c r="AA225" s="257"/>
      <c r="AB225" s="257"/>
      <c r="AC225" s="235"/>
      <c r="AD225" s="41"/>
      <c r="AE225" s="41"/>
      <c r="AF225" s="41"/>
      <c r="AG225" s="41"/>
      <c r="AH225" s="41"/>
      <c r="AI225" s="307"/>
    </row>
    <row r="226" spans="1:35" ht="45" hidden="1" customHeight="1" x14ac:dyDescent="0.2">
      <c r="A226" s="244" t="s">
        <v>6741</v>
      </c>
      <c r="B226" s="235">
        <v>650847326</v>
      </c>
      <c r="C226" s="235" t="s">
        <v>1291</v>
      </c>
      <c r="D226" s="236" t="s">
        <v>8225</v>
      </c>
      <c r="E226" s="235" t="s">
        <v>5747</v>
      </c>
      <c r="F226" s="237" t="s">
        <v>7967</v>
      </c>
      <c r="G226" s="237"/>
      <c r="H226" s="237" t="s">
        <v>1503</v>
      </c>
      <c r="I226" s="237" t="s">
        <v>5748</v>
      </c>
      <c r="J226" s="235" t="s">
        <v>690</v>
      </c>
      <c r="K226" s="235" t="s">
        <v>5749</v>
      </c>
      <c r="L226" s="235" t="s">
        <v>5750</v>
      </c>
      <c r="M226" s="235" t="s">
        <v>5751</v>
      </c>
      <c r="N226" s="238" t="s">
        <v>46</v>
      </c>
      <c r="O226" s="239" t="s">
        <v>4636</v>
      </c>
      <c r="P226" s="239" t="s">
        <v>5752</v>
      </c>
      <c r="Q226" s="240" t="s">
        <v>5753</v>
      </c>
      <c r="R226" s="239"/>
      <c r="S226" s="240" t="s">
        <v>561</v>
      </c>
      <c r="T226" s="240" t="s">
        <v>7968</v>
      </c>
      <c r="U226" s="240">
        <v>2021</v>
      </c>
      <c r="V226" s="241">
        <v>43063</v>
      </c>
      <c r="W226" s="239">
        <v>7642</v>
      </c>
      <c r="X226" s="257"/>
      <c r="Y226" s="238"/>
      <c r="Z226" s="257"/>
      <c r="AA226" s="257"/>
      <c r="AB226" s="257"/>
      <c r="AC226" s="235"/>
      <c r="AD226" s="41"/>
      <c r="AE226" s="41"/>
      <c r="AF226" s="41"/>
      <c r="AG226" s="41"/>
      <c r="AH226" s="41"/>
      <c r="AI226" s="307"/>
    </row>
    <row r="227" spans="1:35" ht="45" hidden="1" customHeight="1" x14ac:dyDescent="0.2">
      <c r="A227" s="244" t="s">
        <v>6742</v>
      </c>
      <c r="B227" s="235">
        <v>650975340</v>
      </c>
      <c r="C227" s="235" t="s">
        <v>335</v>
      </c>
      <c r="D227" s="236" t="s">
        <v>8159</v>
      </c>
      <c r="E227" s="235" t="s">
        <v>1505</v>
      </c>
      <c r="F227" s="237" t="s">
        <v>1506</v>
      </c>
      <c r="G227" s="237"/>
      <c r="H227" s="237" t="s">
        <v>1507</v>
      </c>
      <c r="I227" s="237" t="s">
        <v>1508</v>
      </c>
      <c r="J227" s="235" t="s">
        <v>383</v>
      </c>
      <c r="K227" s="235" t="s">
        <v>1509</v>
      </c>
      <c r="L227" s="235" t="s">
        <v>1510</v>
      </c>
      <c r="M227" s="235" t="s">
        <v>1512</v>
      </c>
      <c r="N227" s="238" t="s">
        <v>5030</v>
      </c>
      <c r="O227" s="239" t="s">
        <v>1514</v>
      </c>
      <c r="P227" s="239" t="s">
        <v>1513</v>
      </c>
      <c r="Q227" s="240" t="s">
        <v>1511</v>
      </c>
      <c r="R227" s="239"/>
      <c r="S227" s="240" t="s">
        <v>346</v>
      </c>
      <c r="T227" s="240" t="s">
        <v>1515</v>
      </c>
      <c r="U227" s="240">
        <v>2014</v>
      </c>
      <c r="V227" s="241">
        <v>42187</v>
      </c>
      <c r="W227" s="239">
        <v>7571</v>
      </c>
      <c r="X227" s="257"/>
      <c r="Y227" s="238"/>
      <c r="Z227" s="257"/>
      <c r="AA227" s="257"/>
      <c r="AB227" s="257"/>
      <c r="AC227" s="235"/>
      <c r="AD227" s="41"/>
      <c r="AE227" s="41"/>
      <c r="AF227" s="41"/>
      <c r="AG227" s="41"/>
      <c r="AH227" s="41"/>
      <c r="AI227" s="307"/>
    </row>
    <row r="228" spans="1:35" ht="45" hidden="1" customHeight="1" x14ac:dyDescent="0.2">
      <c r="A228" s="244" t="s">
        <v>6743</v>
      </c>
      <c r="B228" s="235">
        <v>702670004</v>
      </c>
      <c r="C228" s="235" t="s">
        <v>1291</v>
      </c>
      <c r="D228" s="236" t="s">
        <v>8225</v>
      </c>
      <c r="E228" s="235" t="s">
        <v>1516</v>
      </c>
      <c r="F228" s="237" t="s">
        <v>6744</v>
      </c>
      <c r="G228" s="237"/>
      <c r="H228" s="237" t="s">
        <v>1517</v>
      </c>
      <c r="I228" s="237" t="s">
        <v>6745</v>
      </c>
      <c r="J228" s="235" t="s">
        <v>1518</v>
      </c>
      <c r="K228" s="235" t="s">
        <v>5938</v>
      </c>
      <c r="L228" s="235" t="s">
        <v>6746</v>
      </c>
      <c r="M228" s="235" t="s">
        <v>1519</v>
      </c>
      <c r="N228" s="238" t="s">
        <v>46</v>
      </c>
      <c r="O228" s="239" t="s">
        <v>1520</v>
      </c>
      <c r="P228" s="239" t="s">
        <v>1521</v>
      </c>
      <c r="Q228" s="240" t="s">
        <v>1522</v>
      </c>
      <c r="R228" s="239"/>
      <c r="S228" s="240">
        <v>93401</v>
      </c>
      <c r="T228" s="240" t="s">
        <v>6747</v>
      </c>
      <c r="U228" s="240">
        <v>2020</v>
      </c>
      <c r="V228" s="241">
        <v>37970</v>
      </c>
      <c r="W228" s="239">
        <v>2150</v>
      </c>
      <c r="X228" s="302"/>
      <c r="Y228" s="303"/>
      <c r="Z228" s="302"/>
      <c r="AA228" s="302"/>
      <c r="AB228" s="302"/>
      <c r="AC228" s="304"/>
      <c r="AD228" s="41"/>
      <c r="AE228" s="41"/>
      <c r="AF228" s="41"/>
      <c r="AG228" s="41"/>
      <c r="AH228" s="41"/>
      <c r="AI228" s="307"/>
    </row>
    <row r="229" spans="1:35" ht="45" hidden="1" customHeight="1" x14ac:dyDescent="0.2">
      <c r="A229" s="244" t="s">
        <v>6748</v>
      </c>
      <c r="B229" s="235">
        <v>651933943</v>
      </c>
      <c r="C229" s="235"/>
      <c r="D229" s="236" t="s">
        <v>8225</v>
      </c>
      <c r="E229" s="235" t="s">
        <v>6227</v>
      </c>
      <c r="F229" s="237" t="s">
        <v>5549</v>
      </c>
      <c r="G229" s="237"/>
      <c r="H229" s="237" t="s">
        <v>5550</v>
      </c>
      <c r="I229" s="237" t="s">
        <v>5551</v>
      </c>
      <c r="J229" s="235" t="s">
        <v>1296</v>
      </c>
      <c r="K229" s="235" t="s">
        <v>5552</v>
      </c>
      <c r="L229" s="235" t="s">
        <v>5553</v>
      </c>
      <c r="M229" s="235" t="s">
        <v>5554</v>
      </c>
      <c r="N229" s="238" t="s">
        <v>190</v>
      </c>
      <c r="O229" s="239" t="s">
        <v>548</v>
      </c>
      <c r="P229" s="239" t="s">
        <v>5555</v>
      </c>
      <c r="Q229" s="251" t="s">
        <v>5556</v>
      </c>
      <c r="R229" s="239"/>
      <c r="S229" s="240">
        <v>93401</v>
      </c>
      <c r="T229" s="240" t="s">
        <v>5557</v>
      </c>
      <c r="U229" s="240">
        <v>2019</v>
      </c>
      <c r="V229" s="241">
        <v>43903</v>
      </c>
      <c r="W229" s="239">
        <v>7700</v>
      </c>
      <c r="X229" s="257"/>
      <c r="Y229" s="238"/>
      <c r="Z229" s="257"/>
      <c r="AA229" s="257"/>
      <c r="AB229" s="257"/>
      <c r="AC229" s="235"/>
      <c r="AD229" s="41"/>
      <c r="AE229" s="41"/>
      <c r="AF229" s="41"/>
      <c r="AG229" s="41"/>
      <c r="AH229" s="41"/>
      <c r="AI229" s="307"/>
    </row>
    <row r="230" spans="1:35" ht="45" hidden="1" customHeight="1" x14ac:dyDescent="0.2">
      <c r="A230" s="244" t="s">
        <v>6749</v>
      </c>
      <c r="B230" s="235" t="s">
        <v>7823</v>
      </c>
      <c r="C230" s="235" t="s">
        <v>1291</v>
      </c>
      <c r="D230" s="236" t="s">
        <v>8225</v>
      </c>
      <c r="E230" s="235" t="s">
        <v>1523</v>
      </c>
      <c r="F230" s="237" t="s">
        <v>1524</v>
      </c>
      <c r="G230" s="237"/>
      <c r="H230" s="237" t="s">
        <v>1525</v>
      </c>
      <c r="I230" s="237" t="s">
        <v>1526</v>
      </c>
      <c r="J230" s="235" t="s">
        <v>1527</v>
      </c>
      <c r="K230" s="235" t="s">
        <v>1528</v>
      </c>
      <c r="L230" s="235" t="s">
        <v>1529</v>
      </c>
      <c r="M230" s="235" t="s">
        <v>1531</v>
      </c>
      <c r="N230" s="238" t="s">
        <v>46</v>
      </c>
      <c r="O230" s="239" t="s">
        <v>1222</v>
      </c>
      <c r="P230" s="239" t="s">
        <v>1532</v>
      </c>
      <c r="Q230" s="240" t="s">
        <v>1530</v>
      </c>
      <c r="R230" s="239"/>
      <c r="S230" s="240" t="s">
        <v>1039</v>
      </c>
      <c r="T230" s="240" t="s">
        <v>1533</v>
      </c>
      <c r="U230" s="240">
        <v>2017</v>
      </c>
      <c r="V230" s="241">
        <v>41668</v>
      </c>
      <c r="W230" s="239">
        <v>7496</v>
      </c>
      <c r="X230" s="257"/>
      <c r="Y230" s="238"/>
      <c r="Z230" s="257"/>
      <c r="AA230" s="257"/>
      <c r="AB230" s="257"/>
      <c r="AC230" s="235"/>
      <c r="AD230" s="41"/>
      <c r="AE230" s="41"/>
      <c r="AF230" s="41"/>
      <c r="AG230" s="41"/>
      <c r="AH230" s="41"/>
      <c r="AI230" s="307"/>
    </row>
    <row r="231" spans="1:35" ht="45" hidden="1" customHeight="1" x14ac:dyDescent="0.2">
      <c r="A231" s="244" t="s">
        <v>6750</v>
      </c>
      <c r="B231" s="235">
        <v>714041002</v>
      </c>
      <c r="C231" s="235" t="s">
        <v>1365</v>
      </c>
      <c r="D231" s="236" t="s">
        <v>8226</v>
      </c>
      <c r="E231" s="235" t="s">
        <v>1535</v>
      </c>
      <c r="F231" s="237" t="s">
        <v>6751</v>
      </c>
      <c r="G231" s="237"/>
      <c r="H231" s="237" t="s">
        <v>1534</v>
      </c>
      <c r="I231" s="237" t="s">
        <v>5480</v>
      </c>
      <c r="J231" s="235" t="s">
        <v>237</v>
      </c>
      <c r="K231" s="235" t="s">
        <v>5804</v>
      </c>
      <c r="L231" s="235" t="s">
        <v>5807</v>
      </c>
      <c r="M231" s="235" t="s">
        <v>5572</v>
      </c>
      <c r="N231" s="238" t="s">
        <v>504</v>
      </c>
      <c r="O231" s="239" t="s">
        <v>3528</v>
      </c>
      <c r="P231" s="239">
        <v>352471664</v>
      </c>
      <c r="Q231" s="251" t="s">
        <v>5573</v>
      </c>
      <c r="R231" s="239"/>
      <c r="S231" s="240" t="s">
        <v>1039</v>
      </c>
      <c r="T231" s="240" t="s">
        <v>6752</v>
      </c>
      <c r="U231" s="240">
        <v>2020</v>
      </c>
      <c r="V231" s="241">
        <v>37970</v>
      </c>
      <c r="W231" s="239">
        <v>3650</v>
      </c>
      <c r="X231" s="257"/>
      <c r="Y231" s="238"/>
      <c r="Z231" s="257"/>
      <c r="AA231" s="257"/>
      <c r="AB231" s="257"/>
      <c r="AC231" s="235"/>
      <c r="AD231" s="41"/>
      <c r="AE231" s="41"/>
      <c r="AF231" s="41"/>
      <c r="AG231" s="41"/>
      <c r="AH231" s="41"/>
      <c r="AI231" s="307"/>
    </row>
    <row r="232" spans="1:35" ht="45" hidden="1" customHeight="1" x14ac:dyDescent="0.2">
      <c r="A232" s="244" t="s">
        <v>6753</v>
      </c>
      <c r="B232" s="235">
        <v>717354001</v>
      </c>
      <c r="C232" s="235" t="s">
        <v>1291</v>
      </c>
      <c r="D232" s="236" t="s">
        <v>8225</v>
      </c>
      <c r="E232" s="235" t="s">
        <v>1536</v>
      </c>
      <c r="F232" s="237" t="s">
        <v>1537</v>
      </c>
      <c r="G232" s="237"/>
      <c r="H232" s="237" t="s">
        <v>1538</v>
      </c>
      <c r="I232" s="237" t="s">
        <v>1539</v>
      </c>
      <c r="J232" s="235" t="s">
        <v>1540</v>
      </c>
      <c r="K232" s="235" t="s">
        <v>1541</v>
      </c>
      <c r="L232" s="235" t="s">
        <v>1542</v>
      </c>
      <c r="M232" s="235" t="s">
        <v>1544</v>
      </c>
      <c r="N232" s="238" t="s">
        <v>46</v>
      </c>
      <c r="O232" s="239" t="s">
        <v>8229</v>
      </c>
      <c r="P232" s="239" t="s">
        <v>1545</v>
      </c>
      <c r="Q232" s="240" t="s">
        <v>1543</v>
      </c>
      <c r="R232" s="239"/>
      <c r="S232" s="240">
        <v>93401</v>
      </c>
      <c r="T232" s="240" t="s">
        <v>1546</v>
      </c>
      <c r="U232" s="240">
        <v>2008</v>
      </c>
      <c r="V232" s="241">
        <v>38568</v>
      </c>
      <c r="W232" s="239">
        <v>7185</v>
      </c>
      <c r="X232" s="257"/>
      <c r="Y232" s="238"/>
      <c r="Z232" s="257"/>
      <c r="AA232" s="257"/>
      <c r="AB232" s="257"/>
      <c r="AC232" s="235"/>
      <c r="AD232" s="41"/>
      <c r="AE232" s="41"/>
      <c r="AF232" s="41"/>
      <c r="AG232" s="41"/>
      <c r="AH232" s="41"/>
      <c r="AI232" s="307"/>
    </row>
    <row r="233" spans="1:35" ht="45" hidden="1" customHeight="1" x14ac:dyDescent="0.2">
      <c r="A233" s="238" t="s">
        <v>8230</v>
      </c>
      <c r="B233" s="235">
        <v>711524002</v>
      </c>
      <c r="C233" s="235" t="s">
        <v>1291</v>
      </c>
      <c r="D233" s="236" t="s">
        <v>8225</v>
      </c>
      <c r="E233" s="235" t="s">
        <v>1556</v>
      </c>
      <c r="F233" s="237" t="s">
        <v>6754</v>
      </c>
      <c r="G233" s="237"/>
      <c r="H233" s="237" t="s">
        <v>1557</v>
      </c>
      <c r="I233" s="237" t="s">
        <v>6755</v>
      </c>
      <c r="J233" s="235" t="s">
        <v>1558</v>
      </c>
      <c r="K233" s="235" t="s">
        <v>5780</v>
      </c>
      <c r="L233" s="235" t="s">
        <v>6756</v>
      </c>
      <c r="M233" s="235" t="s">
        <v>1559</v>
      </c>
      <c r="N233" s="238" t="s">
        <v>46</v>
      </c>
      <c r="O233" s="239" t="s">
        <v>1561</v>
      </c>
      <c r="P233" s="239" t="s">
        <v>1560</v>
      </c>
      <c r="Q233" s="240"/>
      <c r="R233" s="239"/>
      <c r="S233" s="240">
        <v>93401</v>
      </c>
      <c r="T233" s="240" t="s">
        <v>6757</v>
      </c>
      <c r="U233" s="240">
        <v>2020</v>
      </c>
      <c r="V233" s="241">
        <v>37970</v>
      </c>
      <c r="W233" s="239">
        <v>1700</v>
      </c>
      <c r="X233" s="302"/>
      <c r="Y233" s="303"/>
      <c r="Z233" s="302"/>
      <c r="AA233" s="302"/>
      <c r="AB233" s="302"/>
      <c r="AC233" s="304"/>
      <c r="AD233" s="41"/>
      <c r="AE233" s="41"/>
      <c r="AF233" s="41"/>
      <c r="AG233" s="41"/>
      <c r="AH233" s="41"/>
      <c r="AI233" s="307"/>
    </row>
    <row r="234" spans="1:35" ht="45" hidden="1" customHeight="1" x14ac:dyDescent="0.2">
      <c r="A234" s="234" t="s">
        <v>6758</v>
      </c>
      <c r="B234" s="235">
        <v>710474001</v>
      </c>
      <c r="C234" s="235" t="s">
        <v>1303</v>
      </c>
      <c r="D234" s="236" t="s">
        <v>8225</v>
      </c>
      <c r="E234" s="235" t="s">
        <v>1547</v>
      </c>
      <c r="F234" s="237" t="s">
        <v>1548</v>
      </c>
      <c r="G234" s="237"/>
      <c r="H234" s="237" t="s">
        <v>1549</v>
      </c>
      <c r="I234" s="237" t="s">
        <v>1550</v>
      </c>
      <c r="J234" s="235" t="s">
        <v>1400</v>
      </c>
      <c r="K234" s="235" t="s">
        <v>1551</v>
      </c>
      <c r="L234" s="235" t="s">
        <v>1552</v>
      </c>
      <c r="M234" s="265" t="s">
        <v>1554</v>
      </c>
      <c r="N234" s="238" t="s">
        <v>46</v>
      </c>
      <c r="O234" s="239" t="s">
        <v>894</v>
      </c>
      <c r="P234" s="239" t="s">
        <v>1553</v>
      </c>
      <c r="Q234" s="240"/>
      <c r="R234" s="239"/>
      <c r="S234" s="240" t="s">
        <v>44</v>
      </c>
      <c r="T234" s="240" t="s">
        <v>1555</v>
      </c>
      <c r="U234" s="240">
        <v>2009</v>
      </c>
      <c r="V234" s="241">
        <v>37970</v>
      </c>
      <c r="W234" s="239">
        <v>3900</v>
      </c>
      <c r="X234" s="257"/>
      <c r="Y234" s="238"/>
      <c r="Z234" s="257"/>
      <c r="AA234" s="257"/>
      <c r="AB234" s="257"/>
      <c r="AC234" s="235"/>
      <c r="AD234" s="41"/>
      <c r="AE234" s="41"/>
      <c r="AF234" s="41"/>
      <c r="AG234" s="41"/>
      <c r="AH234" s="41"/>
      <c r="AI234" s="307"/>
    </row>
    <row r="235" spans="1:35" ht="45" hidden="1" customHeight="1" x14ac:dyDescent="0.2">
      <c r="A235" s="244" t="s">
        <v>6759</v>
      </c>
      <c r="B235" s="235">
        <v>814968006</v>
      </c>
      <c r="C235" s="235" t="s">
        <v>1291</v>
      </c>
      <c r="D235" s="236" t="s">
        <v>8225</v>
      </c>
      <c r="E235" s="235" t="s">
        <v>1562</v>
      </c>
      <c r="F235" s="237" t="s">
        <v>6760</v>
      </c>
      <c r="G235" s="237"/>
      <c r="H235" s="237" t="s">
        <v>1563</v>
      </c>
      <c r="I235" s="237" t="s">
        <v>6761</v>
      </c>
      <c r="J235" s="235" t="s">
        <v>5894</v>
      </c>
      <c r="K235" s="235" t="s">
        <v>6762</v>
      </c>
      <c r="L235" s="235" t="s">
        <v>6763</v>
      </c>
      <c r="M235" s="235" t="s">
        <v>5571</v>
      </c>
      <c r="N235" s="238" t="s">
        <v>46</v>
      </c>
      <c r="O235" s="239" t="s">
        <v>1564</v>
      </c>
      <c r="P235" s="239">
        <v>225409300</v>
      </c>
      <c r="Q235" s="240" t="s">
        <v>5893</v>
      </c>
      <c r="R235" s="239"/>
      <c r="S235" s="240" t="s">
        <v>1039</v>
      </c>
      <c r="T235" s="240" t="s">
        <v>6764</v>
      </c>
      <c r="U235" s="240">
        <v>2020</v>
      </c>
      <c r="V235" s="241">
        <v>37970</v>
      </c>
      <c r="W235" s="239">
        <v>3950</v>
      </c>
      <c r="X235" s="257"/>
      <c r="Y235" s="238"/>
      <c r="Z235" s="257"/>
      <c r="AA235" s="257"/>
      <c r="AB235" s="257"/>
      <c r="AC235" s="235"/>
      <c r="AD235" s="41"/>
      <c r="AE235" s="41"/>
      <c r="AF235" s="41"/>
      <c r="AG235" s="41"/>
      <c r="AH235" s="41"/>
      <c r="AI235" s="307" t="s">
        <v>8193</v>
      </c>
    </row>
    <row r="236" spans="1:35" ht="45" hidden="1" customHeight="1" x14ac:dyDescent="0.2">
      <c r="A236" s="244" t="s">
        <v>6765</v>
      </c>
      <c r="B236" s="235">
        <v>700249204</v>
      </c>
      <c r="C236" s="235" t="s">
        <v>1291</v>
      </c>
      <c r="D236" s="236" t="s">
        <v>8225</v>
      </c>
      <c r="E236" s="235" t="s">
        <v>1565</v>
      </c>
      <c r="F236" s="237" t="s">
        <v>7969</v>
      </c>
      <c r="G236" s="237"/>
      <c r="H236" s="237" t="s">
        <v>1566</v>
      </c>
      <c r="I236" s="237" t="s">
        <v>7970</v>
      </c>
      <c r="J236" s="235" t="s">
        <v>1567</v>
      </c>
      <c r="K236" s="235" t="s">
        <v>6766</v>
      </c>
      <c r="L236" s="235" t="s">
        <v>6767</v>
      </c>
      <c r="M236" s="235" t="s">
        <v>1568</v>
      </c>
      <c r="N236" s="238" t="s">
        <v>46</v>
      </c>
      <c r="O236" s="239" t="s">
        <v>756</v>
      </c>
      <c r="P236" s="239" t="s">
        <v>6768</v>
      </c>
      <c r="Q236" s="240" t="s">
        <v>6769</v>
      </c>
      <c r="R236" s="239"/>
      <c r="S236" s="240" t="s">
        <v>1039</v>
      </c>
      <c r="T236" s="240" t="s">
        <v>7971</v>
      </c>
      <c r="U236" s="240">
        <v>2021</v>
      </c>
      <c r="V236" s="241">
        <v>37970</v>
      </c>
      <c r="W236" s="239">
        <v>7039</v>
      </c>
      <c r="X236" s="257"/>
      <c r="Y236" s="238"/>
      <c r="Z236" s="257"/>
      <c r="AA236" s="257"/>
      <c r="AB236" s="257"/>
      <c r="AC236" s="235"/>
      <c r="AD236" s="41"/>
      <c r="AE236" s="41"/>
      <c r="AF236" s="41"/>
      <c r="AG236" s="41"/>
      <c r="AH236" s="41"/>
      <c r="AI236" s="307"/>
    </row>
    <row r="237" spans="1:35" ht="45" hidden="1" customHeight="1" x14ac:dyDescent="0.2">
      <c r="A237" s="244" t="s">
        <v>6770</v>
      </c>
      <c r="B237" s="235">
        <v>651765404</v>
      </c>
      <c r="C237" s="235" t="s">
        <v>1291</v>
      </c>
      <c r="D237" s="236" t="s">
        <v>8225</v>
      </c>
      <c r="E237" s="235" t="s">
        <v>1569</v>
      </c>
      <c r="F237" s="237" t="s">
        <v>1570</v>
      </c>
      <c r="G237" s="237"/>
      <c r="H237" s="237" t="s">
        <v>1571</v>
      </c>
      <c r="I237" s="237" t="s">
        <v>1572</v>
      </c>
      <c r="J237" s="235" t="s">
        <v>1573</v>
      </c>
      <c r="K237" s="235" t="s">
        <v>1574</v>
      </c>
      <c r="L237" s="235" t="s">
        <v>1575</v>
      </c>
      <c r="M237" s="235" t="s">
        <v>1577</v>
      </c>
      <c r="N237" s="238" t="s">
        <v>46</v>
      </c>
      <c r="O237" s="239" t="s">
        <v>4407</v>
      </c>
      <c r="P237" s="239" t="s">
        <v>1578</v>
      </c>
      <c r="Q237" s="240" t="s">
        <v>1576</v>
      </c>
      <c r="R237" s="239"/>
      <c r="S237" s="240">
        <v>93401</v>
      </c>
      <c r="T237" s="240" t="s">
        <v>1579</v>
      </c>
      <c r="U237" s="240">
        <v>2009</v>
      </c>
      <c r="V237" s="241">
        <v>38019</v>
      </c>
      <c r="W237" s="239">
        <v>7127</v>
      </c>
      <c r="X237" s="257"/>
      <c r="Y237" s="238"/>
      <c r="Z237" s="257"/>
      <c r="AA237" s="257"/>
      <c r="AB237" s="257"/>
      <c r="AC237" s="235"/>
      <c r="AD237" s="41"/>
      <c r="AE237" s="41"/>
      <c r="AF237" s="41"/>
      <c r="AG237" s="41"/>
      <c r="AH237" s="41"/>
      <c r="AI237" s="307"/>
    </row>
    <row r="238" spans="1:35" ht="45" hidden="1" customHeight="1" x14ac:dyDescent="0.2">
      <c r="A238" s="244" t="s">
        <v>6771</v>
      </c>
      <c r="B238" s="235">
        <v>717618009</v>
      </c>
      <c r="C238" s="235" t="s">
        <v>1303</v>
      </c>
      <c r="D238" s="236" t="s">
        <v>8225</v>
      </c>
      <c r="E238" s="235" t="s">
        <v>1580</v>
      </c>
      <c r="F238" s="237" t="s">
        <v>1581</v>
      </c>
      <c r="G238" s="237"/>
      <c r="H238" s="237" t="s">
        <v>1582</v>
      </c>
      <c r="I238" s="237" t="s">
        <v>1583</v>
      </c>
      <c r="J238" s="235" t="s">
        <v>1573</v>
      </c>
      <c r="K238" s="235" t="s">
        <v>1584</v>
      </c>
      <c r="L238" s="235" t="s">
        <v>1585</v>
      </c>
      <c r="M238" s="235" t="s">
        <v>1587</v>
      </c>
      <c r="N238" s="238" t="s">
        <v>5032</v>
      </c>
      <c r="O238" s="239" t="s">
        <v>1312</v>
      </c>
      <c r="P238" s="239"/>
      <c r="Q238" s="240" t="s">
        <v>1586</v>
      </c>
      <c r="R238" s="239"/>
      <c r="S238" s="240" t="s">
        <v>44</v>
      </c>
      <c r="T238" s="240" t="s">
        <v>1588</v>
      </c>
      <c r="U238" s="240">
        <v>2014</v>
      </c>
      <c r="V238" s="241">
        <v>37970</v>
      </c>
      <c r="W238" s="239">
        <v>6680</v>
      </c>
      <c r="X238" s="257"/>
      <c r="Y238" s="238"/>
      <c r="Z238" s="257"/>
      <c r="AA238" s="257"/>
      <c r="AB238" s="257"/>
      <c r="AC238" s="235"/>
      <c r="AD238" s="41"/>
      <c r="AE238" s="41"/>
      <c r="AF238" s="41"/>
      <c r="AG238" s="41"/>
      <c r="AH238" s="41"/>
      <c r="AI238" s="307"/>
    </row>
    <row r="239" spans="1:35" ht="45" hidden="1" customHeight="1" x14ac:dyDescent="0.2">
      <c r="A239" s="244" t="s">
        <v>6772</v>
      </c>
      <c r="B239" s="235" t="s">
        <v>8375</v>
      </c>
      <c r="C239" s="235" t="s">
        <v>1291</v>
      </c>
      <c r="D239" s="236" t="s">
        <v>8225</v>
      </c>
      <c r="E239" s="235" t="s">
        <v>1589</v>
      </c>
      <c r="F239" s="237" t="s">
        <v>6773</v>
      </c>
      <c r="G239" s="237"/>
      <c r="H239" s="237" t="s">
        <v>4982</v>
      </c>
      <c r="I239" s="237" t="s">
        <v>6774</v>
      </c>
      <c r="J239" s="235" t="s">
        <v>1590</v>
      </c>
      <c r="K239" s="235" t="s">
        <v>5985</v>
      </c>
      <c r="L239" s="235" t="s">
        <v>1591</v>
      </c>
      <c r="M239" s="235" t="s">
        <v>5084</v>
      </c>
      <c r="N239" s="238" t="s">
        <v>46</v>
      </c>
      <c r="O239" s="239" t="s">
        <v>1564</v>
      </c>
      <c r="P239" s="239" t="s">
        <v>5082</v>
      </c>
      <c r="Q239" s="240" t="s">
        <v>5083</v>
      </c>
      <c r="R239" s="239"/>
      <c r="S239" s="240" t="s">
        <v>1039</v>
      </c>
      <c r="T239" s="240" t="s">
        <v>6775</v>
      </c>
      <c r="U239" s="240">
        <v>2020</v>
      </c>
      <c r="V239" s="241">
        <v>41950</v>
      </c>
      <c r="W239" s="239">
        <v>7517</v>
      </c>
      <c r="X239" s="257"/>
      <c r="Y239" s="238"/>
      <c r="Z239" s="257"/>
      <c r="AA239" s="257"/>
      <c r="AB239" s="257"/>
      <c r="AC239" s="235"/>
      <c r="AD239" s="41"/>
      <c r="AE239" s="41"/>
      <c r="AF239" s="41"/>
      <c r="AG239" s="41"/>
      <c r="AH239" s="41"/>
      <c r="AI239" s="307"/>
    </row>
    <row r="240" spans="1:35" ht="45" hidden="1" customHeight="1" x14ac:dyDescent="0.2">
      <c r="A240" s="244" t="s">
        <v>6776</v>
      </c>
      <c r="B240" s="235">
        <v>734382000</v>
      </c>
      <c r="C240" s="235" t="s">
        <v>1365</v>
      </c>
      <c r="D240" s="236" t="s">
        <v>8226</v>
      </c>
      <c r="E240" s="235" t="s">
        <v>1592</v>
      </c>
      <c r="F240" s="237" t="s">
        <v>1400</v>
      </c>
      <c r="G240" s="237"/>
      <c r="H240" s="237" t="s">
        <v>1593</v>
      </c>
      <c r="I240" s="237" t="s">
        <v>1594</v>
      </c>
      <c r="J240" s="235" t="s">
        <v>1595</v>
      </c>
      <c r="K240" s="235" t="s">
        <v>1596</v>
      </c>
      <c r="L240" s="235" t="s">
        <v>1597</v>
      </c>
      <c r="M240" s="235" t="s">
        <v>1598</v>
      </c>
      <c r="N240" s="238" t="s">
        <v>5030</v>
      </c>
      <c r="O240" s="239" t="s">
        <v>1599</v>
      </c>
      <c r="P240" s="239"/>
      <c r="Q240" s="239" t="s">
        <v>1600</v>
      </c>
      <c r="R240" s="239"/>
      <c r="S240" s="240">
        <v>93401</v>
      </c>
      <c r="T240" s="240" t="s">
        <v>1601</v>
      </c>
      <c r="U240" s="240">
        <v>2009</v>
      </c>
      <c r="V240" s="241">
        <v>37970</v>
      </c>
      <c r="W240" s="239">
        <v>6966</v>
      </c>
      <c r="X240" s="257"/>
      <c r="Y240" s="238"/>
      <c r="Z240" s="257"/>
      <c r="AA240" s="257"/>
      <c r="AB240" s="257"/>
      <c r="AC240" s="235"/>
      <c r="AD240" s="41"/>
      <c r="AE240" s="41"/>
      <c r="AF240" s="41"/>
      <c r="AG240" s="41"/>
      <c r="AH240" s="41"/>
      <c r="AI240" s="307"/>
    </row>
    <row r="241" spans="1:35" ht="45" hidden="1" customHeight="1" x14ac:dyDescent="0.2">
      <c r="A241" s="244" t="s">
        <v>6777</v>
      </c>
      <c r="B241" s="235">
        <v>733377003</v>
      </c>
      <c r="C241" s="235" t="s">
        <v>1291</v>
      </c>
      <c r="D241" s="236" t="s">
        <v>8225</v>
      </c>
      <c r="E241" s="235" t="s">
        <v>1602</v>
      </c>
      <c r="F241" s="237" t="s">
        <v>1603</v>
      </c>
      <c r="G241" s="237"/>
      <c r="H241" s="237" t="s">
        <v>1604</v>
      </c>
      <c r="I241" s="237" t="s">
        <v>1605</v>
      </c>
      <c r="J241" s="235" t="s">
        <v>1606</v>
      </c>
      <c r="K241" s="235" t="s">
        <v>1607</v>
      </c>
      <c r="L241" s="235" t="s">
        <v>1608</v>
      </c>
      <c r="M241" s="235" t="s">
        <v>1610</v>
      </c>
      <c r="N241" s="238" t="s">
        <v>46</v>
      </c>
      <c r="O241" s="239" t="s">
        <v>582</v>
      </c>
      <c r="P241" s="239" t="s">
        <v>1611</v>
      </c>
      <c r="Q241" s="240" t="s">
        <v>1609</v>
      </c>
      <c r="R241" s="239"/>
      <c r="S241" s="240">
        <v>93401</v>
      </c>
      <c r="T241" s="240" t="s">
        <v>1612</v>
      </c>
      <c r="U241" s="240">
        <v>2009</v>
      </c>
      <c r="V241" s="241">
        <v>37970</v>
      </c>
      <c r="W241" s="239">
        <v>7045</v>
      </c>
      <c r="X241" s="257"/>
      <c r="Y241" s="238"/>
      <c r="Z241" s="257"/>
      <c r="AA241" s="257"/>
      <c r="AB241" s="257"/>
      <c r="AC241" s="235"/>
      <c r="AD241" s="41"/>
      <c r="AE241" s="41"/>
      <c r="AF241" s="41"/>
      <c r="AG241" s="41"/>
      <c r="AH241" s="41"/>
      <c r="AI241" s="307"/>
    </row>
    <row r="242" spans="1:35" ht="45" hidden="1" customHeight="1" x14ac:dyDescent="0.2">
      <c r="A242" s="244" t="s">
        <v>1613</v>
      </c>
      <c r="B242" s="235" t="s">
        <v>7824</v>
      </c>
      <c r="C242" s="235" t="s">
        <v>1291</v>
      </c>
      <c r="D242" s="236" t="s">
        <v>8225</v>
      </c>
      <c r="E242" s="235" t="s">
        <v>1614</v>
      </c>
      <c r="F242" s="237" t="s">
        <v>1615</v>
      </c>
      <c r="G242" s="237"/>
      <c r="H242" s="237" t="s">
        <v>1616</v>
      </c>
      <c r="I242" s="237" t="s">
        <v>1617</v>
      </c>
      <c r="J242" s="235" t="s">
        <v>1618</v>
      </c>
      <c r="K242" s="235" t="s">
        <v>1619</v>
      </c>
      <c r="L242" s="235" t="s">
        <v>1620</v>
      </c>
      <c r="M242" s="235" t="s">
        <v>1621</v>
      </c>
      <c r="N242" s="238" t="s">
        <v>46</v>
      </c>
      <c r="O242" s="239" t="s">
        <v>688</v>
      </c>
      <c r="P242" s="239" t="s">
        <v>1622</v>
      </c>
      <c r="Q242" s="240"/>
      <c r="R242" s="239"/>
      <c r="S242" s="240" t="s">
        <v>346</v>
      </c>
      <c r="T242" s="240" t="s">
        <v>1623</v>
      </c>
      <c r="U242" s="240">
        <v>2007</v>
      </c>
      <c r="V242" s="241">
        <v>39322</v>
      </c>
      <c r="W242" s="239">
        <v>7370</v>
      </c>
      <c r="X242" s="257"/>
      <c r="Y242" s="238"/>
      <c r="Z242" s="257"/>
      <c r="AA242" s="257"/>
      <c r="AB242" s="257"/>
      <c r="AC242" s="235"/>
      <c r="AD242" s="41"/>
      <c r="AE242" s="41"/>
      <c r="AF242" s="41"/>
      <c r="AG242" s="41"/>
      <c r="AH242" s="41"/>
      <c r="AI242" s="307"/>
    </row>
    <row r="243" spans="1:35" ht="45" hidden="1" customHeight="1" x14ac:dyDescent="0.2">
      <c r="A243" s="244" t="s">
        <v>6778</v>
      </c>
      <c r="B243" s="235">
        <v>651619912</v>
      </c>
      <c r="C243" s="235" t="s">
        <v>1624</v>
      </c>
      <c r="D243" s="236" t="s">
        <v>8226</v>
      </c>
      <c r="E243" s="235" t="s">
        <v>1625</v>
      </c>
      <c r="F243" s="237" t="s">
        <v>7553</v>
      </c>
      <c r="G243" s="237"/>
      <c r="H243" s="237" t="s">
        <v>1626</v>
      </c>
      <c r="I243" s="237" t="s">
        <v>1627</v>
      </c>
      <c r="J243" s="235" t="s">
        <v>7554</v>
      </c>
      <c r="K243" s="235" t="s">
        <v>7555</v>
      </c>
      <c r="L243" s="235" t="s">
        <v>1628</v>
      </c>
      <c r="M243" s="235" t="s">
        <v>7556</v>
      </c>
      <c r="N243" s="238" t="s">
        <v>504</v>
      </c>
      <c r="O243" s="239" t="s">
        <v>8182</v>
      </c>
      <c r="P243" s="239" t="s">
        <v>1630</v>
      </c>
      <c r="Q243" s="240" t="s">
        <v>1629</v>
      </c>
      <c r="R243" s="239"/>
      <c r="S243" s="240">
        <v>93401</v>
      </c>
      <c r="T243" s="240" t="s">
        <v>7557</v>
      </c>
      <c r="U243" s="240">
        <v>2020</v>
      </c>
      <c r="V243" s="241">
        <v>43395</v>
      </c>
      <c r="W243" s="239">
        <v>7660</v>
      </c>
      <c r="X243" s="257"/>
      <c r="Y243" s="238"/>
      <c r="Z243" s="257"/>
      <c r="AA243" s="257"/>
      <c r="AB243" s="257"/>
      <c r="AC243" s="235"/>
      <c r="AD243" s="41"/>
      <c r="AE243" s="41"/>
      <c r="AF243" s="41"/>
      <c r="AG243" s="41"/>
      <c r="AH243" s="41"/>
      <c r="AI243" s="307"/>
    </row>
    <row r="244" spans="1:35" ht="45" hidden="1" customHeight="1" x14ac:dyDescent="0.2">
      <c r="A244" s="244" t="s">
        <v>6779</v>
      </c>
      <c r="B244" s="235">
        <v>730767005</v>
      </c>
      <c r="C244" s="237" t="s">
        <v>1632</v>
      </c>
      <c r="D244" s="236" t="s">
        <v>8225</v>
      </c>
      <c r="E244" s="235" t="s">
        <v>1633</v>
      </c>
      <c r="F244" s="237" t="s">
        <v>1634</v>
      </c>
      <c r="G244" s="237"/>
      <c r="H244" s="237" t="s">
        <v>1631</v>
      </c>
      <c r="I244" s="237" t="s">
        <v>1635</v>
      </c>
      <c r="J244" s="235" t="s">
        <v>1636</v>
      </c>
      <c r="K244" s="235" t="s">
        <v>1637</v>
      </c>
      <c r="L244" s="235" t="s">
        <v>1638</v>
      </c>
      <c r="M244" s="235" t="s">
        <v>1640</v>
      </c>
      <c r="N244" s="238" t="s">
        <v>46</v>
      </c>
      <c r="O244" s="239" t="s">
        <v>1222</v>
      </c>
      <c r="P244" s="239" t="s">
        <v>1641</v>
      </c>
      <c r="Q244" s="240" t="s">
        <v>1639</v>
      </c>
      <c r="R244" s="239"/>
      <c r="S244" s="240">
        <v>93401</v>
      </c>
      <c r="T244" s="240" t="s">
        <v>1642</v>
      </c>
      <c r="U244" s="240">
        <v>2017</v>
      </c>
      <c r="V244" s="241">
        <v>37970</v>
      </c>
      <c r="W244" s="239">
        <v>6993</v>
      </c>
      <c r="X244" s="257"/>
      <c r="Y244" s="238"/>
      <c r="Z244" s="257"/>
      <c r="AA244" s="257"/>
      <c r="AB244" s="257"/>
      <c r="AC244" s="235"/>
      <c r="AD244" s="41"/>
      <c r="AE244" s="41"/>
      <c r="AF244" s="41"/>
      <c r="AG244" s="41"/>
      <c r="AH244" s="41"/>
      <c r="AI244" s="307"/>
    </row>
    <row r="245" spans="1:35" ht="45" hidden="1" customHeight="1" x14ac:dyDescent="0.2">
      <c r="A245" s="244" t="s">
        <v>5877</v>
      </c>
      <c r="B245" s="235">
        <v>651935253</v>
      </c>
      <c r="C245" s="237"/>
      <c r="D245" s="266" t="s">
        <v>8225</v>
      </c>
      <c r="E245" s="235" t="s">
        <v>6228</v>
      </c>
      <c r="F245" s="237" t="s">
        <v>6780</v>
      </c>
      <c r="G245" s="237"/>
      <c r="H245" s="237" t="s">
        <v>5878</v>
      </c>
      <c r="I245" s="237" t="s">
        <v>6781</v>
      </c>
      <c r="J245" s="235" t="s">
        <v>5879</v>
      </c>
      <c r="K245" s="235" t="s">
        <v>6782</v>
      </c>
      <c r="L245" s="235" t="s">
        <v>6783</v>
      </c>
      <c r="M245" s="235" t="s">
        <v>6229</v>
      </c>
      <c r="N245" s="238" t="s">
        <v>46</v>
      </c>
      <c r="O245" s="239" t="s">
        <v>1520</v>
      </c>
      <c r="P245" s="239" t="s">
        <v>5880</v>
      </c>
      <c r="Q245" s="251" t="s">
        <v>6230</v>
      </c>
      <c r="R245" s="239"/>
      <c r="S245" s="240">
        <v>93401</v>
      </c>
      <c r="T245" s="240" t="s">
        <v>6700</v>
      </c>
      <c r="U245" s="240">
        <v>2020</v>
      </c>
      <c r="V245" s="241">
        <v>44104</v>
      </c>
      <c r="W245" s="239">
        <v>7714</v>
      </c>
      <c r="X245" s="302"/>
      <c r="Y245" s="303"/>
      <c r="Z245" s="302"/>
      <c r="AA245" s="302"/>
      <c r="AB245" s="302"/>
      <c r="AC245" s="304"/>
      <c r="AD245" s="41"/>
      <c r="AE245" s="41"/>
      <c r="AF245" s="41"/>
      <c r="AG245" s="41"/>
      <c r="AH245" s="41"/>
      <c r="AI245" s="307"/>
    </row>
    <row r="246" spans="1:35" ht="45" hidden="1" customHeight="1" x14ac:dyDescent="0.2">
      <c r="A246" s="244" t="s">
        <v>6784</v>
      </c>
      <c r="B246" s="235">
        <v>730752008</v>
      </c>
      <c r="C246" s="235" t="s">
        <v>1291</v>
      </c>
      <c r="D246" s="236" t="s">
        <v>8225</v>
      </c>
      <c r="E246" s="235" t="s">
        <v>1643</v>
      </c>
      <c r="F246" s="237" t="s">
        <v>8053</v>
      </c>
      <c r="G246" s="237"/>
      <c r="H246" s="237" t="s">
        <v>1644</v>
      </c>
      <c r="I246" s="237" t="s">
        <v>8054</v>
      </c>
      <c r="J246" s="235" t="s">
        <v>1645</v>
      </c>
      <c r="K246" s="235" t="s">
        <v>1646</v>
      </c>
      <c r="L246" s="235" t="s">
        <v>8055</v>
      </c>
      <c r="M246" s="235" t="s">
        <v>1647</v>
      </c>
      <c r="N246" s="238" t="s">
        <v>46</v>
      </c>
      <c r="O246" s="239" t="s">
        <v>1334</v>
      </c>
      <c r="P246" s="239" t="s">
        <v>1648</v>
      </c>
      <c r="Q246" s="240"/>
      <c r="R246" s="239"/>
      <c r="S246" s="240" t="s">
        <v>346</v>
      </c>
      <c r="T246" s="240" t="s">
        <v>8056</v>
      </c>
      <c r="U246" s="240">
        <v>2021</v>
      </c>
      <c r="V246" s="241">
        <v>39720</v>
      </c>
      <c r="W246" s="239">
        <v>7405</v>
      </c>
      <c r="X246" s="257"/>
      <c r="Y246" s="238"/>
      <c r="Z246" s="257"/>
      <c r="AA246" s="257"/>
      <c r="AB246" s="257"/>
      <c r="AC246" s="235"/>
      <c r="AD246" s="41"/>
      <c r="AE246" s="41"/>
      <c r="AF246" s="41"/>
      <c r="AG246" s="41"/>
      <c r="AH246" s="41"/>
      <c r="AI246" s="307"/>
    </row>
    <row r="247" spans="1:35" ht="45" hidden="1" customHeight="1" x14ac:dyDescent="0.2">
      <c r="A247" s="244" t="s">
        <v>6785</v>
      </c>
      <c r="B247" s="235">
        <v>715814005</v>
      </c>
      <c r="C247" s="235" t="s">
        <v>1291</v>
      </c>
      <c r="D247" s="236" t="s">
        <v>8225</v>
      </c>
      <c r="E247" s="235" t="s">
        <v>1649</v>
      </c>
      <c r="F247" s="237" t="s">
        <v>1650</v>
      </c>
      <c r="G247" s="237"/>
      <c r="H247" s="237" t="s">
        <v>1651</v>
      </c>
      <c r="I247" s="237" t="s">
        <v>1652</v>
      </c>
      <c r="J247" s="235" t="s">
        <v>580</v>
      </c>
      <c r="K247" s="235" t="s">
        <v>1653</v>
      </c>
      <c r="L247" s="235" t="s">
        <v>1654</v>
      </c>
      <c r="M247" s="235" t="s">
        <v>1656</v>
      </c>
      <c r="N247" s="239" t="s">
        <v>46</v>
      </c>
      <c r="O247" s="239" t="s">
        <v>582</v>
      </c>
      <c r="P247" s="239" t="s">
        <v>1657</v>
      </c>
      <c r="Q247" s="240" t="s">
        <v>1655</v>
      </c>
      <c r="R247" s="239"/>
      <c r="S247" s="240">
        <v>93401</v>
      </c>
      <c r="T247" s="240" t="s">
        <v>1658</v>
      </c>
      <c r="U247" s="240">
        <v>2017</v>
      </c>
      <c r="V247" s="241">
        <v>37970</v>
      </c>
      <c r="W247" s="239">
        <v>6885</v>
      </c>
      <c r="X247" s="257"/>
      <c r="Y247" s="238"/>
      <c r="Z247" s="257"/>
      <c r="AA247" s="257"/>
      <c r="AB247" s="257"/>
      <c r="AC247" s="235"/>
      <c r="AD247" s="41"/>
      <c r="AE247" s="41"/>
      <c r="AF247" s="41"/>
      <c r="AG247" s="41"/>
      <c r="AH247" s="41"/>
      <c r="AI247" s="307"/>
    </row>
    <row r="248" spans="1:35" ht="45" hidden="1" customHeight="1" x14ac:dyDescent="0.2">
      <c r="A248" s="244" t="s">
        <v>6786</v>
      </c>
      <c r="B248" s="235" t="s">
        <v>7825</v>
      </c>
      <c r="C248" s="235" t="s">
        <v>1303</v>
      </c>
      <c r="D248" s="236" t="s">
        <v>8225</v>
      </c>
      <c r="E248" s="235" t="s">
        <v>1659</v>
      </c>
      <c r="F248" s="237" t="s">
        <v>8057</v>
      </c>
      <c r="G248" s="237"/>
      <c r="H248" s="237" t="s">
        <v>1660</v>
      </c>
      <c r="I248" s="237" t="s">
        <v>8058</v>
      </c>
      <c r="J248" s="235" t="s">
        <v>1296</v>
      </c>
      <c r="K248" s="235" t="s">
        <v>6114</v>
      </c>
      <c r="L248" s="235" t="s">
        <v>6115</v>
      </c>
      <c r="M248" s="235" t="s">
        <v>6116</v>
      </c>
      <c r="N248" s="238" t="s">
        <v>504</v>
      </c>
      <c r="O248" s="239" t="s">
        <v>179</v>
      </c>
      <c r="P248" s="239" t="s">
        <v>6117</v>
      </c>
      <c r="Q248" s="240" t="s">
        <v>1661</v>
      </c>
      <c r="R248" s="239"/>
      <c r="S248" s="240" t="s">
        <v>1315</v>
      </c>
      <c r="T248" s="240" t="s">
        <v>8059</v>
      </c>
      <c r="U248" s="240">
        <v>2021</v>
      </c>
      <c r="V248" s="241">
        <v>42902</v>
      </c>
      <c r="W248" s="239">
        <v>7632</v>
      </c>
      <c r="X248" s="257"/>
      <c r="Y248" s="238"/>
      <c r="Z248" s="257"/>
      <c r="AA248" s="257"/>
      <c r="AB248" s="257"/>
      <c r="AC248" s="235"/>
      <c r="AD248" s="41"/>
      <c r="AE248" s="41"/>
      <c r="AF248" s="41"/>
      <c r="AG248" s="41"/>
      <c r="AH248" s="41"/>
      <c r="AI248" s="307"/>
    </row>
    <row r="249" spans="1:35" ht="45" hidden="1" customHeight="1" x14ac:dyDescent="0.2">
      <c r="A249" s="234" t="s">
        <v>6787</v>
      </c>
      <c r="B249" s="235">
        <v>651705223</v>
      </c>
      <c r="C249" s="235"/>
      <c r="D249" s="236" t="s">
        <v>8225</v>
      </c>
      <c r="E249" s="235" t="s">
        <v>6231</v>
      </c>
      <c r="F249" s="237" t="s">
        <v>5691</v>
      </c>
      <c r="G249" s="237"/>
      <c r="H249" s="237" t="s">
        <v>5076</v>
      </c>
      <c r="I249" s="237" t="s">
        <v>5085</v>
      </c>
      <c r="J249" s="235" t="s">
        <v>5077</v>
      </c>
      <c r="K249" s="235" t="s">
        <v>5078</v>
      </c>
      <c r="L249" s="235" t="s">
        <v>5079</v>
      </c>
      <c r="M249" s="235" t="s">
        <v>5692</v>
      </c>
      <c r="N249" s="235" t="s">
        <v>5034</v>
      </c>
      <c r="O249" s="240" t="s">
        <v>822</v>
      </c>
      <c r="P249" s="240" t="s">
        <v>5080</v>
      </c>
      <c r="Q249" s="267" t="s">
        <v>5081</v>
      </c>
      <c r="R249" s="240"/>
      <c r="S249" s="240" t="s">
        <v>44</v>
      </c>
      <c r="T249" s="240" t="s">
        <v>5808</v>
      </c>
      <c r="U249" s="240">
        <v>2019</v>
      </c>
      <c r="V249" s="243">
        <v>43595</v>
      </c>
      <c r="W249" s="240">
        <v>7676</v>
      </c>
      <c r="X249" s="311"/>
      <c r="Y249" s="235"/>
      <c r="Z249" s="311"/>
      <c r="AA249" s="311"/>
      <c r="AB249" s="311"/>
      <c r="AC249" s="235"/>
      <c r="AD249" s="41"/>
      <c r="AE249" s="41"/>
      <c r="AF249" s="41"/>
      <c r="AG249" s="41"/>
      <c r="AH249" s="41"/>
      <c r="AI249" s="307"/>
    </row>
    <row r="250" spans="1:35" ht="45" hidden="1" customHeight="1" x14ac:dyDescent="0.2">
      <c r="A250" s="244" t="s">
        <v>6788</v>
      </c>
      <c r="B250" s="235">
        <v>655044205</v>
      </c>
      <c r="C250" s="235" t="s">
        <v>1303</v>
      </c>
      <c r="D250" s="236" t="s">
        <v>8225</v>
      </c>
      <c r="E250" s="235" t="s">
        <v>1662</v>
      </c>
      <c r="F250" s="237" t="s">
        <v>1663</v>
      </c>
      <c r="G250" s="237"/>
      <c r="H250" s="237" t="s">
        <v>1664</v>
      </c>
      <c r="I250" s="237" t="s">
        <v>1665</v>
      </c>
      <c r="J250" s="235" t="s">
        <v>1666</v>
      </c>
      <c r="K250" s="235" t="s">
        <v>1667</v>
      </c>
      <c r="L250" s="235" t="s">
        <v>1668</v>
      </c>
      <c r="M250" s="235" t="s">
        <v>1670</v>
      </c>
      <c r="N250" s="238" t="s">
        <v>46</v>
      </c>
      <c r="O250" s="239" t="s">
        <v>3105</v>
      </c>
      <c r="P250" s="239" t="s">
        <v>1671</v>
      </c>
      <c r="Q250" s="240" t="s">
        <v>1669</v>
      </c>
      <c r="R250" s="239"/>
      <c r="S250" s="240" t="s">
        <v>44</v>
      </c>
      <c r="T250" s="240" t="s">
        <v>1672</v>
      </c>
      <c r="U250" s="240">
        <v>2017</v>
      </c>
      <c r="V250" s="241">
        <v>38898</v>
      </c>
      <c r="W250" s="239">
        <v>7323</v>
      </c>
      <c r="X250" s="257"/>
      <c r="Y250" s="238"/>
      <c r="Z250" s="257"/>
      <c r="AA250" s="257"/>
      <c r="AB250" s="257"/>
      <c r="AC250" s="235"/>
      <c r="AD250" s="41"/>
      <c r="AE250" s="41"/>
      <c r="AF250" s="41"/>
      <c r="AG250" s="41"/>
      <c r="AH250" s="41"/>
      <c r="AI250" s="307"/>
    </row>
    <row r="251" spans="1:35" ht="45" hidden="1" customHeight="1" x14ac:dyDescent="0.2">
      <c r="A251" s="244" t="s">
        <v>6789</v>
      </c>
      <c r="B251" s="235">
        <v>721476006</v>
      </c>
      <c r="C251" s="235" t="s">
        <v>1365</v>
      </c>
      <c r="D251" s="236" t="s">
        <v>8226</v>
      </c>
      <c r="E251" s="235" t="s">
        <v>1673</v>
      </c>
      <c r="F251" s="237" t="s">
        <v>6790</v>
      </c>
      <c r="G251" s="237"/>
      <c r="H251" s="237" t="s">
        <v>1674</v>
      </c>
      <c r="I251" s="237" t="s">
        <v>1675</v>
      </c>
      <c r="J251" s="235" t="s">
        <v>906</v>
      </c>
      <c r="K251" s="235" t="s">
        <v>6791</v>
      </c>
      <c r="L251" s="235" t="s">
        <v>1676</v>
      </c>
      <c r="M251" s="235" t="s">
        <v>1678</v>
      </c>
      <c r="N251" s="238" t="s">
        <v>5069</v>
      </c>
      <c r="O251" s="239" t="s">
        <v>713</v>
      </c>
      <c r="P251" s="239" t="s">
        <v>1679</v>
      </c>
      <c r="Q251" s="240" t="s">
        <v>1677</v>
      </c>
      <c r="R251" s="239"/>
      <c r="S251" s="240">
        <v>93910</v>
      </c>
      <c r="T251" s="240" t="s">
        <v>6792</v>
      </c>
      <c r="U251" s="240">
        <v>2020</v>
      </c>
      <c r="V251" s="241">
        <v>37970</v>
      </c>
      <c r="W251" s="239">
        <v>6864</v>
      </c>
      <c r="X251" s="257"/>
      <c r="Y251" s="238"/>
      <c r="Z251" s="257"/>
      <c r="AA251" s="257"/>
      <c r="AB251" s="257"/>
      <c r="AC251" s="235"/>
      <c r="AD251" s="41"/>
      <c r="AE251" s="41"/>
      <c r="AF251" s="41"/>
      <c r="AG251" s="41"/>
      <c r="AH251" s="41"/>
      <c r="AI251" s="307"/>
    </row>
    <row r="252" spans="1:35" ht="45" hidden="1" customHeight="1" x14ac:dyDescent="0.2">
      <c r="A252" s="244" t="s">
        <v>6793</v>
      </c>
      <c r="B252" s="235">
        <v>740165003</v>
      </c>
      <c r="C252" s="235" t="s">
        <v>1291</v>
      </c>
      <c r="D252" s="236" t="s">
        <v>8225</v>
      </c>
      <c r="E252" s="235" t="s">
        <v>1680</v>
      </c>
      <c r="F252" s="237" t="s">
        <v>1681</v>
      </c>
      <c r="G252" s="237"/>
      <c r="H252" s="237" t="s">
        <v>1682</v>
      </c>
      <c r="I252" s="237" t="s">
        <v>1683</v>
      </c>
      <c r="J252" s="235" t="s">
        <v>1684</v>
      </c>
      <c r="K252" s="235" t="s">
        <v>1685</v>
      </c>
      <c r="L252" s="235" t="s">
        <v>1686</v>
      </c>
      <c r="M252" s="235" t="s">
        <v>1687</v>
      </c>
      <c r="N252" s="238" t="s">
        <v>46</v>
      </c>
      <c r="O252" s="239" t="s">
        <v>894</v>
      </c>
      <c r="P252" s="239"/>
      <c r="Q252" s="240" t="s">
        <v>1688</v>
      </c>
      <c r="R252" s="239"/>
      <c r="S252" s="240" t="s">
        <v>81</v>
      </c>
      <c r="T252" s="240" t="s">
        <v>1689</v>
      </c>
      <c r="U252" s="240">
        <v>2009</v>
      </c>
      <c r="V252" s="241">
        <v>39332</v>
      </c>
      <c r="W252" s="239">
        <v>7373</v>
      </c>
      <c r="X252" s="257"/>
      <c r="Y252" s="238"/>
      <c r="Z252" s="257"/>
      <c r="AA252" s="257"/>
      <c r="AB252" s="257"/>
      <c r="AC252" s="235"/>
      <c r="AD252" s="41"/>
      <c r="AE252" s="41"/>
      <c r="AF252" s="41"/>
      <c r="AG252" s="41"/>
      <c r="AH252" s="41"/>
      <c r="AI252" s="307"/>
    </row>
    <row r="253" spans="1:35" ht="45" hidden="1" customHeight="1" x14ac:dyDescent="0.2">
      <c r="A253" s="244" t="s">
        <v>6794</v>
      </c>
      <c r="B253" s="235">
        <v>722884000</v>
      </c>
      <c r="C253" s="235" t="s">
        <v>1291</v>
      </c>
      <c r="D253" s="236" t="s">
        <v>8225</v>
      </c>
      <c r="E253" s="235" t="s">
        <v>1690</v>
      </c>
      <c r="F253" s="237" t="s">
        <v>5709</v>
      </c>
      <c r="G253" s="237"/>
      <c r="H253" s="237" t="s">
        <v>1691</v>
      </c>
      <c r="I253" s="237" t="s">
        <v>5713</v>
      </c>
      <c r="J253" s="235" t="s">
        <v>1692</v>
      </c>
      <c r="K253" s="235" t="s">
        <v>5714</v>
      </c>
      <c r="L253" s="235" t="s">
        <v>5715</v>
      </c>
      <c r="M253" s="235" t="s">
        <v>5710</v>
      </c>
      <c r="N253" s="238" t="s">
        <v>5034</v>
      </c>
      <c r="O253" s="239" t="s">
        <v>1085</v>
      </c>
      <c r="P253" s="239" t="s">
        <v>5711</v>
      </c>
      <c r="Q253" s="251" t="s">
        <v>5712</v>
      </c>
      <c r="R253" s="239"/>
      <c r="S253" s="240" t="s">
        <v>1039</v>
      </c>
      <c r="T253" s="240" t="s">
        <v>5810</v>
      </c>
      <c r="U253" s="240">
        <v>2019</v>
      </c>
      <c r="V253" s="241">
        <v>37970</v>
      </c>
      <c r="W253" s="239">
        <v>6914</v>
      </c>
      <c r="X253" s="257"/>
      <c r="Y253" s="238"/>
      <c r="Z253" s="257"/>
      <c r="AA253" s="257"/>
      <c r="AB253" s="257"/>
      <c r="AC253" s="235"/>
      <c r="AD253" s="41"/>
      <c r="AE253" s="41"/>
      <c r="AF253" s="41"/>
      <c r="AG253" s="41"/>
      <c r="AH253" s="41"/>
      <c r="AI253" s="307"/>
    </row>
    <row r="254" spans="1:35" ht="45" hidden="1" customHeight="1" x14ac:dyDescent="0.2">
      <c r="A254" s="244" t="s">
        <v>8231</v>
      </c>
      <c r="B254" s="235">
        <v>722517008</v>
      </c>
      <c r="C254" s="235" t="s">
        <v>1291</v>
      </c>
      <c r="D254" s="236" t="s">
        <v>8225</v>
      </c>
      <c r="E254" s="235" t="s">
        <v>1693</v>
      </c>
      <c r="F254" s="237" t="s">
        <v>1694</v>
      </c>
      <c r="G254" s="237"/>
      <c r="H254" s="237" t="s">
        <v>1695</v>
      </c>
      <c r="I254" s="237" t="s">
        <v>1696</v>
      </c>
      <c r="J254" s="235" t="s">
        <v>1697</v>
      </c>
      <c r="K254" s="235" t="s">
        <v>1698</v>
      </c>
      <c r="L254" s="235" t="s">
        <v>1699</v>
      </c>
      <c r="M254" s="235" t="s">
        <v>1701</v>
      </c>
      <c r="N254" s="238" t="s">
        <v>46</v>
      </c>
      <c r="O254" s="239" t="s">
        <v>1222</v>
      </c>
      <c r="P254" s="239" t="s">
        <v>1702</v>
      </c>
      <c r="Q254" s="240" t="s">
        <v>1700</v>
      </c>
      <c r="R254" s="239"/>
      <c r="S254" s="240" t="s">
        <v>81</v>
      </c>
      <c r="T254" s="240" t="s">
        <v>1703</v>
      </c>
      <c r="U254" s="240">
        <v>2017</v>
      </c>
      <c r="V254" s="241">
        <v>39349</v>
      </c>
      <c r="W254" s="239">
        <v>7374</v>
      </c>
      <c r="X254" s="257"/>
      <c r="Y254" s="238"/>
      <c r="Z254" s="257"/>
      <c r="AA254" s="257"/>
      <c r="AB254" s="257"/>
      <c r="AC254" s="235"/>
      <c r="AD254" s="41"/>
      <c r="AE254" s="41"/>
      <c r="AF254" s="41"/>
      <c r="AG254" s="41"/>
      <c r="AH254" s="41"/>
      <c r="AI254" s="307"/>
    </row>
    <row r="255" spans="1:35" ht="45" hidden="1" customHeight="1" x14ac:dyDescent="0.2">
      <c r="A255" s="244" t="s">
        <v>6795</v>
      </c>
      <c r="B255" s="235">
        <v>651515092</v>
      </c>
      <c r="C255" s="235" t="s">
        <v>1291</v>
      </c>
      <c r="D255" s="236" t="s">
        <v>8225</v>
      </c>
      <c r="E255" s="235" t="s">
        <v>1704</v>
      </c>
      <c r="F255" s="237" t="s">
        <v>5792</v>
      </c>
      <c r="G255" s="237"/>
      <c r="H255" s="237" t="s">
        <v>1705</v>
      </c>
      <c r="I255" s="237" t="s">
        <v>1706</v>
      </c>
      <c r="J255" s="235" t="s">
        <v>1707</v>
      </c>
      <c r="K255" s="235" t="s">
        <v>5835</v>
      </c>
      <c r="L255" s="235" t="s">
        <v>1708</v>
      </c>
      <c r="M255" s="235" t="s">
        <v>5723</v>
      </c>
      <c r="N255" s="238" t="s">
        <v>504</v>
      </c>
      <c r="O255" s="239" t="s">
        <v>8182</v>
      </c>
      <c r="P255" s="239" t="s">
        <v>5724</v>
      </c>
      <c r="Q255" s="240" t="s">
        <v>5725</v>
      </c>
      <c r="R255" s="239"/>
      <c r="S255" s="240" t="s">
        <v>561</v>
      </c>
      <c r="T255" s="240" t="s">
        <v>5793</v>
      </c>
      <c r="U255" s="240">
        <v>2019</v>
      </c>
      <c r="V255" s="241">
        <v>43482</v>
      </c>
      <c r="W255" s="239">
        <v>7668</v>
      </c>
      <c r="X255" s="257"/>
      <c r="Y255" s="238"/>
      <c r="Z255" s="257"/>
      <c r="AA255" s="257"/>
      <c r="AB255" s="257"/>
      <c r="AC255" s="235"/>
      <c r="AD255" s="41"/>
      <c r="AE255" s="41"/>
      <c r="AF255" s="41"/>
      <c r="AG255" s="41"/>
      <c r="AH255" s="41"/>
      <c r="AI255" s="307"/>
    </row>
    <row r="256" spans="1:35" ht="45" hidden="1" customHeight="1" x14ac:dyDescent="0.2">
      <c r="A256" s="244" t="s">
        <v>8232</v>
      </c>
      <c r="B256" s="235">
        <v>740097008</v>
      </c>
      <c r="C256" s="235" t="s">
        <v>1303</v>
      </c>
      <c r="D256" s="236" t="s">
        <v>8225</v>
      </c>
      <c r="E256" s="235" t="s">
        <v>1709</v>
      </c>
      <c r="F256" s="237" t="s">
        <v>1710</v>
      </c>
      <c r="G256" s="237"/>
      <c r="H256" s="237" t="s">
        <v>1711</v>
      </c>
      <c r="I256" s="237" t="s">
        <v>1712</v>
      </c>
      <c r="J256" s="235" t="s">
        <v>1713</v>
      </c>
      <c r="K256" s="235" t="s">
        <v>1714</v>
      </c>
      <c r="L256" s="235" t="s">
        <v>1715</v>
      </c>
      <c r="M256" s="235" t="s">
        <v>1717</v>
      </c>
      <c r="N256" s="238" t="s">
        <v>46</v>
      </c>
      <c r="O256" s="239" t="s">
        <v>582</v>
      </c>
      <c r="P256" s="239"/>
      <c r="Q256" s="240" t="s">
        <v>1716</v>
      </c>
      <c r="R256" s="239"/>
      <c r="S256" s="240" t="s">
        <v>346</v>
      </c>
      <c r="T256" s="240" t="s">
        <v>1718</v>
      </c>
      <c r="U256" s="240">
        <v>2010</v>
      </c>
      <c r="V256" s="241">
        <v>40366</v>
      </c>
      <c r="W256" s="239">
        <v>7429</v>
      </c>
      <c r="X256" s="257"/>
      <c r="Y256" s="238"/>
      <c r="Z256" s="257"/>
      <c r="AA256" s="257"/>
      <c r="AB256" s="257"/>
      <c r="AC256" s="235"/>
      <c r="AD256" s="41"/>
      <c r="AE256" s="41"/>
      <c r="AF256" s="41"/>
      <c r="AG256" s="41"/>
      <c r="AH256" s="41"/>
      <c r="AI256" s="307"/>
    </row>
    <row r="257" spans="1:35" ht="45" hidden="1" customHeight="1" x14ac:dyDescent="0.2">
      <c r="A257" s="244" t="s">
        <v>6796</v>
      </c>
      <c r="B257" s="235">
        <v>656852305</v>
      </c>
      <c r="C257" s="235" t="s">
        <v>1291</v>
      </c>
      <c r="D257" s="236" t="s">
        <v>8225</v>
      </c>
      <c r="E257" s="235" t="s">
        <v>1719</v>
      </c>
      <c r="F257" s="237" t="s">
        <v>1720</v>
      </c>
      <c r="G257" s="237"/>
      <c r="H257" s="237" t="s">
        <v>1721</v>
      </c>
      <c r="I257" s="237" t="s">
        <v>1722</v>
      </c>
      <c r="J257" s="235" t="s">
        <v>1723</v>
      </c>
      <c r="K257" s="235" t="s">
        <v>1724</v>
      </c>
      <c r="L257" s="235" t="s">
        <v>1725</v>
      </c>
      <c r="M257" s="235" t="s">
        <v>1726</v>
      </c>
      <c r="N257" s="238" t="s">
        <v>46</v>
      </c>
      <c r="O257" s="239" t="s">
        <v>582</v>
      </c>
      <c r="P257" s="239"/>
      <c r="Q257" s="240"/>
      <c r="R257" s="239"/>
      <c r="S257" s="240" t="s">
        <v>1039</v>
      </c>
      <c r="T257" s="240" t="s">
        <v>1727</v>
      </c>
      <c r="U257" s="240">
        <v>2014</v>
      </c>
      <c r="V257" s="241">
        <v>39128</v>
      </c>
      <c r="W257" s="239">
        <v>7346</v>
      </c>
      <c r="X257" s="257"/>
      <c r="Y257" s="238"/>
      <c r="Z257" s="257"/>
      <c r="AA257" s="257"/>
      <c r="AB257" s="257"/>
      <c r="AC257" s="235"/>
      <c r="AD257" s="41"/>
      <c r="AE257" s="41"/>
      <c r="AF257" s="41"/>
      <c r="AG257" s="41"/>
      <c r="AH257" s="41"/>
      <c r="AI257" s="307"/>
    </row>
    <row r="258" spans="1:35" ht="45" hidden="1" customHeight="1" x14ac:dyDescent="0.2">
      <c r="A258" s="244" t="s">
        <v>6797</v>
      </c>
      <c r="B258" s="235">
        <v>650359615</v>
      </c>
      <c r="C258" s="235" t="s">
        <v>1291</v>
      </c>
      <c r="D258" s="236" t="s">
        <v>8225</v>
      </c>
      <c r="E258" s="235" t="s">
        <v>1728</v>
      </c>
      <c r="F258" s="237" t="s">
        <v>1729</v>
      </c>
      <c r="G258" s="237"/>
      <c r="H258" s="237" t="s">
        <v>1730</v>
      </c>
      <c r="I258" s="237" t="s">
        <v>1731</v>
      </c>
      <c r="J258" s="235" t="s">
        <v>1732</v>
      </c>
      <c r="K258" s="235" t="s">
        <v>1733</v>
      </c>
      <c r="L258" s="235" t="s">
        <v>1734</v>
      </c>
      <c r="M258" s="235" t="s">
        <v>1735</v>
      </c>
      <c r="N258" s="238" t="s">
        <v>46</v>
      </c>
      <c r="O258" s="239" t="s">
        <v>688</v>
      </c>
      <c r="P258" s="239"/>
      <c r="Q258" s="240"/>
      <c r="R258" s="239"/>
      <c r="S258" s="240">
        <v>93401</v>
      </c>
      <c r="T258" s="240" t="s">
        <v>1736</v>
      </c>
      <c r="U258" s="240">
        <v>2011</v>
      </c>
      <c r="V258" s="241">
        <v>40753</v>
      </c>
      <c r="W258" s="239">
        <v>7447</v>
      </c>
      <c r="X258" s="257"/>
      <c r="Y258" s="238"/>
      <c r="Z258" s="257"/>
      <c r="AA258" s="257"/>
      <c r="AB258" s="257"/>
      <c r="AC258" s="235"/>
      <c r="AD258" s="41"/>
      <c r="AE258" s="41"/>
      <c r="AF258" s="41"/>
      <c r="AG258" s="41"/>
      <c r="AH258" s="41"/>
      <c r="AI258" s="307"/>
    </row>
    <row r="259" spans="1:35" ht="45" hidden="1" customHeight="1" x14ac:dyDescent="0.2">
      <c r="A259" s="244" t="s">
        <v>6798</v>
      </c>
      <c r="B259" s="235">
        <v>651747023</v>
      </c>
      <c r="C259" s="235" t="s">
        <v>70</v>
      </c>
      <c r="D259" s="236" t="s">
        <v>8159</v>
      </c>
      <c r="E259" s="235" t="s">
        <v>5477</v>
      </c>
      <c r="F259" s="237" t="s">
        <v>6799</v>
      </c>
      <c r="G259" s="237"/>
      <c r="H259" s="237" t="s">
        <v>1737</v>
      </c>
      <c r="I259" s="237" t="s">
        <v>6800</v>
      </c>
      <c r="J259" s="235" t="s">
        <v>1707</v>
      </c>
      <c r="K259" s="235" t="s">
        <v>1738</v>
      </c>
      <c r="L259" s="235" t="s">
        <v>1739</v>
      </c>
      <c r="M259" s="235" t="s">
        <v>5815</v>
      </c>
      <c r="N259" s="238" t="s">
        <v>46</v>
      </c>
      <c r="O259" s="239" t="s">
        <v>1222</v>
      </c>
      <c r="P259" s="239">
        <v>226698697</v>
      </c>
      <c r="Q259" s="240" t="s">
        <v>1740</v>
      </c>
      <c r="R259" s="239"/>
      <c r="S259" s="240" t="s">
        <v>561</v>
      </c>
      <c r="T259" s="240" t="s">
        <v>6801</v>
      </c>
      <c r="U259" s="240">
        <v>2020</v>
      </c>
      <c r="V259" s="241">
        <v>43503</v>
      </c>
      <c r="W259" s="239">
        <v>7670</v>
      </c>
      <c r="X259" s="302"/>
      <c r="Y259" s="303"/>
      <c r="Z259" s="302"/>
      <c r="AA259" s="302"/>
      <c r="AB259" s="302"/>
      <c r="AC259" s="304"/>
      <c r="AD259" s="41"/>
      <c r="AE259" s="41"/>
      <c r="AF259" s="41"/>
      <c r="AG259" s="41"/>
      <c r="AH259" s="41"/>
      <c r="AI259" s="307"/>
    </row>
    <row r="260" spans="1:35" ht="45" hidden="1" customHeight="1" x14ac:dyDescent="0.2">
      <c r="A260" s="244" t="s">
        <v>6802</v>
      </c>
      <c r="B260" s="235" t="s">
        <v>7826</v>
      </c>
      <c r="C260" s="235"/>
      <c r="D260" s="236" t="s">
        <v>8225</v>
      </c>
      <c r="E260" s="235" t="s">
        <v>6232</v>
      </c>
      <c r="F260" s="237" t="s">
        <v>6118</v>
      </c>
      <c r="G260" s="237"/>
      <c r="H260" s="237" t="s">
        <v>5229</v>
      </c>
      <c r="I260" s="237" t="s">
        <v>5230</v>
      </c>
      <c r="J260" s="235" t="s">
        <v>1216</v>
      </c>
      <c r="K260" s="235" t="s">
        <v>6119</v>
      </c>
      <c r="L260" s="235" t="s">
        <v>5231</v>
      </c>
      <c r="M260" s="235" t="s">
        <v>5232</v>
      </c>
      <c r="N260" s="238" t="s">
        <v>46</v>
      </c>
      <c r="O260" s="239" t="s">
        <v>8229</v>
      </c>
      <c r="P260" s="239">
        <v>56226261423</v>
      </c>
      <c r="Q260" s="268" t="s">
        <v>5233</v>
      </c>
      <c r="R260" s="239"/>
      <c r="S260" s="240">
        <v>93401</v>
      </c>
      <c r="T260" s="240" t="s">
        <v>6120</v>
      </c>
      <c r="U260" s="240">
        <v>2019</v>
      </c>
      <c r="V260" s="241">
        <v>43635</v>
      </c>
      <c r="W260" s="239">
        <v>7679</v>
      </c>
      <c r="X260" s="257"/>
      <c r="Y260" s="238"/>
      <c r="Z260" s="257"/>
      <c r="AA260" s="257"/>
      <c r="AB260" s="257"/>
      <c r="AC260" s="235"/>
      <c r="AD260" s="41"/>
      <c r="AE260" s="41"/>
      <c r="AF260" s="41"/>
      <c r="AG260" s="41"/>
      <c r="AH260" s="41"/>
      <c r="AI260" s="307"/>
    </row>
    <row r="261" spans="1:35" ht="45" hidden="1" customHeight="1" x14ac:dyDescent="0.2">
      <c r="A261" s="244" t="s">
        <v>6803</v>
      </c>
      <c r="B261" s="235">
        <v>718429005</v>
      </c>
      <c r="C261" s="235" t="s">
        <v>1291</v>
      </c>
      <c r="D261" s="236" t="s">
        <v>8225</v>
      </c>
      <c r="E261" s="235" t="s">
        <v>1741</v>
      </c>
      <c r="F261" s="237" t="s">
        <v>1742</v>
      </c>
      <c r="G261" s="237"/>
      <c r="H261" s="237" t="s">
        <v>1743</v>
      </c>
      <c r="I261" s="237" t="s">
        <v>1744</v>
      </c>
      <c r="J261" s="235" t="s">
        <v>26</v>
      </c>
      <c r="K261" s="235" t="s">
        <v>1745</v>
      </c>
      <c r="L261" s="235" t="s">
        <v>1746</v>
      </c>
      <c r="M261" s="235" t="s">
        <v>1747</v>
      </c>
      <c r="N261" s="238" t="s">
        <v>46</v>
      </c>
      <c r="O261" s="239" t="s">
        <v>1774</v>
      </c>
      <c r="P261" s="239"/>
      <c r="Q261" s="240" t="s">
        <v>1748</v>
      </c>
      <c r="R261" s="239"/>
      <c r="S261" s="240">
        <v>93401</v>
      </c>
      <c r="T261" s="240" t="s">
        <v>1749</v>
      </c>
      <c r="U261" s="240">
        <v>2010</v>
      </c>
      <c r="V261" s="241">
        <v>37970</v>
      </c>
      <c r="W261" s="239">
        <v>6850</v>
      </c>
      <c r="X261" s="257"/>
      <c r="Y261" s="238"/>
      <c r="Z261" s="257"/>
      <c r="AA261" s="257"/>
      <c r="AB261" s="257"/>
      <c r="AC261" s="235"/>
      <c r="AD261" s="41"/>
      <c r="AE261" s="41"/>
      <c r="AF261" s="41"/>
      <c r="AG261" s="41"/>
      <c r="AH261" s="41"/>
      <c r="AI261" s="307"/>
    </row>
    <row r="262" spans="1:35" ht="45" hidden="1" customHeight="1" x14ac:dyDescent="0.2">
      <c r="A262" s="244" t="s">
        <v>6804</v>
      </c>
      <c r="B262" s="235">
        <v>714364007</v>
      </c>
      <c r="C262" s="235" t="s">
        <v>1291</v>
      </c>
      <c r="D262" s="236" t="s">
        <v>8225</v>
      </c>
      <c r="E262" s="235" t="s">
        <v>1750</v>
      </c>
      <c r="F262" s="237" t="s">
        <v>1751</v>
      </c>
      <c r="G262" s="237"/>
      <c r="H262" s="235" t="s">
        <v>1752</v>
      </c>
      <c r="I262" s="237" t="s">
        <v>1753</v>
      </c>
      <c r="J262" s="235" t="s">
        <v>1754</v>
      </c>
      <c r="K262" s="235" t="s">
        <v>1755</v>
      </c>
      <c r="L262" s="235" t="s">
        <v>1756</v>
      </c>
      <c r="M262" s="235" t="s">
        <v>1759</v>
      </c>
      <c r="N262" s="238" t="s">
        <v>46</v>
      </c>
      <c r="O262" s="239" t="s">
        <v>538</v>
      </c>
      <c r="P262" s="239" t="s">
        <v>1758</v>
      </c>
      <c r="Q262" s="240" t="s">
        <v>1757</v>
      </c>
      <c r="R262" s="239"/>
      <c r="S262" s="240">
        <v>93401</v>
      </c>
      <c r="T262" s="240" t="s">
        <v>1760</v>
      </c>
      <c r="U262" s="240">
        <v>2017</v>
      </c>
      <c r="V262" s="241">
        <v>39030</v>
      </c>
      <c r="W262" s="239">
        <v>7339</v>
      </c>
      <c r="X262" s="257"/>
      <c r="Y262" s="238"/>
      <c r="Z262" s="257"/>
      <c r="AA262" s="257"/>
      <c r="AB262" s="257"/>
      <c r="AC262" s="235"/>
      <c r="AD262" s="41"/>
      <c r="AE262" s="41"/>
      <c r="AF262" s="41"/>
      <c r="AG262" s="41"/>
      <c r="AH262" s="41"/>
      <c r="AI262" s="307"/>
    </row>
    <row r="263" spans="1:35" ht="45" hidden="1" customHeight="1" x14ac:dyDescent="0.2">
      <c r="A263" s="244" t="s">
        <v>6805</v>
      </c>
      <c r="B263" s="235" t="s">
        <v>7827</v>
      </c>
      <c r="C263" s="235" t="s">
        <v>1303</v>
      </c>
      <c r="D263" s="236" t="s">
        <v>8225</v>
      </c>
      <c r="E263" s="235" t="s">
        <v>1761</v>
      </c>
      <c r="F263" s="237" t="s">
        <v>1762</v>
      </c>
      <c r="G263" s="237"/>
      <c r="H263" s="237" t="s">
        <v>1763</v>
      </c>
      <c r="I263" s="237" t="s">
        <v>1764</v>
      </c>
      <c r="J263" s="235" t="s">
        <v>1400</v>
      </c>
      <c r="K263" s="235" t="s">
        <v>1765</v>
      </c>
      <c r="L263" s="235" t="s">
        <v>1766</v>
      </c>
      <c r="M263" s="235" t="s">
        <v>1767</v>
      </c>
      <c r="N263" s="238" t="s">
        <v>5035</v>
      </c>
      <c r="O263" s="239" t="s">
        <v>907</v>
      </c>
      <c r="P263" s="239" t="s">
        <v>1768</v>
      </c>
      <c r="Q263" s="240"/>
      <c r="R263" s="239"/>
      <c r="S263" s="240" t="s">
        <v>44</v>
      </c>
      <c r="T263" s="240" t="s">
        <v>1769</v>
      </c>
      <c r="U263" s="240">
        <v>2013</v>
      </c>
      <c r="V263" s="241">
        <v>40674</v>
      </c>
      <c r="W263" s="239">
        <v>7441</v>
      </c>
      <c r="X263" s="257"/>
      <c r="Y263" s="238"/>
      <c r="Z263" s="257"/>
      <c r="AA263" s="257"/>
      <c r="AB263" s="257"/>
      <c r="AC263" s="235"/>
      <c r="AD263" s="41"/>
      <c r="AE263" s="41"/>
      <c r="AF263" s="41"/>
      <c r="AG263" s="41"/>
      <c r="AH263" s="41"/>
      <c r="AI263" s="307"/>
    </row>
    <row r="264" spans="1:35" ht="45" hidden="1" customHeight="1" x14ac:dyDescent="0.2">
      <c r="A264" s="244" t="s">
        <v>8233</v>
      </c>
      <c r="B264" s="235">
        <v>700217507</v>
      </c>
      <c r="C264" s="235" t="s">
        <v>1770</v>
      </c>
      <c r="D264" s="236" t="s">
        <v>8225</v>
      </c>
      <c r="E264" s="235" t="s">
        <v>1771</v>
      </c>
      <c r="F264" s="237" t="s">
        <v>5837</v>
      </c>
      <c r="G264" s="237"/>
      <c r="H264" s="237" t="s">
        <v>1772</v>
      </c>
      <c r="I264" s="237" t="s">
        <v>5838</v>
      </c>
      <c r="J264" s="235" t="s">
        <v>1773</v>
      </c>
      <c r="K264" s="235" t="s">
        <v>5839</v>
      </c>
      <c r="L264" s="235" t="s">
        <v>5840</v>
      </c>
      <c r="M264" s="235" t="s">
        <v>5841</v>
      </c>
      <c r="N264" s="238" t="s">
        <v>46</v>
      </c>
      <c r="O264" s="239" t="s">
        <v>1774</v>
      </c>
      <c r="P264" s="239" t="s">
        <v>5842</v>
      </c>
      <c r="Q264" s="240" t="s">
        <v>5431</v>
      </c>
      <c r="R264" s="239"/>
      <c r="S264" s="240" t="s">
        <v>81</v>
      </c>
      <c r="T264" s="240" t="s">
        <v>5868</v>
      </c>
      <c r="U264" s="240">
        <v>2019</v>
      </c>
      <c r="V264" s="241">
        <v>38618</v>
      </c>
      <c r="W264" s="239">
        <v>7193</v>
      </c>
      <c r="X264" s="257"/>
      <c r="Y264" s="238"/>
      <c r="Z264" s="257"/>
      <c r="AA264" s="257"/>
      <c r="AB264" s="257"/>
      <c r="AC264" s="235"/>
      <c r="AD264" s="41"/>
      <c r="AE264" s="41"/>
      <c r="AF264" s="41"/>
      <c r="AG264" s="41"/>
      <c r="AH264" s="41"/>
      <c r="AI264" s="307"/>
    </row>
    <row r="265" spans="1:35" ht="45" hidden="1" customHeight="1" x14ac:dyDescent="0.2">
      <c r="A265" s="244" t="s">
        <v>6806</v>
      </c>
      <c r="B265" s="235">
        <v>821849012</v>
      </c>
      <c r="C265" s="235" t="s">
        <v>1303</v>
      </c>
      <c r="D265" s="236" t="s">
        <v>8225</v>
      </c>
      <c r="E265" s="235" t="s">
        <v>1775</v>
      </c>
      <c r="F265" s="237" t="s">
        <v>1776</v>
      </c>
      <c r="G265" s="237"/>
      <c r="H265" s="237" t="s">
        <v>1777</v>
      </c>
      <c r="I265" s="237" t="s">
        <v>1778</v>
      </c>
      <c r="J265" s="235" t="s">
        <v>1779</v>
      </c>
      <c r="K265" s="235" t="s">
        <v>1780</v>
      </c>
      <c r="L265" s="235" t="s">
        <v>1781</v>
      </c>
      <c r="M265" s="235" t="s">
        <v>1782</v>
      </c>
      <c r="N265" s="238" t="s">
        <v>504</v>
      </c>
      <c r="O265" s="239" t="s">
        <v>179</v>
      </c>
      <c r="P265" s="239"/>
      <c r="Q265" s="240"/>
      <c r="R265" s="239"/>
      <c r="S265" s="240">
        <v>93401</v>
      </c>
      <c r="T265" s="240" t="s">
        <v>1783</v>
      </c>
      <c r="U265" s="240">
        <v>2009</v>
      </c>
      <c r="V265" s="241">
        <v>37970</v>
      </c>
      <c r="W265" s="239">
        <v>4050</v>
      </c>
      <c r="X265" s="257"/>
      <c r="Y265" s="238"/>
      <c r="Z265" s="257"/>
      <c r="AA265" s="257"/>
      <c r="AB265" s="257"/>
      <c r="AC265" s="235"/>
      <c r="AD265" s="41"/>
      <c r="AE265" s="41"/>
      <c r="AF265" s="41"/>
      <c r="AG265" s="41"/>
      <c r="AH265" s="41"/>
      <c r="AI265" s="307"/>
    </row>
    <row r="266" spans="1:35" ht="45" hidden="1" customHeight="1" x14ac:dyDescent="0.2">
      <c r="A266" s="244" t="s">
        <v>6807</v>
      </c>
      <c r="B266" s="235">
        <v>707182008</v>
      </c>
      <c r="C266" s="235" t="s">
        <v>1303</v>
      </c>
      <c r="D266" s="236" t="s">
        <v>8225</v>
      </c>
      <c r="E266" s="235" t="s">
        <v>1784</v>
      </c>
      <c r="F266" s="237" t="s">
        <v>1785</v>
      </c>
      <c r="G266" s="237"/>
      <c r="H266" s="237" t="s">
        <v>1786</v>
      </c>
      <c r="I266" s="237" t="s">
        <v>5638</v>
      </c>
      <c r="J266" s="235" t="s">
        <v>1787</v>
      </c>
      <c r="K266" s="235" t="s">
        <v>5639</v>
      </c>
      <c r="L266" s="235" t="s">
        <v>1788</v>
      </c>
      <c r="M266" s="235" t="s">
        <v>1790</v>
      </c>
      <c r="N266" s="238" t="s">
        <v>5034</v>
      </c>
      <c r="O266" s="239" t="s">
        <v>822</v>
      </c>
      <c r="P266" s="239" t="s">
        <v>1791</v>
      </c>
      <c r="Q266" s="240" t="s">
        <v>1789</v>
      </c>
      <c r="R266" s="239"/>
      <c r="S266" s="240">
        <v>91401</v>
      </c>
      <c r="T266" s="240" t="s">
        <v>5640</v>
      </c>
      <c r="U266" s="240">
        <v>2019</v>
      </c>
      <c r="V266" s="241">
        <v>37970</v>
      </c>
      <c r="W266" s="239">
        <v>4100</v>
      </c>
      <c r="X266" s="257"/>
      <c r="Y266" s="238"/>
      <c r="Z266" s="257"/>
      <c r="AA266" s="257"/>
      <c r="AB266" s="257"/>
      <c r="AC266" s="235"/>
      <c r="AD266" s="41"/>
      <c r="AE266" s="41"/>
      <c r="AF266" s="41"/>
      <c r="AG266" s="41"/>
      <c r="AH266" s="41"/>
      <c r="AI266" s="307"/>
    </row>
    <row r="267" spans="1:35" ht="45" hidden="1" customHeight="1" x14ac:dyDescent="0.2">
      <c r="A267" s="244" t="s">
        <v>6808</v>
      </c>
      <c r="B267" s="235" t="s">
        <v>7828</v>
      </c>
      <c r="C267" s="235" t="s">
        <v>1632</v>
      </c>
      <c r="D267" s="236" t="s">
        <v>8225</v>
      </c>
      <c r="E267" s="235" t="s">
        <v>1792</v>
      </c>
      <c r="F267" s="237" t="s">
        <v>1793</v>
      </c>
      <c r="G267" s="237"/>
      <c r="H267" s="237" t="s">
        <v>1794</v>
      </c>
      <c r="I267" s="237" t="s">
        <v>1795</v>
      </c>
      <c r="J267" s="235" t="s">
        <v>1796</v>
      </c>
      <c r="K267" s="235" t="s">
        <v>1797</v>
      </c>
      <c r="L267" s="235" t="s">
        <v>1798</v>
      </c>
      <c r="M267" s="235" t="s">
        <v>1800</v>
      </c>
      <c r="N267" s="238" t="s">
        <v>5035</v>
      </c>
      <c r="O267" s="239" t="s">
        <v>907</v>
      </c>
      <c r="P267" s="239"/>
      <c r="Q267" s="240" t="s">
        <v>1799</v>
      </c>
      <c r="R267" s="239"/>
      <c r="S267" s="240" t="s">
        <v>346</v>
      </c>
      <c r="T267" s="240" t="s">
        <v>5023</v>
      </c>
      <c r="U267" s="240">
        <v>2012</v>
      </c>
      <c r="V267" s="241">
        <v>39371</v>
      </c>
      <c r="W267" s="239">
        <v>7378</v>
      </c>
      <c r="X267" s="257"/>
      <c r="Y267" s="238"/>
      <c r="Z267" s="257"/>
      <c r="AA267" s="257"/>
      <c r="AB267" s="257"/>
      <c r="AC267" s="235"/>
      <c r="AD267" s="41"/>
      <c r="AE267" s="41"/>
      <c r="AF267" s="41"/>
      <c r="AG267" s="41"/>
      <c r="AH267" s="41"/>
      <c r="AI267" s="307"/>
    </row>
    <row r="268" spans="1:35" ht="45" hidden="1" customHeight="1" x14ac:dyDescent="0.2">
      <c r="A268" s="244" t="s">
        <v>6809</v>
      </c>
      <c r="B268" s="235">
        <v>714792008</v>
      </c>
      <c r="C268" s="235" t="s">
        <v>1291</v>
      </c>
      <c r="D268" s="236" t="s">
        <v>8225</v>
      </c>
      <c r="E268" s="235" t="s">
        <v>1801</v>
      </c>
      <c r="F268" s="237" t="s">
        <v>6810</v>
      </c>
      <c r="G268" s="237"/>
      <c r="H268" s="237" t="s">
        <v>1802</v>
      </c>
      <c r="I268" s="237" t="s">
        <v>6335</v>
      </c>
      <c r="J268" s="235" t="s">
        <v>1803</v>
      </c>
      <c r="K268" s="235" t="s">
        <v>6336</v>
      </c>
      <c r="L268" s="235" t="s">
        <v>6337</v>
      </c>
      <c r="M268" s="235" t="s">
        <v>5216</v>
      </c>
      <c r="N268" s="238" t="s">
        <v>5029</v>
      </c>
      <c r="O268" s="239" t="s">
        <v>1805</v>
      </c>
      <c r="P268" s="239" t="s">
        <v>1804</v>
      </c>
      <c r="Q268" s="240" t="s">
        <v>5133</v>
      </c>
      <c r="R268" s="239" t="s">
        <v>5215</v>
      </c>
      <c r="S268" s="240" t="s">
        <v>1039</v>
      </c>
      <c r="T268" s="240" t="s">
        <v>6811</v>
      </c>
      <c r="U268" s="240">
        <v>2020</v>
      </c>
      <c r="V268" s="241">
        <v>37970</v>
      </c>
      <c r="W268" s="239">
        <v>6740</v>
      </c>
      <c r="X268" s="257"/>
      <c r="Y268" s="238"/>
      <c r="Z268" s="257"/>
      <c r="AA268" s="257"/>
      <c r="AB268" s="257"/>
      <c r="AC268" s="235"/>
      <c r="AD268" s="41"/>
      <c r="AE268" s="41"/>
      <c r="AF268" s="41"/>
      <c r="AG268" s="41"/>
      <c r="AH268" s="41"/>
      <c r="AI268" s="307" t="s">
        <v>8214</v>
      </c>
    </row>
    <row r="269" spans="1:35" ht="45" hidden="1" customHeight="1" x14ac:dyDescent="0.2">
      <c r="A269" s="244" t="s">
        <v>6812</v>
      </c>
      <c r="B269" s="235">
        <v>650017552</v>
      </c>
      <c r="C269" s="235" t="s">
        <v>1291</v>
      </c>
      <c r="D269" s="236" t="s">
        <v>8225</v>
      </c>
      <c r="E269" s="235" t="s">
        <v>1806</v>
      </c>
      <c r="F269" s="235" t="s">
        <v>1807</v>
      </c>
      <c r="G269" s="235"/>
      <c r="H269" s="237" t="s">
        <v>1808</v>
      </c>
      <c r="I269" s="237" t="s">
        <v>1809</v>
      </c>
      <c r="J269" s="235" t="s">
        <v>1810</v>
      </c>
      <c r="K269" s="235" t="s">
        <v>1811</v>
      </c>
      <c r="L269" s="235" t="s">
        <v>1812</v>
      </c>
      <c r="M269" s="235" t="s">
        <v>1813</v>
      </c>
      <c r="N269" s="238" t="s">
        <v>47</v>
      </c>
      <c r="O269" s="239" t="s">
        <v>1814</v>
      </c>
      <c r="P269" s="239"/>
      <c r="Q269" s="240"/>
      <c r="R269" s="239"/>
      <c r="S269" s="240">
        <v>93401</v>
      </c>
      <c r="T269" s="240" t="s">
        <v>1815</v>
      </c>
      <c r="U269" s="240">
        <v>2010</v>
      </c>
      <c r="V269" s="241">
        <v>40813</v>
      </c>
      <c r="W269" s="239">
        <v>7454</v>
      </c>
      <c r="X269" s="257"/>
      <c r="Y269" s="238"/>
      <c r="Z269" s="257"/>
      <c r="AA269" s="257"/>
      <c r="AB269" s="257"/>
      <c r="AC269" s="235"/>
      <c r="AD269" s="41"/>
      <c r="AE269" s="41"/>
      <c r="AF269" s="41"/>
      <c r="AG269" s="41"/>
      <c r="AH269" s="41"/>
      <c r="AI269" s="307"/>
    </row>
    <row r="270" spans="1:35" ht="45" hidden="1" customHeight="1" x14ac:dyDescent="0.2">
      <c r="A270" s="244" t="s">
        <v>6813</v>
      </c>
      <c r="B270" s="235">
        <v>651660149</v>
      </c>
      <c r="C270" s="235"/>
      <c r="D270" s="236" t="s">
        <v>8225</v>
      </c>
      <c r="E270" s="235" t="s">
        <v>6233</v>
      </c>
      <c r="F270" s="235" t="s">
        <v>5586</v>
      </c>
      <c r="G270" s="235"/>
      <c r="H270" s="237" t="s">
        <v>5587</v>
      </c>
      <c r="I270" s="237" t="s">
        <v>5588</v>
      </c>
      <c r="J270" s="235" t="s">
        <v>5298</v>
      </c>
      <c r="K270" s="235" t="s">
        <v>5589</v>
      </c>
      <c r="L270" s="235" t="s">
        <v>5590</v>
      </c>
      <c r="M270" s="235" t="s">
        <v>5591</v>
      </c>
      <c r="N270" s="238" t="s">
        <v>5032</v>
      </c>
      <c r="O270" s="239" t="s">
        <v>805</v>
      </c>
      <c r="P270" s="239">
        <v>949317655</v>
      </c>
      <c r="Q270" s="251" t="s">
        <v>5592</v>
      </c>
      <c r="R270" s="239"/>
      <c r="S270" s="240">
        <v>93401</v>
      </c>
      <c r="T270" s="240" t="s">
        <v>5557</v>
      </c>
      <c r="U270" s="240">
        <v>2019</v>
      </c>
      <c r="V270" s="241">
        <v>43917</v>
      </c>
      <c r="W270" s="239">
        <v>7702</v>
      </c>
      <c r="X270" s="257"/>
      <c r="Y270" s="238"/>
      <c r="Z270" s="257"/>
      <c r="AA270" s="257"/>
      <c r="AB270" s="257"/>
      <c r="AC270" s="235"/>
      <c r="AD270" s="41"/>
      <c r="AE270" s="41"/>
      <c r="AF270" s="41"/>
      <c r="AG270" s="41"/>
      <c r="AH270" s="41"/>
      <c r="AI270" s="307"/>
    </row>
    <row r="271" spans="1:35" ht="45" hidden="1" customHeight="1" x14ac:dyDescent="0.2">
      <c r="A271" s="244" t="s">
        <v>8234</v>
      </c>
      <c r="B271" s="235">
        <v>651096642</v>
      </c>
      <c r="C271" s="235" t="s">
        <v>1816</v>
      </c>
      <c r="D271" s="236" t="s">
        <v>8225</v>
      </c>
      <c r="E271" s="235" t="s">
        <v>1817</v>
      </c>
      <c r="F271" s="237" t="s">
        <v>1818</v>
      </c>
      <c r="G271" s="237"/>
      <c r="H271" s="237" t="s">
        <v>1819</v>
      </c>
      <c r="I271" s="235" t="s">
        <v>1822</v>
      </c>
      <c r="J271" s="237" t="s">
        <v>1820</v>
      </c>
      <c r="K271" s="235" t="s">
        <v>1821</v>
      </c>
      <c r="L271" s="235" t="s">
        <v>1823</v>
      </c>
      <c r="M271" s="235" t="s">
        <v>1825</v>
      </c>
      <c r="N271" s="238" t="s">
        <v>46</v>
      </c>
      <c r="O271" s="239" t="s">
        <v>582</v>
      </c>
      <c r="P271" s="239" t="s">
        <v>1826</v>
      </c>
      <c r="Q271" s="240" t="s">
        <v>1824</v>
      </c>
      <c r="R271" s="239"/>
      <c r="S271" s="240">
        <v>93401</v>
      </c>
      <c r="T271" s="240" t="s">
        <v>1827</v>
      </c>
      <c r="U271" s="240">
        <v>2017</v>
      </c>
      <c r="V271" s="241">
        <v>42306</v>
      </c>
      <c r="W271" s="239">
        <v>7585</v>
      </c>
      <c r="X271" s="257"/>
      <c r="Y271" s="238"/>
      <c r="Z271" s="257"/>
      <c r="AA271" s="257"/>
      <c r="AB271" s="257"/>
      <c r="AC271" s="235"/>
      <c r="AD271" s="41"/>
      <c r="AE271" s="41"/>
      <c r="AF271" s="41"/>
      <c r="AG271" s="41"/>
      <c r="AH271" s="41"/>
      <c r="AI271" s="307"/>
    </row>
    <row r="272" spans="1:35" ht="45" hidden="1" customHeight="1" x14ac:dyDescent="0.2">
      <c r="A272" s="244" t="s">
        <v>6814</v>
      </c>
      <c r="B272" s="235">
        <v>651811481</v>
      </c>
      <c r="C272" s="235"/>
      <c r="D272" s="236" t="s">
        <v>8225</v>
      </c>
      <c r="E272" s="235" t="s">
        <v>6234</v>
      </c>
      <c r="F272" s="237" t="s">
        <v>5781</v>
      </c>
      <c r="G272" s="237"/>
      <c r="H272" s="237" t="s">
        <v>5601</v>
      </c>
      <c r="I272" s="235" t="s">
        <v>5595</v>
      </c>
      <c r="J272" s="237" t="s">
        <v>1216</v>
      </c>
      <c r="K272" s="235" t="s">
        <v>5596</v>
      </c>
      <c r="L272" s="235" t="s">
        <v>5597</v>
      </c>
      <c r="M272" s="235" t="s">
        <v>5598</v>
      </c>
      <c r="N272" s="238" t="s">
        <v>5033</v>
      </c>
      <c r="O272" s="239" t="s">
        <v>2282</v>
      </c>
      <c r="P272" s="239">
        <v>964560714</v>
      </c>
      <c r="Q272" s="251" t="s">
        <v>5599</v>
      </c>
      <c r="R272" s="239"/>
      <c r="S272" s="240">
        <v>93401</v>
      </c>
      <c r="T272" s="240" t="s">
        <v>5782</v>
      </c>
      <c r="U272" s="240">
        <v>2020</v>
      </c>
      <c r="V272" s="241">
        <v>43927</v>
      </c>
      <c r="W272" s="239">
        <v>7703</v>
      </c>
      <c r="X272" s="257"/>
      <c r="Y272" s="238"/>
      <c r="Z272" s="257"/>
      <c r="AA272" s="257"/>
      <c r="AB272" s="257"/>
      <c r="AC272" s="235"/>
      <c r="AD272" s="41"/>
      <c r="AE272" s="41"/>
      <c r="AF272" s="41"/>
      <c r="AG272" s="41"/>
      <c r="AH272" s="41"/>
      <c r="AI272" s="307"/>
    </row>
    <row r="273" spans="1:35" ht="45" hidden="1" customHeight="1" x14ac:dyDescent="0.2">
      <c r="A273" s="244" t="s">
        <v>6815</v>
      </c>
      <c r="B273" s="235">
        <v>817743005</v>
      </c>
      <c r="C273" s="235" t="s">
        <v>1303</v>
      </c>
      <c r="D273" s="236" t="s">
        <v>8225</v>
      </c>
      <c r="E273" s="235" t="s">
        <v>1828</v>
      </c>
      <c r="F273" s="237" t="s">
        <v>1829</v>
      </c>
      <c r="G273" s="237"/>
      <c r="H273" s="237" t="s">
        <v>1830</v>
      </c>
      <c r="I273" s="237" t="s">
        <v>1831</v>
      </c>
      <c r="J273" s="235" t="s">
        <v>1832</v>
      </c>
      <c r="K273" s="235" t="s">
        <v>1833</v>
      </c>
      <c r="L273" s="235" t="s">
        <v>1834</v>
      </c>
      <c r="M273" s="235" t="s">
        <v>1835</v>
      </c>
      <c r="N273" s="238" t="s">
        <v>5033</v>
      </c>
      <c r="O273" s="239" t="s">
        <v>8235</v>
      </c>
      <c r="P273" s="239" t="s">
        <v>1836</v>
      </c>
      <c r="Q273" s="240" t="s">
        <v>1837</v>
      </c>
      <c r="R273" s="239"/>
      <c r="S273" s="240">
        <v>93401</v>
      </c>
      <c r="T273" s="240" t="s">
        <v>1838</v>
      </c>
      <c r="U273" s="240">
        <v>2016</v>
      </c>
      <c r="V273" s="241">
        <v>37970</v>
      </c>
      <c r="W273" s="239">
        <v>5350</v>
      </c>
      <c r="X273" s="257"/>
      <c r="Y273" s="238"/>
      <c r="Z273" s="257"/>
      <c r="AA273" s="257"/>
      <c r="AB273" s="257"/>
      <c r="AC273" s="235"/>
      <c r="AD273" s="41"/>
      <c r="AE273" s="41"/>
      <c r="AF273" s="41"/>
      <c r="AG273" s="41"/>
      <c r="AH273" s="41"/>
      <c r="AI273" s="307"/>
    </row>
    <row r="274" spans="1:35" ht="45" hidden="1" customHeight="1" x14ac:dyDescent="0.2">
      <c r="A274" s="244" t="s">
        <v>6816</v>
      </c>
      <c r="B274" s="235">
        <v>759917405</v>
      </c>
      <c r="C274" s="235" t="s">
        <v>1839</v>
      </c>
      <c r="D274" s="236" t="s">
        <v>8226</v>
      </c>
      <c r="E274" s="235" t="s">
        <v>1840</v>
      </c>
      <c r="F274" s="237" t="s">
        <v>6817</v>
      </c>
      <c r="G274" s="237"/>
      <c r="H274" s="237" t="s">
        <v>1841</v>
      </c>
      <c r="I274" s="237" t="s">
        <v>5108</v>
      </c>
      <c r="J274" s="235" t="s">
        <v>6235</v>
      </c>
      <c r="K274" s="235" t="s">
        <v>5383</v>
      </c>
      <c r="L274" s="235" t="s">
        <v>5109</v>
      </c>
      <c r="M274" s="235" t="s">
        <v>6818</v>
      </c>
      <c r="N274" s="238" t="s">
        <v>5030</v>
      </c>
      <c r="O274" s="239" t="s">
        <v>159</v>
      </c>
      <c r="P274" s="239" t="s">
        <v>8399</v>
      </c>
      <c r="Q274" s="252" t="s">
        <v>5107</v>
      </c>
      <c r="R274" s="239"/>
      <c r="S274" s="240">
        <v>93401</v>
      </c>
      <c r="T274" s="240" t="s">
        <v>6819</v>
      </c>
      <c r="U274" s="240">
        <v>2020</v>
      </c>
      <c r="V274" s="241">
        <v>37970</v>
      </c>
      <c r="W274" s="239">
        <v>6983</v>
      </c>
      <c r="X274" s="257"/>
      <c r="Y274" s="238"/>
      <c r="Z274" s="257"/>
      <c r="AA274" s="257"/>
      <c r="AB274" s="257"/>
      <c r="AC274" s="235"/>
      <c r="AD274" s="41"/>
      <c r="AE274" s="41"/>
      <c r="AF274" s="41"/>
      <c r="AG274" s="41"/>
      <c r="AH274" s="41"/>
      <c r="AI274" s="307" t="s">
        <v>8236</v>
      </c>
    </row>
    <row r="275" spans="1:35" ht="45" hidden="1" customHeight="1" x14ac:dyDescent="0.2">
      <c r="A275" s="244" t="s">
        <v>6820</v>
      </c>
      <c r="B275" s="235">
        <v>654426600</v>
      </c>
      <c r="C275" s="235" t="s">
        <v>1291</v>
      </c>
      <c r="D275" s="236" t="s">
        <v>8225</v>
      </c>
      <c r="E275" s="235" t="s">
        <v>1842</v>
      </c>
      <c r="F275" s="237" t="s">
        <v>1843</v>
      </c>
      <c r="G275" s="237"/>
      <c r="H275" s="237" t="s">
        <v>1844</v>
      </c>
      <c r="I275" s="237" t="s">
        <v>1845</v>
      </c>
      <c r="J275" s="235" t="s">
        <v>1400</v>
      </c>
      <c r="K275" s="235" t="s">
        <v>1846</v>
      </c>
      <c r="L275" s="235" t="s">
        <v>1847</v>
      </c>
      <c r="M275" s="235" t="s">
        <v>1849</v>
      </c>
      <c r="N275" s="238" t="s">
        <v>46</v>
      </c>
      <c r="O275" s="239" t="s">
        <v>582</v>
      </c>
      <c r="P275" s="239" t="s">
        <v>1850</v>
      </c>
      <c r="Q275" s="240" t="s">
        <v>1848</v>
      </c>
      <c r="R275" s="239"/>
      <c r="S275" s="240" t="s">
        <v>81</v>
      </c>
      <c r="T275" s="240" t="s">
        <v>1851</v>
      </c>
      <c r="U275" s="240">
        <v>2013</v>
      </c>
      <c r="V275" s="241">
        <v>39113</v>
      </c>
      <c r="W275" s="239">
        <v>7344</v>
      </c>
      <c r="X275" s="257"/>
      <c r="Y275" s="238"/>
      <c r="Z275" s="257"/>
      <c r="AA275" s="257"/>
      <c r="AB275" s="257"/>
      <c r="AC275" s="235"/>
      <c r="AD275" s="41"/>
      <c r="AE275" s="41"/>
      <c r="AF275" s="41"/>
      <c r="AG275" s="41"/>
      <c r="AH275" s="41"/>
      <c r="AI275" s="307"/>
    </row>
    <row r="276" spans="1:35" ht="45" hidden="1" customHeight="1" x14ac:dyDescent="0.2">
      <c r="A276" s="244" t="s">
        <v>6821</v>
      </c>
      <c r="B276" s="235">
        <v>715127008</v>
      </c>
      <c r="C276" s="235" t="s">
        <v>1351</v>
      </c>
      <c r="D276" s="236" t="s">
        <v>8225</v>
      </c>
      <c r="E276" s="235" t="s">
        <v>1852</v>
      </c>
      <c r="F276" s="237" t="s">
        <v>1853</v>
      </c>
      <c r="G276" s="237"/>
      <c r="H276" s="237" t="s">
        <v>1854</v>
      </c>
      <c r="I276" s="237" t="s">
        <v>1855</v>
      </c>
      <c r="J276" s="235" t="s">
        <v>1400</v>
      </c>
      <c r="K276" s="235" t="s">
        <v>123</v>
      </c>
      <c r="L276" s="235" t="s">
        <v>1856</v>
      </c>
      <c r="M276" s="235" t="s">
        <v>1857</v>
      </c>
      <c r="N276" s="238" t="s">
        <v>46</v>
      </c>
      <c r="O276" s="239" t="s">
        <v>582</v>
      </c>
      <c r="P276" s="239"/>
      <c r="Q276" s="240"/>
      <c r="R276" s="239"/>
      <c r="S276" s="240">
        <v>93401</v>
      </c>
      <c r="T276" s="240" t="s">
        <v>1760</v>
      </c>
      <c r="U276" s="240">
        <v>2017</v>
      </c>
      <c r="V276" s="241">
        <v>39414</v>
      </c>
      <c r="W276" s="239">
        <v>7384</v>
      </c>
      <c r="X276" s="257"/>
      <c r="Y276" s="238"/>
      <c r="Z276" s="257"/>
      <c r="AA276" s="257"/>
      <c r="AB276" s="257"/>
      <c r="AC276" s="235"/>
      <c r="AD276" s="41"/>
      <c r="AE276" s="41"/>
      <c r="AF276" s="41"/>
      <c r="AG276" s="41"/>
      <c r="AH276" s="41"/>
      <c r="AI276" s="307"/>
    </row>
    <row r="277" spans="1:35" ht="45" hidden="1" customHeight="1" x14ac:dyDescent="0.2">
      <c r="A277" s="244" t="s">
        <v>6822</v>
      </c>
      <c r="B277" s="235">
        <v>716223000</v>
      </c>
      <c r="C277" s="235" t="s">
        <v>1303</v>
      </c>
      <c r="D277" s="236" t="s">
        <v>8225</v>
      </c>
      <c r="E277" s="235" t="s">
        <v>1858</v>
      </c>
      <c r="F277" s="235" t="s">
        <v>1860</v>
      </c>
      <c r="G277" s="235"/>
      <c r="H277" s="237" t="s">
        <v>1859</v>
      </c>
      <c r="I277" s="237" t="s">
        <v>1861</v>
      </c>
      <c r="J277" s="235" t="s">
        <v>1862</v>
      </c>
      <c r="K277" s="235" t="s">
        <v>1863</v>
      </c>
      <c r="L277" s="235" t="s">
        <v>1864</v>
      </c>
      <c r="M277" s="235" t="s">
        <v>1865</v>
      </c>
      <c r="N277" s="238" t="s">
        <v>5029</v>
      </c>
      <c r="O277" s="239" t="s">
        <v>1423</v>
      </c>
      <c r="P277" s="239"/>
      <c r="Q277" s="240"/>
      <c r="R277" s="239"/>
      <c r="S277" s="240" t="s">
        <v>1039</v>
      </c>
      <c r="T277" s="240" t="s">
        <v>1866</v>
      </c>
      <c r="U277" s="240">
        <v>2014</v>
      </c>
      <c r="V277" s="241">
        <v>37970</v>
      </c>
      <c r="W277" s="239">
        <v>6780</v>
      </c>
      <c r="X277" s="257"/>
      <c r="Y277" s="238"/>
      <c r="Z277" s="257"/>
      <c r="AA277" s="257"/>
      <c r="AB277" s="257"/>
      <c r="AC277" s="235"/>
      <c r="AD277" s="41"/>
      <c r="AE277" s="41"/>
      <c r="AF277" s="41"/>
      <c r="AG277" s="41"/>
      <c r="AH277" s="41"/>
      <c r="AI277" s="307"/>
    </row>
    <row r="278" spans="1:35" ht="45" hidden="1" customHeight="1" x14ac:dyDescent="0.2">
      <c r="A278" s="244" t="s">
        <v>6823</v>
      </c>
      <c r="B278" s="235">
        <v>732384006</v>
      </c>
      <c r="C278" s="235" t="s">
        <v>1291</v>
      </c>
      <c r="D278" s="236" t="s">
        <v>8225</v>
      </c>
      <c r="E278" s="235" t="s">
        <v>1867</v>
      </c>
      <c r="F278" s="237" t="s">
        <v>5943</v>
      </c>
      <c r="G278" s="237"/>
      <c r="H278" s="237" t="s">
        <v>1868</v>
      </c>
      <c r="I278" s="237" t="s">
        <v>5944</v>
      </c>
      <c r="J278" s="235" t="s">
        <v>5945</v>
      </c>
      <c r="K278" s="235" t="s">
        <v>5946</v>
      </c>
      <c r="L278" s="235" t="s">
        <v>1870</v>
      </c>
      <c r="M278" s="235" t="s">
        <v>1871</v>
      </c>
      <c r="N278" s="238" t="s">
        <v>46</v>
      </c>
      <c r="O278" s="239" t="s">
        <v>1872</v>
      </c>
      <c r="P278" s="239" t="s">
        <v>5936</v>
      </c>
      <c r="Q278" s="240" t="s">
        <v>5937</v>
      </c>
      <c r="R278" s="239"/>
      <c r="S278" s="240" t="s">
        <v>516</v>
      </c>
      <c r="T278" s="240" t="s">
        <v>6824</v>
      </c>
      <c r="U278" s="240">
        <v>2020</v>
      </c>
      <c r="V278" s="241">
        <v>42688</v>
      </c>
      <c r="W278" s="239">
        <v>7620</v>
      </c>
      <c r="X278" s="257"/>
      <c r="Y278" s="238"/>
      <c r="Z278" s="257"/>
      <c r="AA278" s="257"/>
      <c r="AB278" s="257"/>
      <c r="AC278" s="235"/>
      <c r="AD278" s="41"/>
      <c r="AE278" s="41"/>
      <c r="AF278" s="41"/>
      <c r="AG278" s="41"/>
      <c r="AH278" s="41"/>
      <c r="AI278" s="307"/>
    </row>
    <row r="279" spans="1:35" ht="45" hidden="1" customHeight="1" x14ac:dyDescent="0.2">
      <c r="A279" s="244" t="s">
        <v>8237</v>
      </c>
      <c r="B279" s="235">
        <v>650992660</v>
      </c>
      <c r="C279" s="235" t="s">
        <v>70</v>
      </c>
      <c r="D279" s="236" t="s">
        <v>8159</v>
      </c>
      <c r="E279" s="235" t="s">
        <v>1874</v>
      </c>
      <c r="F279" s="237" t="s">
        <v>1875</v>
      </c>
      <c r="G279" s="237"/>
      <c r="H279" s="237" t="s">
        <v>1876</v>
      </c>
      <c r="I279" s="237" t="s">
        <v>1877</v>
      </c>
      <c r="J279" s="235" t="s">
        <v>690</v>
      </c>
      <c r="K279" s="235" t="s">
        <v>1878</v>
      </c>
      <c r="L279" s="235" t="s">
        <v>1879</v>
      </c>
      <c r="M279" s="235" t="s">
        <v>1880</v>
      </c>
      <c r="N279" s="238" t="s">
        <v>46</v>
      </c>
      <c r="O279" s="239" t="s">
        <v>582</v>
      </c>
      <c r="P279" s="239" t="s">
        <v>1881</v>
      </c>
      <c r="Q279" s="240" t="s">
        <v>1882</v>
      </c>
      <c r="R279" s="239"/>
      <c r="S279" s="240" t="s">
        <v>561</v>
      </c>
      <c r="T279" s="240" t="s">
        <v>694</v>
      </c>
      <c r="U279" s="240">
        <v>2017</v>
      </c>
      <c r="V279" s="241">
        <v>43472</v>
      </c>
      <c r="W279" s="239">
        <v>7667</v>
      </c>
      <c r="X279" s="257"/>
      <c r="Y279" s="238"/>
      <c r="Z279" s="257"/>
      <c r="AA279" s="257"/>
      <c r="AB279" s="257"/>
      <c r="AC279" s="235"/>
      <c r="AD279" s="41"/>
      <c r="AE279" s="41"/>
      <c r="AF279" s="41"/>
      <c r="AG279" s="41"/>
      <c r="AH279" s="41"/>
      <c r="AI279" s="307"/>
    </row>
    <row r="280" spans="1:35" ht="45" hidden="1" customHeight="1" x14ac:dyDescent="0.2">
      <c r="A280" s="244" t="s">
        <v>6825</v>
      </c>
      <c r="B280" s="235">
        <v>702081009</v>
      </c>
      <c r="C280" s="235" t="s">
        <v>1303</v>
      </c>
      <c r="D280" s="236" t="s">
        <v>8225</v>
      </c>
      <c r="E280" s="235" t="s">
        <v>1883</v>
      </c>
      <c r="F280" s="237" t="s">
        <v>6826</v>
      </c>
      <c r="G280" s="237"/>
      <c r="H280" s="237" t="s">
        <v>1884</v>
      </c>
      <c r="I280" s="235" t="s">
        <v>6827</v>
      </c>
      <c r="J280" s="235" t="s">
        <v>1885</v>
      </c>
      <c r="K280" s="235" t="s">
        <v>1886</v>
      </c>
      <c r="L280" s="235" t="s">
        <v>5111</v>
      </c>
      <c r="M280" s="235" t="s">
        <v>6828</v>
      </c>
      <c r="N280" s="238" t="s">
        <v>47</v>
      </c>
      <c r="O280" s="239" t="s">
        <v>1174</v>
      </c>
      <c r="P280" s="239" t="s">
        <v>5956</v>
      </c>
      <c r="Q280" s="240" t="s">
        <v>6829</v>
      </c>
      <c r="R280" s="239"/>
      <c r="S280" s="240">
        <v>93105</v>
      </c>
      <c r="T280" s="240" t="s">
        <v>6830</v>
      </c>
      <c r="U280" s="240">
        <v>2020</v>
      </c>
      <c r="V280" s="241">
        <v>37970</v>
      </c>
      <c r="W280" s="239">
        <v>6905</v>
      </c>
      <c r="X280" s="257"/>
      <c r="Y280" s="238"/>
      <c r="Z280" s="257"/>
      <c r="AA280" s="257"/>
      <c r="AB280" s="257"/>
      <c r="AC280" s="276" t="s">
        <v>8129</v>
      </c>
      <c r="AD280" s="41"/>
      <c r="AE280" s="41"/>
      <c r="AF280" s="41"/>
      <c r="AG280" s="41"/>
      <c r="AH280" s="41"/>
      <c r="AI280" s="307" t="s">
        <v>8130</v>
      </c>
    </row>
    <row r="281" spans="1:35" ht="45" hidden="1" customHeight="1" x14ac:dyDescent="0.2">
      <c r="A281" s="244" t="s">
        <v>6831</v>
      </c>
      <c r="B281" s="235">
        <v>717538005</v>
      </c>
      <c r="C281" s="235" t="s">
        <v>1303</v>
      </c>
      <c r="D281" s="236" t="s">
        <v>8225</v>
      </c>
      <c r="E281" s="235" t="s">
        <v>1887</v>
      </c>
      <c r="F281" s="237" t="s">
        <v>5347</v>
      </c>
      <c r="G281" s="237"/>
      <c r="H281" s="237" t="s">
        <v>1888</v>
      </c>
      <c r="I281" s="237" t="s">
        <v>1889</v>
      </c>
      <c r="J281" s="235" t="s">
        <v>163</v>
      </c>
      <c r="K281" s="235" t="s">
        <v>1892</v>
      </c>
      <c r="L281" s="235" t="s">
        <v>1893</v>
      </c>
      <c r="M281" s="235" t="s">
        <v>1890</v>
      </c>
      <c r="N281" s="238" t="s">
        <v>5032</v>
      </c>
      <c r="O281" s="239" t="s">
        <v>1894</v>
      </c>
      <c r="P281" s="239" t="s">
        <v>1891</v>
      </c>
      <c r="Q281" s="240"/>
      <c r="R281" s="239"/>
      <c r="S281" s="240">
        <v>93401</v>
      </c>
      <c r="T281" s="240" t="s">
        <v>5947</v>
      </c>
      <c r="U281" s="240">
        <v>2019</v>
      </c>
      <c r="V281" s="241">
        <v>37970</v>
      </c>
      <c r="W281" s="239">
        <v>6862</v>
      </c>
      <c r="X281" s="257"/>
      <c r="Y281" s="238"/>
      <c r="Z281" s="257"/>
      <c r="AA281" s="257"/>
      <c r="AB281" s="257"/>
      <c r="AC281" s="235"/>
      <c r="AD281" s="41"/>
      <c r="AE281" s="41"/>
      <c r="AF281" s="41"/>
      <c r="AG281" s="41"/>
      <c r="AH281" s="41"/>
      <c r="AI281" s="307" t="s">
        <v>8238</v>
      </c>
    </row>
    <row r="282" spans="1:35" ht="45" hidden="1" customHeight="1" x14ac:dyDescent="0.2">
      <c r="A282" s="244" t="s">
        <v>6832</v>
      </c>
      <c r="B282" s="235">
        <v>653176902</v>
      </c>
      <c r="C282" s="235" t="s">
        <v>1291</v>
      </c>
      <c r="D282" s="236" t="s">
        <v>8225</v>
      </c>
      <c r="E282" s="235" t="s">
        <v>1895</v>
      </c>
      <c r="F282" s="237" t="s">
        <v>6833</v>
      </c>
      <c r="G282" s="237"/>
      <c r="H282" s="237" t="s">
        <v>1896</v>
      </c>
      <c r="I282" s="237" t="s">
        <v>6834</v>
      </c>
      <c r="J282" s="235" t="s">
        <v>1897</v>
      </c>
      <c r="K282" s="235" t="s">
        <v>1898</v>
      </c>
      <c r="L282" s="235" t="s">
        <v>1899</v>
      </c>
      <c r="M282" s="235" t="s">
        <v>1900</v>
      </c>
      <c r="N282" s="238" t="s">
        <v>46</v>
      </c>
      <c r="O282" s="239" t="s">
        <v>582</v>
      </c>
      <c r="P282" s="239" t="s">
        <v>6835</v>
      </c>
      <c r="Q282" s="240" t="s">
        <v>1901</v>
      </c>
      <c r="R282" s="239"/>
      <c r="S282" s="240" t="s">
        <v>81</v>
      </c>
      <c r="T282" s="240" t="s">
        <v>6836</v>
      </c>
      <c r="U282" s="240">
        <v>2020</v>
      </c>
      <c r="V282" s="241">
        <v>39143</v>
      </c>
      <c r="W282" s="239">
        <v>7347</v>
      </c>
      <c r="X282" s="257"/>
      <c r="Y282" s="238"/>
      <c r="Z282" s="257"/>
      <c r="AA282" s="257"/>
      <c r="AB282" s="257"/>
      <c r="AC282" s="276" t="s">
        <v>8131</v>
      </c>
      <c r="AD282" s="41"/>
      <c r="AE282" s="41"/>
      <c r="AF282" s="41"/>
      <c r="AG282" s="41"/>
      <c r="AH282" s="41"/>
      <c r="AI282" s="307" t="s">
        <v>8131</v>
      </c>
    </row>
    <row r="283" spans="1:35" ht="45" hidden="1" customHeight="1" x14ac:dyDescent="0.2">
      <c r="A283" s="244" t="s">
        <v>6837</v>
      </c>
      <c r="B283" s="235">
        <v>651137691</v>
      </c>
      <c r="C283" s="240" t="s">
        <v>1902</v>
      </c>
      <c r="D283" s="236" t="s">
        <v>8225</v>
      </c>
      <c r="E283" s="235" t="s">
        <v>1903</v>
      </c>
      <c r="F283" s="237" t="s">
        <v>1904</v>
      </c>
      <c r="G283" s="237"/>
      <c r="H283" s="237" t="s">
        <v>1905</v>
      </c>
      <c r="I283" s="237" t="s">
        <v>1906</v>
      </c>
      <c r="J283" s="235" t="s">
        <v>1907</v>
      </c>
      <c r="K283" s="235" t="s">
        <v>1908</v>
      </c>
      <c r="L283" s="235" t="s">
        <v>1909</v>
      </c>
      <c r="M283" s="235" t="s">
        <v>1911</v>
      </c>
      <c r="N283" s="238" t="s">
        <v>504</v>
      </c>
      <c r="O283" s="239" t="s">
        <v>8239</v>
      </c>
      <c r="P283" s="239" t="s">
        <v>1912</v>
      </c>
      <c r="Q283" s="240" t="s">
        <v>1910</v>
      </c>
      <c r="R283" s="239"/>
      <c r="S283" s="240">
        <v>93401</v>
      </c>
      <c r="T283" s="240" t="s">
        <v>1302</v>
      </c>
      <c r="U283" s="240">
        <v>2015</v>
      </c>
      <c r="V283" s="241">
        <v>42489</v>
      </c>
      <c r="W283" s="239">
        <v>7606</v>
      </c>
      <c r="X283" s="257"/>
      <c r="Y283" s="238"/>
      <c r="Z283" s="257"/>
      <c r="AA283" s="257"/>
      <c r="AB283" s="257"/>
      <c r="AC283" s="235"/>
      <c r="AD283" s="41"/>
      <c r="AE283" s="41"/>
      <c r="AF283" s="41"/>
      <c r="AG283" s="41"/>
      <c r="AH283" s="41"/>
      <c r="AI283" s="307"/>
    </row>
    <row r="284" spans="1:35" ht="45" hidden="1" customHeight="1" x14ac:dyDescent="0.2">
      <c r="A284" s="244" t="s">
        <v>6838</v>
      </c>
      <c r="B284" s="235">
        <v>652968406</v>
      </c>
      <c r="C284" s="235" t="s">
        <v>1351</v>
      </c>
      <c r="D284" s="236" t="s">
        <v>8225</v>
      </c>
      <c r="E284" s="235" t="s">
        <v>1913</v>
      </c>
      <c r="F284" s="237" t="s">
        <v>1914</v>
      </c>
      <c r="G284" s="237"/>
      <c r="H284" s="237" t="s">
        <v>1915</v>
      </c>
      <c r="I284" s="237" t="s">
        <v>1916</v>
      </c>
      <c r="J284" s="235" t="s">
        <v>1917</v>
      </c>
      <c r="K284" s="235" t="s">
        <v>1918</v>
      </c>
      <c r="L284" s="235" t="s">
        <v>1919</v>
      </c>
      <c r="M284" s="235" t="s">
        <v>1920</v>
      </c>
      <c r="N284" s="238" t="s">
        <v>46</v>
      </c>
      <c r="O284" s="239" t="s">
        <v>582</v>
      </c>
      <c r="P284" s="239" t="s">
        <v>1921</v>
      </c>
      <c r="Q284" s="240"/>
      <c r="R284" s="239"/>
      <c r="S284" s="240">
        <v>93401</v>
      </c>
      <c r="T284" s="240" t="s">
        <v>1922</v>
      </c>
      <c r="U284" s="240">
        <v>2010</v>
      </c>
      <c r="V284" s="241">
        <v>39322</v>
      </c>
      <c r="W284" s="239">
        <v>7371</v>
      </c>
      <c r="X284" s="257"/>
      <c r="Y284" s="238"/>
      <c r="Z284" s="257"/>
      <c r="AA284" s="257"/>
      <c r="AB284" s="257"/>
      <c r="AC284" s="235"/>
      <c r="AD284" s="41"/>
      <c r="AE284" s="41"/>
      <c r="AF284" s="41"/>
      <c r="AG284" s="41"/>
      <c r="AH284" s="41"/>
      <c r="AI284" s="307"/>
    </row>
    <row r="285" spans="1:35" ht="45" hidden="1" customHeight="1" x14ac:dyDescent="0.2">
      <c r="A285" s="244" t="s">
        <v>6839</v>
      </c>
      <c r="B285" s="235">
        <v>650964950</v>
      </c>
      <c r="C285" s="235" t="s">
        <v>1291</v>
      </c>
      <c r="D285" s="236" t="s">
        <v>8225</v>
      </c>
      <c r="E285" s="235" t="s">
        <v>1923</v>
      </c>
      <c r="F285" s="237" t="s">
        <v>7558</v>
      </c>
      <c r="G285" s="237"/>
      <c r="H285" s="237" t="s">
        <v>1924</v>
      </c>
      <c r="I285" s="237" t="s">
        <v>1925</v>
      </c>
      <c r="J285" s="235" t="s">
        <v>1926</v>
      </c>
      <c r="K285" s="235" t="s">
        <v>1927</v>
      </c>
      <c r="L285" s="235" t="s">
        <v>1928</v>
      </c>
      <c r="M285" s="235" t="s">
        <v>5045</v>
      </c>
      <c r="N285" s="238" t="s">
        <v>5031</v>
      </c>
      <c r="O285" s="239" t="s">
        <v>1930</v>
      </c>
      <c r="P285" s="239" t="s">
        <v>7559</v>
      </c>
      <c r="Q285" s="240" t="s">
        <v>1929</v>
      </c>
      <c r="R285" s="239"/>
      <c r="S285" s="240" t="s">
        <v>81</v>
      </c>
      <c r="T285" s="240" t="s">
        <v>7560</v>
      </c>
      <c r="U285" s="240">
        <v>2020</v>
      </c>
      <c r="V285" s="241">
        <v>43374</v>
      </c>
      <c r="W285" s="239">
        <v>7658</v>
      </c>
      <c r="X285" s="302"/>
      <c r="Y285" s="303"/>
      <c r="Z285" s="302"/>
      <c r="AA285" s="302"/>
      <c r="AB285" s="302"/>
      <c r="AC285" s="304"/>
      <c r="AD285" s="41"/>
      <c r="AE285" s="41"/>
      <c r="AF285" s="41"/>
      <c r="AG285" s="41"/>
      <c r="AH285" s="41"/>
      <c r="AI285" s="307"/>
    </row>
    <row r="286" spans="1:35" ht="45" hidden="1" customHeight="1" x14ac:dyDescent="0.2">
      <c r="A286" s="244" t="s">
        <v>8240</v>
      </c>
      <c r="B286" s="235" t="s">
        <v>7829</v>
      </c>
      <c r="C286" s="235" t="s">
        <v>1303</v>
      </c>
      <c r="D286" s="236" t="s">
        <v>8225</v>
      </c>
      <c r="E286" s="235" t="s">
        <v>1931</v>
      </c>
      <c r="F286" s="237" t="s">
        <v>6840</v>
      </c>
      <c r="G286" s="237"/>
      <c r="H286" s="237" t="s">
        <v>1932</v>
      </c>
      <c r="I286" s="237" t="s">
        <v>6841</v>
      </c>
      <c r="J286" s="235" t="s">
        <v>1933</v>
      </c>
      <c r="K286" s="235" t="s">
        <v>5864</v>
      </c>
      <c r="L286" s="235" t="s">
        <v>1934</v>
      </c>
      <c r="M286" s="235" t="s">
        <v>1935</v>
      </c>
      <c r="N286" s="238" t="s">
        <v>46</v>
      </c>
      <c r="O286" s="239" t="s">
        <v>1936</v>
      </c>
      <c r="P286" s="239" t="s">
        <v>6842</v>
      </c>
      <c r="Q286" s="240" t="s">
        <v>5865</v>
      </c>
      <c r="R286" s="239"/>
      <c r="S286" s="240" t="s">
        <v>1315</v>
      </c>
      <c r="T286" s="240" t="s">
        <v>6533</v>
      </c>
      <c r="U286" s="240">
        <v>2020</v>
      </c>
      <c r="V286" s="241">
        <v>37970</v>
      </c>
      <c r="W286" s="239">
        <v>7036</v>
      </c>
      <c r="X286" s="302"/>
      <c r="Y286" s="303"/>
      <c r="Z286" s="302"/>
      <c r="AA286" s="302"/>
      <c r="AB286" s="302"/>
      <c r="AC286" s="304"/>
      <c r="AD286" s="41"/>
      <c r="AE286" s="41"/>
      <c r="AF286" s="41"/>
      <c r="AG286" s="41"/>
      <c r="AH286" s="41"/>
      <c r="AI286" s="307"/>
    </row>
    <row r="287" spans="1:35" ht="45" hidden="1" customHeight="1" x14ac:dyDescent="0.2">
      <c r="A287" s="244" t="s">
        <v>6843</v>
      </c>
      <c r="B287" s="235">
        <v>653401507</v>
      </c>
      <c r="C287" s="235" t="s">
        <v>1291</v>
      </c>
      <c r="D287" s="236" t="s">
        <v>8225</v>
      </c>
      <c r="E287" s="235" t="s">
        <v>1937</v>
      </c>
      <c r="F287" s="237" t="s">
        <v>1938</v>
      </c>
      <c r="G287" s="237"/>
      <c r="H287" s="237" t="s">
        <v>1939</v>
      </c>
      <c r="I287" s="237" t="s">
        <v>1940</v>
      </c>
      <c r="J287" s="235" t="s">
        <v>163</v>
      </c>
      <c r="K287" s="235" t="s">
        <v>1941</v>
      </c>
      <c r="L287" s="235" t="s">
        <v>1942</v>
      </c>
      <c r="M287" s="238" t="s">
        <v>1944</v>
      </c>
      <c r="N287" s="238" t="s">
        <v>504</v>
      </c>
      <c r="O287" s="239" t="s">
        <v>638</v>
      </c>
      <c r="P287" s="239" t="s">
        <v>1945</v>
      </c>
      <c r="Q287" s="240" t="s">
        <v>1943</v>
      </c>
      <c r="R287" s="239"/>
      <c r="S287" s="240" t="s">
        <v>81</v>
      </c>
      <c r="T287" s="240" t="s">
        <v>1946</v>
      </c>
      <c r="U287" s="240">
        <v>2006</v>
      </c>
      <c r="V287" s="241">
        <v>39616</v>
      </c>
      <c r="W287" s="239">
        <v>7396</v>
      </c>
      <c r="X287" s="257"/>
      <c r="Y287" s="238"/>
      <c r="Z287" s="257"/>
      <c r="AA287" s="257"/>
      <c r="AB287" s="257"/>
      <c r="AC287" s="235"/>
      <c r="AD287" s="41"/>
      <c r="AE287" s="41"/>
      <c r="AF287" s="41"/>
      <c r="AG287" s="41"/>
      <c r="AH287" s="41"/>
      <c r="AI287" s="307"/>
    </row>
    <row r="288" spans="1:35" ht="45" hidden="1" customHeight="1" x14ac:dyDescent="0.2">
      <c r="A288" s="244" t="s">
        <v>6844</v>
      </c>
      <c r="B288" s="235">
        <v>651872022</v>
      </c>
      <c r="C288" s="235"/>
      <c r="D288" s="236" t="s">
        <v>8225</v>
      </c>
      <c r="E288" s="235" t="s">
        <v>6845</v>
      </c>
      <c r="F288" s="237" t="s">
        <v>6846</v>
      </c>
      <c r="G288" s="237"/>
      <c r="H288" s="237" t="s">
        <v>6847</v>
      </c>
      <c r="I288" s="237" t="s">
        <v>6848</v>
      </c>
      <c r="J288" s="235" t="s">
        <v>1216</v>
      </c>
      <c r="K288" s="235" t="s">
        <v>6849</v>
      </c>
      <c r="L288" s="235" t="s">
        <v>6850</v>
      </c>
      <c r="M288" s="238" t="s">
        <v>6851</v>
      </c>
      <c r="N288" s="238" t="s">
        <v>5031</v>
      </c>
      <c r="O288" s="239" t="s">
        <v>3483</v>
      </c>
      <c r="P288" s="239">
        <v>987619046</v>
      </c>
      <c r="Q288" s="251" t="s">
        <v>6852</v>
      </c>
      <c r="R288" s="239"/>
      <c r="S288" s="240">
        <v>93401</v>
      </c>
      <c r="T288" s="240" t="s">
        <v>6660</v>
      </c>
      <c r="U288" s="240">
        <v>2020</v>
      </c>
      <c r="V288" s="241">
        <v>44355</v>
      </c>
      <c r="W288" s="239">
        <v>7733</v>
      </c>
      <c r="X288" s="312"/>
      <c r="Y288" s="313"/>
      <c r="Z288" s="312"/>
      <c r="AA288" s="312"/>
      <c r="AB288" s="312"/>
      <c r="AC288" s="314"/>
      <c r="AD288" s="41"/>
      <c r="AE288" s="41"/>
      <c r="AF288" s="41"/>
      <c r="AG288" s="41"/>
      <c r="AH288" s="41"/>
      <c r="AI288" s="307"/>
    </row>
    <row r="289" spans="1:35" ht="45" hidden="1" customHeight="1" x14ac:dyDescent="0.2">
      <c r="A289" s="244" t="s">
        <v>8241</v>
      </c>
      <c r="B289" s="235" t="s">
        <v>7830</v>
      </c>
      <c r="C289" s="235" t="s">
        <v>1351</v>
      </c>
      <c r="D289" s="236" t="s">
        <v>8225</v>
      </c>
      <c r="E289" s="235" t="s">
        <v>1947</v>
      </c>
      <c r="F289" s="237" t="s">
        <v>6853</v>
      </c>
      <c r="G289" s="237"/>
      <c r="H289" s="237" t="s">
        <v>1948</v>
      </c>
      <c r="I289" s="238" t="s">
        <v>6854</v>
      </c>
      <c r="J289" s="235" t="s">
        <v>383</v>
      </c>
      <c r="K289" s="235" t="s">
        <v>5984</v>
      </c>
      <c r="L289" s="235" t="s">
        <v>6121</v>
      </c>
      <c r="M289" s="235" t="s">
        <v>1949</v>
      </c>
      <c r="N289" s="235" t="s">
        <v>46</v>
      </c>
      <c r="O289" s="239" t="s">
        <v>688</v>
      </c>
      <c r="P289" s="239" t="s">
        <v>1950</v>
      </c>
      <c r="Q289" s="240" t="s">
        <v>5994</v>
      </c>
      <c r="R289" s="239"/>
      <c r="S289" s="240">
        <v>93401</v>
      </c>
      <c r="T289" s="240" t="s">
        <v>6855</v>
      </c>
      <c r="U289" s="240">
        <v>2020</v>
      </c>
      <c r="V289" s="241">
        <v>37970</v>
      </c>
      <c r="W289" s="239">
        <v>4250</v>
      </c>
      <c r="X289" s="257"/>
      <c r="Y289" s="238"/>
      <c r="Z289" s="257"/>
      <c r="AA289" s="257"/>
      <c r="AB289" s="257"/>
      <c r="AC289" s="235" t="s">
        <v>8137</v>
      </c>
      <c r="AD289" s="41"/>
      <c r="AE289" s="41"/>
      <c r="AF289" s="41"/>
      <c r="AG289" s="41"/>
      <c r="AH289" s="41"/>
      <c r="AI289" s="307" t="s">
        <v>8242</v>
      </c>
    </row>
    <row r="290" spans="1:35" ht="45" hidden="1" customHeight="1" x14ac:dyDescent="0.2">
      <c r="A290" s="244" t="s">
        <v>6856</v>
      </c>
      <c r="B290" s="235" t="s">
        <v>7831</v>
      </c>
      <c r="C290" s="235" t="s">
        <v>1303</v>
      </c>
      <c r="D290" s="236" t="s">
        <v>8225</v>
      </c>
      <c r="E290" s="235" t="s">
        <v>1951</v>
      </c>
      <c r="F290" s="237" t="s">
        <v>5822</v>
      </c>
      <c r="G290" s="237"/>
      <c r="H290" s="237" t="s">
        <v>1952</v>
      </c>
      <c r="I290" s="237" t="s">
        <v>5824</v>
      </c>
      <c r="J290" s="235" t="s">
        <v>3856</v>
      </c>
      <c r="K290" s="245">
        <v>43622</v>
      </c>
      <c r="L290" s="235" t="s">
        <v>5362</v>
      </c>
      <c r="M290" s="235" t="s">
        <v>1953</v>
      </c>
      <c r="N290" s="238" t="s">
        <v>5034</v>
      </c>
      <c r="O290" s="239" t="s">
        <v>1954</v>
      </c>
      <c r="P290" s="239" t="s">
        <v>5823</v>
      </c>
      <c r="Q290" s="240" t="s">
        <v>5361</v>
      </c>
      <c r="R290" s="239"/>
      <c r="S290" s="240">
        <v>93401</v>
      </c>
      <c r="T290" s="240" t="s">
        <v>5667</v>
      </c>
      <c r="U290" s="240">
        <v>2019</v>
      </c>
      <c r="V290" s="241">
        <v>37970</v>
      </c>
      <c r="W290" s="239">
        <v>4300</v>
      </c>
      <c r="X290" s="257"/>
      <c r="Y290" s="238"/>
      <c r="Z290" s="257"/>
      <c r="AA290" s="257"/>
      <c r="AB290" s="257"/>
      <c r="AC290" s="235"/>
      <c r="AD290" s="41"/>
      <c r="AE290" s="41"/>
      <c r="AF290" s="41"/>
      <c r="AG290" s="41"/>
      <c r="AH290" s="41"/>
      <c r="AI290" s="307"/>
    </row>
    <row r="291" spans="1:35" ht="45" hidden="1" customHeight="1" x14ac:dyDescent="0.2">
      <c r="A291" s="244" t="s">
        <v>6857</v>
      </c>
      <c r="B291" s="235">
        <v>651907179</v>
      </c>
      <c r="C291" s="235"/>
      <c r="D291" s="236" t="s">
        <v>8225</v>
      </c>
      <c r="E291" s="235" t="s">
        <v>6236</v>
      </c>
      <c r="F291" s="237" t="s">
        <v>6858</v>
      </c>
      <c r="G291" s="237"/>
      <c r="H291" s="237" t="s">
        <v>5529</v>
      </c>
      <c r="I291" s="237" t="s">
        <v>6859</v>
      </c>
      <c r="J291" s="235" t="s">
        <v>1296</v>
      </c>
      <c r="K291" s="245" t="s">
        <v>5540</v>
      </c>
      <c r="L291" s="235" t="s">
        <v>6338</v>
      </c>
      <c r="M291" s="235" t="s">
        <v>5530</v>
      </c>
      <c r="N291" s="238" t="s">
        <v>504</v>
      </c>
      <c r="O291" s="239" t="s">
        <v>8182</v>
      </c>
      <c r="P291" s="239" t="s">
        <v>5531</v>
      </c>
      <c r="Q291" s="251" t="s">
        <v>5532</v>
      </c>
      <c r="R291" s="239"/>
      <c r="S291" s="240">
        <v>93401</v>
      </c>
      <c r="T291" s="240" t="s">
        <v>5582</v>
      </c>
      <c r="U291" s="240">
        <v>2020</v>
      </c>
      <c r="V291" s="241">
        <v>43887</v>
      </c>
      <c r="W291" s="239">
        <v>7697</v>
      </c>
      <c r="X291" s="302"/>
      <c r="Y291" s="303"/>
      <c r="Z291" s="302"/>
      <c r="AA291" s="302"/>
      <c r="AB291" s="302"/>
      <c r="AC291" s="304"/>
      <c r="AD291" s="41"/>
      <c r="AE291" s="41"/>
      <c r="AF291" s="41"/>
      <c r="AG291" s="41"/>
      <c r="AH291" s="41"/>
      <c r="AI291" s="307"/>
    </row>
    <row r="292" spans="1:35" ht="45" hidden="1" customHeight="1" x14ac:dyDescent="0.2">
      <c r="A292" s="244" t="s">
        <v>8243</v>
      </c>
      <c r="B292" s="235">
        <v>710993009</v>
      </c>
      <c r="C292" s="235" t="s">
        <v>1303</v>
      </c>
      <c r="D292" s="236" t="s">
        <v>8225</v>
      </c>
      <c r="E292" s="235" t="s">
        <v>1955</v>
      </c>
      <c r="F292" s="237" t="s">
        <v>1956</v>
      </c>
      <c r="G292" s="237"/>
      <c r="H292" s="237" t="s">
        <v>1957</v>
      </c>
      <c r="I292" s="237" t="s">
        <v>1958</v>
      </c>
      <c r="J292" s="235" t="s">
        <v>1959</v>
      </c>
      <c r="K292" s="235" t="s">
        <v>1960</v>
      </c>
      <c r="L292" s="235" t="s">
        <v>1961</v>
      </c>
      <c r="M292" s="235" t="s">
        <v>1963</v>
      </c>
      <c r="N292" s="239" t="s">
        <v>46</v>
      </c>
      <c r="O292" s="239" t="s">
        <v>1222</v>
      </c>
      <c r="P292" s="239" t="s">
        <v>1962</v>
      </c>
      <c r="Q292" s="240"/>
      <c r="R292" s="239"/>
      <c r="S292" s="240" t="s">
        <v>81</v>
      </c>
      <c r="T292" s="240" t="s">
        <v>1965</v>
      </c>
      <c r="U292" s="240">
        <v>2005</v>
      </c>
      <c r="V292" s="241">
        <v>37970</v>
      </c>
      <c r="W292" s="239">
        <v>6860</v>
      </c>
      <c r="X292" s="257"/>
      <c r="Y292" s="238"/>
      <c r="Z292" s="257"/>
      <c r="AA292" s="257"/>
      <c r="AB292" s="257"/>
      <c r="AC292" s="235"/>
      <c r="AD292" s="41"/>
      <c r="AE292" s="41"/>
      <c r="AF292" s="41"/>
      <c r="AG292" s="41"/>
      <c r="AH292" s="41"/>
      <c r="AI292" s="307"/>
    </row>
    <row r="293" spans="1:35" ht="45" hidden="1" customHeight="1" x14ac:dyDescent="0.2">
      <c r="A293" s="244" t="s">
        <v>6860</v>
      </c>
      <c r="B293" s="235">
        <v>716569004</v>
      </c>
      <c r="C293" s="235" t="s">
        <v>1303</v>
      </c>
      <c r="D293" s="236" t="s">
        <v>8225</v>
      </c>
      <c r="E293" s="235" t="s">
        <v>1966</v>
      </c>
      <c r="F293" s="254" t="s">
        <v>7972</v>
      </c>
      <c r="G293" s="254"/>
      <c r="H293" s="237" t="s">
        <v>1967</v>
      </c>
      <c r="I293" s="237" t="s">
        <v>7973</v>
      </c>
      <c r="J293" s="235" t="s">
        <v>1968</v>
      </c>
      <c r="K293" s="235" t="s">
        <v>7974</v>
      </c>
      <c r="L293" s="235" t="s">
        <v>1969</v>
      </c>
      <c r="M293" s="235" t="s">
        <v>1970</v>
      </c>
      <c r="N293" s="239" t="s">
        <v>46</v>
      </c>
      <c r="O293" s="239" t="s">
        <v>1872</v>
      </c>
      <c r="P293" s="239" t="s">
        <v>5707</v>
      </c>
      <c r="Q293" s="251" t="s">
        <v>5708</v>
      </c>
      <c r="R293" s="239"/>
      <c r="S293" s="240">
        <v>93105</v>
      </c>
      <c r="T293" s="240" t="s">
        <v>7975</v>
      </c>
      <c r="U293" s="240">
        <v>2021</v>
      </c>
      <c r="V293" s="241">
        <v>37970</v>
      </c>
      <c r="W293" s="239">
        <v>6560</v>
      </c>
      <c r="X293" s="302"/>
      <c r="Y293" s="303"/>
      <c r="Z293" s="302"/>
      <c r="AA293" s="302"/>
      <c r="AB293" s="302"/>
      <c r="AC293" s="304"/>
      <c r="AD293" s="41"/>
      <c r="AE293" s="41"/>
      <c r="AF293" s="41"/>
      <c r="AG293" s="41"/>
      <c r="AH293" s="41"/>
      <c r="AI293" s="307"/>
    </row>
    <row r="294" spans="1:35" ht="45" hidden="1" customHeight="1" x14ac:dyDescent="0.2">
      <c r="A294" s="244" t="s">
        <v>6861</v>
      </c>
      <c r="B294" s="235">
        <v>718144000</v>
      </c>
      <c r="C294" s="235" t="s">
        <v>1343</v>
      </c>
      <c r="D294" s="236" t="s">
        <v>8225</v>
      </c>
      <c r="E294" s="235" t="s">
        <v>1971</v>
      </c>
      <c r="F294" s="237" t="s">
        <v>1972</v>
      </c>
      <c r="G294" s="237"/>
      <c r="H294" s="237" t="s">
        <v>1973</v>
      </c>
      <c r="I294" s="237" t="s">
        <v>1974</v>
      </c>
      <c r="J294" s="235" t="s">
        <v>1975</v>
      </c>
      <c r="K294" s="235" t="s">
        <v>1976</v>
      </c>
      <c r="L294" s="235" t="s">
        <v>1977</v>
      </c>
      <c r="M294" s="235" t="s">
        <v>1978</v>
      </c>
      <c r="N294" s="238" t="s">
        <v>46</v>
      </c>
      <c r="O294" s="239" t="s">
        <v>1334</v>
      </c>
      <c r="P294" s="239"/>
      <c r="Q294" s="240"/>
      <c r="R294" s="239"/>
      <c r="S294" s="240" t="s">
        <v>81</v>
      </c>
      <c r="T294" s="240" t="s">
        <v>1979</v>
      </c>
      <c r="U294" s="240">
        <v>2010</v>
      </c>
      <c r="V294" s="241">
        <v>38429</v>
      </c>
      <c r="W294" s="239">
        <v>7157</v>
      </c>
      <c r="X294" s="257"/>
      <c r="Y294" s="238"/>
      <c r="Z294" s="257"/>
      <c r="AA294" s="257"/>
      <c r="AB294" s="257"/>
      <c r="AC294" s="235"/>
      <c r="AD294" s="41"/>
      <c r="AE294" s="41"/>
      <c r="AF294" s="41"/>
      <c r="AG294" s="41"/>
      <c r="AH294" s="41"/>
      <c r="AI294" s="307"/>
    </row>
    <row r="295" spans="1:35" ht="45" hidden="1" customHeight="1" x14ac:dyDescent="0.2">
      <c r="A295" s="244" t="s">
        <v>6862</v>
      </c>
      <c r="B295" s="235">
        <v>716316009</v>
      </c>
      <c r="C295" s="235" t="s">
        <v>1303</v>
      </c>
      <c r="D295" s="236" t="s">
        <v>8225</v>
      </c>
      <c r="E295" s="235" t="s">
        <v>1980</v>
      </c>
      <c r="F295" s="237" t="s">
        <v>7912</v>
      </c>
      <c r="G295" s="237"/>
      <c r="H295" s="237" t="s">
        <v>1981</v>
      </c>
      <c r="I295" s="237" t="s">
        <v>7913</v>
      </c>
      <c r="J295" s="235" t="s">
        <v>1982</v>
      </c>
      <c r="K295" s="235" t="s">
        <v>6863</v>
      </c>
      <c r="L295" s="235" t="s">
        <v>6864</v>
      </c>
      <c r="M295" s="235" t="s">
        <v>5685</v>
      </c>
      <c r="N295" s="238" t="s">
        <v>46</v>
      </c>
      <c r="O295" s="239" t="s">
        <v>582</v>
      </c>
      <c r="P295" s="239" t="s">
        <v>5686</v>
      </c>
      <c r="Q295" s="240" t="s">
        <v>6865</v>
      </c>
      <c r="R295" s="239"/>
      <c r="S295" s="240">
        <v>93401</v>
      </c>
      <c r="T295" s="240" t="s">
        <v>7914</v>
      </c>
      <c r="U295" s="240">
        <v>2021</v>
      </c>
      <c r="V295" s="241">
        <v>37970</v>
      </c>
      <c r="W295" s="239">
        <v>6470</v>
      </c>
      <c r="X295" s="302"/>
      <c r="Y295" s="303"/>
      <c r="Z295" s="302"/>
      <c r="AA295" s="302"/>
      <c r="AB295" s="302"/>
      <c r="AC295" s="308" t="s">
        <v>8131</v>
      </c>
      <c r="AD295" s="41"/>
      <c r="AE295" s="41"/>
      <c r="AF295" s="41"/>
      <c r="AG295" s="41"/>
      <c r="AH295" s="41"/>
      <c r="AI295" s="307" t="s">
        <v>8131</v>
      </c>
    </row>
    <row r="296" spans="1:35" ht="45" hidden="1" customHeight="1" x14ac:dyDescent="0.2">
      <c r="A296" s="244" t="s">
        <v>6866</v>
      </c>
      <c r="B296" s="235">
        <v>730513003</v>
      </c>
      <c r="C296" s="235" t="s">
        <v>1303</v>
      </c>
      <c r="D296" s="236" t="s">
        <v>8225</v>
      </c>
      <c r="E296" s="235" t="s">
        <v>1983</v>
      </c>
      <c r="F296" s="237" t="s">
        <v>1984</v>
      </c>
      <c r="G296" s="237"/>
      <c r="H296" s="237" t="s">
        <v>1985</v>
      </c>
      <c r="I296" s="237" t="s">
        <v>1986</v>
      </c>
      <c r="J296" s="235" t="s">
        <v>1987</v>
      </c>
      <c r="K296" s="235" t="s">
        <v>1988</v>
      </c>
      <c r="L296" s="235" t="s">
        <v>123</v>
      </c>
      <c r="M296" s="235" t="s">
        <v>1989</v>
      </c>
      <c r="N296" s="238" t="s">
        <v>46</v>
      </c>
      <c r="O296" s="239" t="s">
        <v>582</v>
      </c>
      <c r="P296" s="239"/>
      <c r="Q296" s="240"/>
      <c r="R296" s="239"/>
      <c r="S296" s="240">
        <v>93401</v>
      </c>
      <c r="T296" s="240" t="s">
        <v>1990</v>
      </c>
      <c r="U296" s="240">
        <v>2007</v>
      </c>
      <c r="V296" s="241">
        <v>37970</v>
      </c>
      <c r="W296" s="239">
        <v>7059</v>
      </c>
      <c r="X296" s="257"/>
      <c r="Y296" s="238"/>
      <c r="Z296" s="257"/>
      <c r="AA296" s="257"/>
      <c r="AB296" s="257"/>
      <c r="AC296" s="235"/>
      <c r="AD296" s="41"/>
      <c r="AE296" s="41"/>
      <c r="AF296" s="41"/>
      <c r="AG296" s="41"/>
      <c r="AH296" s="41"/>
      <c r="AI296" s="307"/>
    </row>
    <row r="297" spans="1:35" ht="45" hidden="1" customHeight="1" x14ac:dyDescent="0.2">
      <c r="A297" s="244" t="s">
        <v>6867</v>
      </c>
      <c r="B297" s="235">
        <v>759522508</v>
      </c>
      <c r="C297" s="235" t="s">
        <v>1303</v>
      </c>
      <c r="D297" s="236" t="s">
        <v>8225</v>
      </c>
      <c r="E297" s="235" t="s">
        <v>1991</v>
      </c>
      <c r="F297" s="237" t="s">
        <v>1992</v>
      </c>
      <c r="G297" s="237"/>
      <c r="H297" s="237" t="s">
        <v>1993</v>
      </c>
      <c r="I297" s="237" t="s">
        <v>1994</v>
      </c>
      <c r="J297" s="235" t="s">
        <v>1996</v>
      </c>
      <c r="K297" s="235" t="s">
        <v>1997</v>
      </c>
      <c r="L297" s="235" t="s">
        <v>1998</v>
      </c>
      <c r="M297" s="235" t="s">
        <v>1995</v>
      </c>
      <c r="N297" s="238" t="s">
        <v>46</v>
      </c>
      <c r="O297" s="239" t="s">
        <v>1872</v>
      </c>
      <c r="P297" s="239"/>
      <c r="Q297" s="240"/>
      <c r="R297" s="239"/>
      <c r="S297" s="240">
        <v>93401</v>
      </c>
      <c r="T297" s="240" t="s">
        <v>1999</v>
      </c>
      <c r="U297" s="240">
        <v>2009</v>
      </c>
      <c r="V297" s="241">
        <v>38449</v>
      </c>
      <c r="W297" s="239">
        <v>7165</v>
      </c>
      <c r="X297" s="257"/>
      <c r="Y297" s="238"/>
      <c r="Z297" s="257"/>
      <c r="AA297" s="257"/>
      <c r="AB297" s="257"/>
      <c r="AC297" s="235"/>
      <c r="AD297" s="41"/>
      <c r="AE297" s="41"/>
      <c r="AF297" s="41"/>
      <c r="AG297" s="41"/>
      <c r="AH297" s="41"/>
      <c r="AI297" s="307"/>
    </row>
    <row r="298" spans="1:35" ht="45" hidden="1" customHeight="1" x14ac:dyDescent="0.2">
      <c r="A298" s="244" t="s">
        <v>6868</v>
      </c>
      <c r="B298" s="235">
        <v>702358000</v>
      </c>
      <c r="C298" s="235" t="s">
        <v>1303</v>
      </c>
      <c r="D298" s="236" t="s">
        <v>8225</v>
      </c>
      <c r="E298" s="235" t="s">
        <v>2000</v>
      </c>
      <c r="F298" s="237" t="s">
        <v>6869</v>
      </c>
      <c r="G298" s="237"/>
      <c r="H298" s="237" t="s">
        <v>2001</v>
      </c>
      <c r="I298" s="237" t="s">
        <v>6870</v>
      </c>
      <c r="J298" s="235" t="s">
        <v>5860</v>
      </c>
      <c r="K298" s="235" t="s">
        <v>6871</v>
      </c>
      <c r="L298" s="235" t="s">
        <v>6872</v>
      </c>
      <c r="M298" s="235" t="s">
        <v>5861</v>
      </c>
      <c r="N298" s="238" t="s">
        <v>46</v>
      </c>
      <c r="O298" s="239" t="s">
        <v>688</v>
      </c>
      <c r="P298" s="239">
        <v>222108293</v>
      </c>
      <c r="Q298" s="251" t="s">
        <v>5583</v>
      </c>
      <c r="R298" s="239"/>
      <c r="S298" s="240" t="s">
        <v>2002</v>
      </c>
      <c r="T298" s="240" t="s">
        <v>6873</v>
      </c>
      <c r="U298" s="240">
        <v>2020</v>
      </c>
      <c r="V298" s="241">
        <v>37970</v>
      </c>
      <c r="W298" s="239">
        <v>4400</v>
      </c>
      <c r="X298" s="257"/>
      <c r="Y298" s="238"/>
      <c r="Z298" s="257"/>
      <c r="AA298" s="257"/>
      <c r="AB298" s="257"/>
      <c r="AC298" s="235"/>
      <c r="AD298" s="41"/>
      <c r="AE298" s="41"/>
      <c r="AF298" s="41"/>
      <c r="AG298" s="41"/>
      <c r="AH298" s="41"/>
      <c r="AI298" s="307" t="s">
        <v>8244</v>
      </c>
    </row>
    <row r="299" spans="1:35" ht="45" hidden="1" customHeight="1" x14ac:dyDescent="0.2">
      <c r="A299" s="244" t="s">
        <v>6874</v>
      </c>
      <c r="B299" s="235">
        <v>651086930</v>
      </c>
      <c r="C299" s="235" t="s">
        <v>1291</v>
      </c>
      <c r="D299" s="236" t="s">
        <v>8225</v>
      </c>
      <c r="E299" s="235" t="s">
        <v>2003</v>
      </c>
      <c r="F299" s="237" t="s">
        <v>2004</v>
      </c>
      <c r="G299" s="237"/>
      <c r="H299" s="237" t="s">
        <v>4983</v>
      </c>
      <c r="I299" s="237" t="s">
        <v>2005</v>
      </c>
      <c r="J299" s="235" t="s">
        <v>2006</v>
      </c>
      <c r="K299" s="235" t="s">
        <v>2007</v>
      </c>
      <c r="L299" s="235" t="s">
        <v>2008</v>
      </c>
      <c r="M299" s="235" t="s">
        <v>2009</v>
      </c>
      <c r="N299" s="238" t="s">
        <v>46</v>
      </c>
      <c r="O299" s="239" t="s">
        <v>582</v>
      </c>
      <c r="P299" s="239" t="s">
        <v>2010</v>
      </c>
      <c r="Q299" s="240" t="s">
        <v>2011</v>
      </c>
      <c r="R299" s="239"/>
      <c r="S299" s="240" t="s">
        <v>561</v>
      </c>
      <c r="T299" s="240" t="s">
        <v>522</v>
      </c>
      <c r="U299" s="240">
        <v>2017</v>
      </c>
      <c r="V299" s="241">
        <v>43357</v>
      </c>
      <c r="W299" s="239">
        <v>7656</v>
      </c>
      <c r="X299" s="257"/>
      <c r="Y299" s="238"/>
      <c r="Z299" s="257"/>
      <c r="AA299" s="257"/>
      <c r="AB299" s="257"/>
      <c r="AC299" s="235"/>
      <c r="AD299" s="41"/>
      <c r="AE299" s="41"/>
      <c r="AF299" s="41"/>
      <c r="AG299" s="41"/>
      <c r="AH299" s="41"/>
      <c r="AI299" s="307"/>
    </row>
    <row r="300" spans="1:35" ht="45" hidden="1" customHeight="1" x14ac:dyDescent="0.2">
      <c r="A300" s="244" t="s">
        <v>6875</v>
      </c>
      <c r="B300" s="235">
        <v>739296005</v>
      </c>
      <c r="C300" s="235" t="s">
        <v>1303</v>
      </c>
      <c r="D300" s="236" t="s">
        <v>8225</v>
      </c>
      <c r="E300" s="235" t="s">
        <v>2012</v>
      </c>
      <c r="F300" s="237" t="s">
        <v>2013</v>
      </c>
      <c r="G300" s="237"/>
      <c r="H300" s="237" t="s">
        <v>2014</v>
      </c>
      <c r="I300" s="237" t="s">
        <v>2015</v>
      </c>
      <c r="J300" s="235" t="s">
        <v>2016</v>
      </c>
      <c r="K300" s="235" t="s">
        <v>2017</v>
      </c>
      <c r="L300" s="235" t="s">
        <v>2018</v>
      </c>
      <c r="M300" s="235" t="s">
        <v>2019</v>
      </c>
      <c r="N300" s="239" t="s">
        <v>495</v>
      </c>
      <c r="O300" s="239" t="s">
        <v>2122</v>
      </c>
      <c r="P300" s="239"/>
      <c r="Q300" s="240"/>
      <c r="R300" s="239"/>
      <c r="S300" s="240" t="s">
        <v>1039</v>
      </c>
      <c r="T300" s="240" t="s">
        <v>2020</v>
      </c>
      <c r="U300" s="240">
        <v>2016</v>
      </c>
      <c r="V300" s="241">
        <v>37970</v>
      </c>
      <c r="W300" s="239">
        <v>7124</v>
      </c>
      <c r="X300" s="257"/>
      <c r="Y300" s="238"/>
      <c r="Z300" s="257"/>
      <c r="AA300" s="257"/>
      <c r="AB300" s="257"/>
      <c r="AC300" s="235"/>
      <c r="AD300" s="41"/>
      <c r="AE300" s="41"/>
      <c r="AF300" s="41"/>
      <c r="AG300" s="41"/>
      <c r="AH300" s="41"/>
      <c r="AI300" s="307"/>
    </row>
    <row r="301" spans="1:35" ht="45" hidden="1" customHeight="1" x14ac:dyDescent="0.2">
      <c r="A301" s="244" t="s">
        <v>6876</v>
      </c>
      <c r="B301" s="235">
        <v>650856899</v>
      </c>
      <c r="C301" s="235" t="s">
        <v>1291</v>
      </c>
      <c r="D301" s="236" t="s">
        <v>8225</v>
      </c>
      <c r="E301" s="234" t="s">
        <v>2021</v>
      </c>
      <c r="F301" s="237" t="s">
        <v>6877</v>
      </c>
      <c r="G301" s="237"/>
      <c r="H301" s="237" t="s">
        <v>2022</v>
      </c>
      <c r="I301" s="237" t="s">
        <v>6878</v>
      </c>
      <c r="J301" s="235" t="s">
        <v>1482</v>
      </c>
      <c r="K301" s="235" t="s">
        <v>6237</v>
      </c>
      <c r="L301" s="235" t="s">
        <v>2023</v>
      </c>
      <c r="M301" s="235" t="s">
        <v>5805</v>
      </c>
      <c r="N301" s="238" t="s">
        <v>5031</v>
      </c>
      <c r="O301" s="239" t="s">
        <v>2490</v>
      </c>
      <c r="P301" s="239" t="s">
        <v>5806</v>
      </c>
      <c r="Q301" s="240" t="s">
        <v>6879</v>
      </c>
      <c r="R301" s="239"/>
      <c r="S301" s="240">
        <v>93401</v>
      </c>
      <c r="T301" s="240" t="s">
        <v>6880</v>
      </c>
      <c r="U301" s="240">
        <v>2020</v>
      </c>
      <c r="V301" s="241">
        <v>42202</v>
      </c>
      <c r="W301" s="239">
        <v>7574</v>
      </c>
      <c r="X301" s="257"/>
      <c r="Y301" s="238"/>
      <c r="Z301" s="257"/>
      <c r="AA301" s="257"/>
      <c r="AB301" s="257"/>
      <c r="AC301" s="235"/>
      <c r="AD301" s="41"/>
      <c r="AE301" s="41"/>
      <c r="AF301" s="41"/>
      <c r="AG301" s="41"/>
      <c r="AH301" s="41"/>
      <c r="AI301" s="307"/>
    </row>
    <row r="302" spans="1:35" ht="45" hidden="1" customHeight="1" x14ac:dyDescent="0.2">
      <c r="A302" s="244" t="s">
        <v>6881</v>
      </c>
      <c r="B302" s="235">
        <v>723236002</v>
      </c>
      <c r="C302" s="235" t="s">
        <v>1446</v>
      </c>
      <c r="D302" s="236" t="s">
        <v>8225</v>
      </c>
      <c r="E302" s="235" t="s">
        <v>2024</v>
      </c>
      <c r="F302" s="237" t="s">
        <v>2025</v>
      </c>
      <c r="G302" s="237"/>
      <c r="H302" s="237" t="s">
        <v>2026</v>
      </c>
      <c r="I302" s="237" t="s">
        <v>2027</v>
      </c>
      <c r="J302" s="235" t="s">
        <v>2028</v>
      </c>
      <c r="K302" s="235" t="s">
        <v>2029</v>
      </c>
      <c r="L302" s="235" t="s">
        <v>2030</v>
      </c>
      <c r="M302" s="235" t="s">
        <v>2032</v>
      </c>
      <c r="N302" s="238" t="s">
        <v>46</v>
      </c>
      <c r="O302" s="239" t="s">
        <v>1564</v>
      </c>
      <c r="P302" s="239" t="s">
        <v>2033</v>
      </c>
      <c r="Q302" s="240" t="s">
        <v>2031</v>
      </c>
      <c r="R302" s="239"/>
      <c r="S302" s="240">
        <v>93401</v>
      </c>
      <c r="T302" s="240" t="s">
        <v>2034</v>
      </c>
      <c r="U302" s="240">
        <v>2013</v>
      </c>
      <c r="V302" s="241">
        <v>37970</v>
      </c>
      <c r="W302" s="239">
        <v>6922</v>
      </c>
      <c r="X302" s="257"/>
      <c r="Y302" s="238"/>
      <c r="Z302" s="257"/>
      <c r="AA302" s="257"/>
      <c r="AB302" s="257"/>
      <c r="AC302" s="235"/>
      <c r="AD302" s="41"/>
      <c r="AE302" s="41"/>
      <c r="AF302" s="41"/>
      <c r="AG302" s="41"/>
      <c r="AH302" s="41"/>
      <c r="AI302" s="307"/>
    </row>
    <row r="303" spans="1:35" ht="45" hidden="1" customHeight="1" x14ac:dyDescent="0.2">
      <c r="A303" s="244" t="s">
        <v>2035</v>
      </c>
      <c r="B303" s="235">
        <v>711789006</v>
      </c>
      <c r="C303" s="235" t="s">
        <v>1303</v>
      </c>
      <c r="D303" s="236" t="s">
        <v>8225</v>
      </c>
      <c r="E303" s="235" t="s">
        <v>2036</v>
      </c>
      <c r="F303" s="237" t="s">
        <v>6882</v>
      </c>
      <c r="G303" s="237"/>
      <c r="H303" s="237" t="s">
        <v>2035</v>
      </c>
      <c r="I303" s="237" t="s">
        <v>6883</v>
      </c>
      <c r="J303" s="235" t="s">
        <v>2037</v>
      </c>
      <c r="K303" s="235" t="s">
        <v>5955</v>
      </c>
      <c r="L303" s="235" t="s">
        <v>6884</v>
      </c>
      <c r="M303" s="235" t="s">
        <v>2039</v>
      </c>
      <c r="N303" s="238" t="s">
        <v>46</v>
      </c>
      <c r="O303" s="239" t="s">
        <v>733</v>
      </c>
      <c r="P303" s="239" t="s">
        <v>2040</v>
      </c>
      <c r="Q303" s="240" t="s">
        <v>2038</v>
      </c>
      <c r="R303" s="239"/>
      <c r="S303" s="240">
        <v>93401</v>
      </c>
      <c r="T303" s="240" t="s">
        <v>6885</v>
      </c>
      <c r="U303" s="240">
        <v>2020</v>
      </c>
      <c r="V303" s="269">
        <v>37970</v>
      </c>
      <c r="W303" s="239">
        <v>4425</v>
      </c>
      <c r="X303" s="257"/>
      <c r="Y303" s="238"/>
      <c r="Z303" s="257"/>
      <c r="AA303" s="257"/>
      <c r="AB303" s="257"/>
      <c r="AC303" s="235"/>
      <c r="AD303" s="41"/>
      <c r="AE303" s="41"/>
      <c r="AF303" s="41"/>
      <c r="AG303" s="41"/>
      <c r="AH303" s="41"/>
      <c r="AI303" s="307" t="s">
        <v>8245</v>
      </c>
    </row>
    <row r="304" spans="1:35" ht="45" hidden="1" customHeight="1" x14ac:dyDescent="0.2">
      <c r="A304" s="244" t="s">
        <v>8246</v>
      </c>
      <c r="B304" s="235">
        <v>716904008</v>
      </c>
      <c r="C304" s="235" t="s">
        <v>1303</v>
      </c>
      <c r="D304" s="236" t="s">
        <v>8225</v>
      </c>
      <c r="E304" s="235" t="s">
        <v>2041</v>
      </c>
      <c r="F304" s="237" t="s">
        <v>5989</v>
      </c>
      <c r="G304" s="237"/>
      <c r="H304" s="237" t="s">
        <v>2042</v>
      </c>
      <c r="I304" s="237" t="s">
        <v>6010</v>
      </c>
      <c r="J304" s="235" t="s">
        <v>2043</v>
      </c>
      <c r="K304" s="235" t="s">
        <v>5993</v>
      </c>
      <c r="L304" s="235" t="s">
        <v>2044</v>
      </c>
      <c r="M304" s="235" t="s">
        <v>5990</v>
      </c>
      <c r="N304" s="238" t="s">
        <v>46</v>
      </c>
      <c r="O304" s="239" t="s">
        <v>2045</v>
      </c>
      <c r="P304" s="239" t="s">
        <v>5991</v>
      </c>
      <c r="Q304" s="251" t="s">
        <v>5992</v>
      </c>
      <c r="R304" s="239"/>
      <c r="S304" s="240">
        <v>93401</v>
      </c>
      <c r="T304" s="240" t="s">
        <v>6886</v>
      </c>
      <c r="U304" s="240">
        <v>2020</v>
      </c>
      <c r="V304" s="241">
        <v>37970</v>
      </c>
      <c r="W304" s="239">
        <v>7004</v>
      </c>
      <c r="X304" s="257"/>
      <c r="Y304" s="238"/>
      <c r="Z304" s="257"/>
      <c r="AA304" s="257"/>
      <c r="AB304" s="257"/>
      <c r="AC304" s="276" t="s">
        <v>8134</v>
      </c>
      <c r="AD304" s="41"/>
      <c r="AE304" s="41"/>
      <c r="AF304" s="41"/>
      <c r="AG304" s="41"/>
      <c r="AH304" s="41"/>
      <c r="AI304" s="307" t="s">
        <v>8145</v>
      </c>
    </row>
    <row r="305" spans="1:35" ht="45" hidden="1" customHeight="1" x14ac:dyDescent="0.2">
      <c r="A305" s="244" t="s">
        <v>8247</v>
      </c>
      <c r="B305" s="235">
        <v>655563601</v>
      </c>
      <c r="C305" s="235" t="s">
        <v>1839</v>
      </c>
      <c r="D305" s="236" t="s">
        <v>8226</v>
      </c>
      <c r="E305" s="235" t="s">
        <v>2046</v>
      </c>
      <c r="F305" s="237" t="s">
        <v>1869</v>
      </c>
      <c r="G305" s="237"/>
      <c r="H305" s="237" t="s">
        <v>2047</v>
      </c>
      <c r="I305" s="237" t="s">
        <v>2048</v>
      </c>
      <c r="J305" s="235" t="s">
        <v>2049</v>
      </c>
      <c r="K305" s="235" t="s">
        <v>2050</v>
      </c>
      <c r="L305" s="235" t="s">
        <v>2051</v>
      </c>
      <c r="M305" s="235" t="s">
        <v>5046</v>
      </c>
      <c r="N305" s="238" t="s">
        <v>5031</v>
      </c>
      <c r="O305" s="239" t="s">
        <v>2052</v>
      </c>
      <c r="P305" s="239"/>
      <c r="Q305" s="240"/>
      <c r="R305" s="239"/>
      <c r="S305" s="240">
        <v>93401</v>
      </c>
      <c r="T305" s="240" t="s">
        <v>2053</v>
      </c>
      <c r="U305" s="240">
        <v>2005</v>
      </c>
      <c r="V305" s="241">
        <v>38911</v>
      </c>
      <c r="W305" s="239">
        <v>7329</v>
      </c>
      <c r="X305" s="257"/>
      <c r="Y305" s="238"/>
      <c r="Z305" s="257"/>
      <c r="AA305" s="257"/>
      <c r="AB305" s="257"/>
      <c r="AC305" s="235"/>
      <c r="AD305" s="41"/>
      <c r="AE305" s="41"/>
      <c r="AF305" s="41"/>
      <c r="AG305" s="41"/>
      <c r="AH305" s="41"/>
      <c r="AI305" s="307"/>
    </row>
    <row r="306" spans="1:35" ht="45" hidden="1" customHeight="1" x14ac:dyDescent="0.2">
      <c r="A306" s="244" t="s">
        <v>6887</v>
      </c>
      <c r="B306" s="235">
        <v>651884764</v>
      </c>
      <c r="C306" s="235"/>
      <c r="D306" s="236" t="s">
        <v>8225</v>
      </c>
      <c r="E306" s="235" t="s">
        <v>6238</v>
      </c>
      <c r="F306" s="237" t="s">
        <v>6888</v>
      </c>
      <c r="G306" s="237"/>
      <c r="H306" s="237" t="s">
        <v>5542</v>
      </c>
      <c r="I306" s="237" t="s">
        <v>5543</v>
      </c>
      <c r="J306" s="235" t="s">
        <v>5544</v>
      </c>
      <c r="K306" s="245">
        <v>43636</v>
      </c>
      <c r="L306" s="235" t="s">
        <v>5545</v>
      </c>
      <c r="M306" s="235" t="s">
        <v>5547</v>
      </c>
      <c r="N306" s="238" t="s">
        <v>5032</v>
      </c>
      <c r="O306" s="239" t="s">
        <v>805</v>
      </c>
      <c r="P306" s="239" t="s">
        <v>5548</v>
      </c>
      <c r="Q306" s="240" t="s">
        <v>5546</v>
      </c>
      <c r="R306" s="239"/>
      <c r="S306" s="240">
        <v>93401</v>
      </c>
      <c r="T306" s="240" t="s">
        <v>6889</v>
      </c>
      <c r="U306" s="240">
        <v>2021</v>
      </c>
      <c r="V306" s="241">
        <v>43893</v>
      </c>
      <c r="W306" s="239">
        <v>7698</v>
      </c>
      <c r="X306" s="257"/>
      <c r="Y306" s="238"/>
      <c r="Z306" s="257"/>
      <c r="AA306" s="257"/>
      <c r="AB306" s="257"/>
      <c r="AC306" s="235"/>
      <c r="AD306" s="41"/>
      <c r="AE306" s="41"/>
      <c r="AF306" s="41"/>
      <c r="AG306" s="41"/>
      <c r="AH306" s="41"/>
      <c r="AI306" s="307"/>
    </row>
    <row r="307" spans="1:35" ht="45" hidden="1" customHeight="1" x14ac:dyDescent="0.2">
      <c r="A307" s="244" t="s">
        <v>6890</v>
      </c>
      <c r="B307" s="235">
        <v>651935121</v>
      </c>
      <c r="C307" s="235"/>
      <c r="D307" s="236" t="s">
        <v>8225</v>
      </c>
      <c r="E307" s="235" t="s">
        <v>6239</v>
      </c>
      <c r="F307" s="237" t="s">
        <v>5650</v>
      </c>
      <c r="G307" s="237"/>
      <c r="H307" s="237" t="s">
        <v>8060</v>
      </c>
      <c r="I307" s="237" t="s">
        <v>5651</v>
      </c>
      <c r="J307" s="235" t="s">
        <v>1216</v>
      </c>
      <c r="K307" s="235" t="s">
        <v>5652</v>
      </c>
      <c r="L307" s="235" t="s">
        <v>5653</v>
      </c>
      <c r="M307" s="235" t="s">
        <v>5654</v>
      </c>
      <c r="N307" s="238" t="s">
        <v>5069</v>
      </c>
      <c r="O307" s="239" t="s">
        <v>713</v>
      </c>
      <c r="P307" s="239" t="s">
        <v>5655</v>
      </c>
      <c r="Q307" s="240" t="s">
        <v>5656</v>
      </c>
      <c r="R307" s="239"/>
      <c r="S307" s="240">
        <v>93401</v>
      </c>
      <c r="T307" s="240" t="s">
        <v>5565</v>
      </c>
      <c r="U307" s="240">
        <v>2019</v>
      </c>
      <c r="V307" s="241">
        <v>44034</v>
      </c>
      <c r="W307" s="239">
        <v>7709</v>
      </c>
      <c r="X307" s="257"/>
      <c r="Y307" s="238"/>
      <c r="Z307" s="257"/>
      <c r="AA307" s="257"/>
      <c r="AB307" s="257"/>
      <c r="AC307" s="235"/>
      <c r="AD307" s="41"/>
      <c r="AE307" s="41"/>
      <c r="AF307" s="41"/>
      <c r="AG307" s="41"/>
      <c r="AH307" s="41"/>
      <c r="AI307" s="307"/>
    </row>
    <row r="308" spans="1:35" ht="45" hidden="1" customHeight="1" x14ac:dyDescent="0.2">
      <c r="A308" s="244" t="s">
        <v>6891</v>
      </c>
      <c r="B308" s="235">
        <v>650224140</v>
      </c>
      <c r="C308" s="235" t="s">
        <v>1303</v>
      </c>
      <c r="D308" s="236" t="s">
        <v>8225</v>
      </c>
      <c r="E308" s="235" t="s">
        <v>2054</v>
      </c>
      <c r="F308" s="237" t="s">
        <v>2055</v>
      </c>
      <c r="G308" s="237"/>
      <c r="H308" s="237" t="s">
        <v>2056</v>
      </c>
      <c r="I308" s="235" t="s">
        <v>2057</v>
      </c>
      <c r="J308" s="235" t="s">
        <v>2058</v>
      </c>
      <c r="K308" s="235" t="s">
        <v>2059</v>
      </c>
      <c r="L308" s="235" t="s">
        <v>2060</v>
      </c>
      <c r="M308" s="235" t="s">
        <v>2062</v>
      </c>
      <c r="N308" s="238" t="s">
        <v>46</v>
      </c>
      <c r="O308" s="239" t="s">
        <v>582</v>
      </c>
      <c r="P308" s="239" t="s">
        <v>2063</v>
      </c>
      <c r="Q308" s="240" t="s">
        <v>2061</v>
      </c>
      <c r="R308" s="239"/>
      <c r="S308" s="240" t="s">
        <v>346</v>
      </c>
      <c r="T308" s="240" t="s">
        <v>2064</v>
      </c>
      <c r="U308" s="240">
        <v>2010</v>
      </c>
      <c r="V308" s="241">
        <v>40522</v>
      </c>
      <c r="W308" s="239">
        <v>7437</v>
      </c>
      <c r="X308" s="257"/>
      <c r="Y308" s="238"/>
      <c r="Z308" s="257"/>
      <c r="AA308" s="257"/>
      <c r="AB308" s="257"/>
      <c r="AC308" s="235"/>
      <c r="AD308" s="41"/>
      <c r="AE308" s="41"/>
      <c r="AF308" s="41"/>
      <c r="AG308" s="41"/>
      <c r="AH308" s="41"/>
      <c r="AI308" s="307"/>
    </row>
    <row r="309" spans="1:35" ht="45" hidden="1" customHeight="1" x14ac:dyDescent="0.2">
      <c r="A309" s="244" t="s">
        <v>6892</v>
      </c>
      <c r="B309" s="235">
        <v>650617207</v>
      </c>
      <c r="C309" s="235" t="s">
        <v>1291</v>
      </c>
      <c r="D309" s="236" t="s">
        <v>8225</v>
      </c>
      <c r="E309" s="235" t="s">
        <v>2065</v>
      </c>
      <c r="F309" s="237" t="s">
        <v>2066</v>
      </c>
      <c r="G309" s="237"/>
      <c r="H309" s="237" t="s">
        <v>2067</v>
      </c>
      <c r="I309" s="237" t="s">
        <v>2068</v>
      </c>
      <c r="J309" s="235" t="s">
        <v>1308</v>
      </c>
      <c r="K309" s="235" t="s">
        <v>2069</v>
      </c>
      <c r="L309" s="235" t="s">
        <v>2070</v>
      </c>
      <c r="M309" s="235" t="s">
        <v>2071</v>
      </c>
      <c r="N309" s="238" t="s">
        <v>5035</v>
      </c>
      <c r="O309" s="239" t="s">
        <v>907</v>
      </c>
      <c r="P309" s="239" t="s">
        <v>2072</v>
      </c>
      <c r="Q309" s="240"/>
      <c r="R309" s="239"/>
      <c r="S309" s="240" t="s">
        <v>81</v>
      </c>
      <c r="T309" s="240" t="s">
        <v>2073</v>
      </c>
      <c r="U309" s="240">
        <v>2006</v>
      </c>
      <c r="V309" s="241">
        <v>39444</v>
      </c>
      <c r="W309" s="239">
        <v>7387</v>
      </c>
      <c r="X309" s="257"/>
      <c r="Y309" s="238"/>
      <c r="Z309" s="257"/>
      <c r="AA309" s="257"/>
      <c r="AB309" s="257"/>
      <c r="AC309" s="235"/>
      <c r="AD309" s="41"/>
      <c r="AE309" s="41"/>
      <c r="AF309" s="41"/>
      <c r="AG309" s="41"/>
      <c r="AH309" s="41"/>
      <c r="AI309" s="307"/>
    </row>
    <row r="310" spans="1:35" ht="45" hidden="1" customHeight="1" x14ac:dyDescent="0.2">
      <c r="A310" s="244" t="s">
        <v>6893</v>
      </c>
      <c r="B310" s="235">
        <v>652006884</v>
      </c>
      <c r="C310" s="235"/>
      <c r="D310" s="236" t="s">
        <v>8225</v>
      </c>
      <c r="E310" s="235" t="s">
        <v>6894</v>
      </c>
      <c r="F310" s="237" t="s">
        <v>6895</v>
      </c>
      <c r="G310" s="237"/>
      <c r="H310" s="237" t="s">
        <v>6896</v>
      </c>
      <c r="I310" s="237" t="s">
        <v>6897</v>
      </c>
      <c r="J310" s="235" t="s">
        <v>1216</v>
      </c>
      <c r="K310" s="235" t="s">
        <v>6898</v>
      </c>
      <c r="L310" s="235" t="s">
        <v>6899</v>
      </c>
      <c r="M310" s="235" t="s">
        <v>6900</v>
      </c>
      <c r="N310" s="238" t="s">
        <v>495</v>
      </c>
      <c r="O310" s="239" t="s">
        <v>2122</v>
      </c>
      <c r="P310" s="239" t="s">
        <v>6901</v>
      </c>
      <c r="Q310" s="251" t="s">
        <v>6902</v>
      </c>
      <c r="R310" s="239"/>
      <c r="S310" s="240">
        <v>93401</v>
      </c>
      <c r="T310" s="240" t="s">
        <v>6903</v>
      </c>
      <c r="U310" s="240">
        <v>2020</v>
      </c>
      <c r="V310" s="241">
        <v>44413</v>
      </c>
      <c r="W310" s="239">
        <v>7736</v>
      </c>
      <c r="X310" s="315"/>
      <c r="Y310" s="316"/>
      <c r="Z310" s="315"/>
      <c r="AA310" s="315"/>
      <c r="AB310" s="315"/>
      <c r="AC310" s="317"/>
      <c r="AD310" s="41"/>
      <c r="AE310" s="41"/>
      <c r="AF310" s="41"/>
      <c r="AG310" s="41"/>
      <c r="AH310" s="41"/>
      <c r="AI310" s="307"/>
    </row>
    <row r="311" spans="1:35" ht="45" hidden="1" customHeight="1" x14ac:dyDescent="0.2">
      <c r="A311" s="244" t="s">
        <v>6904</v>
      </c>
      <c r="B311" s="235">
        <v>724210007</v>
      </c>
      <c r="C311" s="235" t="s">
        <v>1291</v>
      </c>
      <c r="D311" s="236" t="s">
        <v>8225</v>
      </c>
      <c r="E311" s="235" t="s">
        <v>2074</v>
      </c>
      <c r="F311" s="237" t="s">
        <v>2075</v>
      </c>
      <c r="G311" s="237"/>
      <c r="H311" s="237" t="s">
        <v>2076</v>
      </c>
      <c r="I311" s="237" t="s">
        <v>2077</v>
      </c>
      <c r="J311" s="235" t="s">
        <v>2078</v>
      </c>
      <c r="K311" s="235" t="s">
        <v>2079</v>
      </c>
      <c r="L311" s="235" t="s">
        <v>2080</v>
      </c>
      <c r="M311" s="235" t="s">
        <v>2082</v>
      </c>
      <c r="N311" s="238" t="s">
        <v>46</v>
      </c>
      <c r="O311" s="239" t="s">
        <v>1210</v>
      </c>
      <c r="P311" s="239"/>
      <c r="Q311" s="240" t="s">
        <v>2081</v>
      </c>
      <c r="R311" s="239"/>
      <c r="S311" s="240">
        <v>93401</v>
      </c>
      <c r="T311" s="240" t="s">
        <v>5600</v>
      </c>
      <c r="U311" s="240">
        <v>2019</v>
      </c>
      <c r="V311" s="241">
        <v>37970</v>
      </c>
      <c r="W311" s="239">
        <v>7053</v>
      </c>
      <c r="X311" s="257"/>
      <c r="Y311" s="238"/>
      <c r="Z311" s="257"/>
      <c r="AA311" s="257"/>
      <c r="AB311" s="257"/>
      <c r="AC311" s="235"/>
      <c r="AD311" s="41"/>
      <c r="AE311" s="41"/>
      <c r="AF311" s="41"/>
      <c r="AG311" s="41"/>
      <c r="AH311" s="41"/>
      <c r="AI311" s="307"/>
    </row>
    <row r="312" spans="1:35" ht="45" hidden="1" customHeight="1" x14ac:dyDescent="0.2">
      <c r="A312" s="244" t="s">
        <v>6905</v>
      </c>
      <c r="B312" s="235">
        <v>651883474</v>
      </c>
      <c r="C312" s="235"/>
      <c r="D312" s="236" t="s">
        <v>8225</v>
      </c>
      <c r="E312" s="235" t="s">
        <v>6240</v>
      </c>
      <c r="F312" s="237" t="s">
        <v>6241</v>
      </c>
      <c r="G312" s="237"/>
      <c r="H312" s="237" t="s">
        <v>5496</v>
      </c>
      <c r="I312" s="237" t="s">
        <v>6906</v>
      </c>
      <c r="J312" s="235" t="s">
        <v>6907</v>
      </c>
      <c r="K312" s="245" t="s">
        <v>6908</v>
      </c>
      <c r="L312" s="235" t="s">
        <v>6909</v>
      </c>
      <c r="M312" s="235" t="s">
        <v>5497</v>
      </c>
      <c r="N312" s="238" t="s">
        <v>504</v>
      </c>
      <c r="O312" s="239" t="s">
        <v>654</v>
      </c>
      <c r="P312" s="239" t="s">
        <v>5537</v>
      </c>
      <c r="Q312" s="240" t="s">
        <v>5538</v>
      </c>
      <c r="R312" s="239"/>
      <c r="S312" s="240">
        <v>93401</v>
      </c>
      <c r="T312" s="240" t="s">
        <v>6910</v>
      </c>
      <c r="U312" s="240">
        <v>2020</v>
      </c>
      <c r="V312" s="241">
        <v>43802</v>
      </c>
      <c r="W312" s="239">
        <v>7692</v>
      </c>
      <c r="X312" s="257"/>
      <c r="Y312" s="238"/>
      <c r="Z312" s="257"/>
      <c r="AA312" s="257"/>
      <c r="AB312" s="257"/>
      <c r="AC312" s="235"/>
      <c r="AD312" s="41"/>
      <c r="AE312" s="41"/>
      <c r="AF312" s="41"/>
      <c r="AG312" s="41"/>
      <c r="AH312" s="41"/>
      <c r="AI312" s="307"/>
    </row>
    <row r="313" spans="1:35" ht="45" hidden="1" customHeight="1" x14ac:dyDescent="0.2">
      <c r="A313" s="244" t="s">
        <v>6911</v>
      </c>
      <c r="B313" s="235">
        <v>720266008</v>
      </c>
      <c r="C313" s="235" t="s">
        <v>1384</v>
      </c>
      <c r="D313" s="236" t="s">
        <v>8226</v>
      </c>
      <c r="E313" s="235" t="s">
        <v>2083</v>
      </c>
      <c r="F313" s="237" t="s">
        <v>6912</v>
      </c>
      <c r="G313" s="237"/>
      <c r="H313" s="237" t="s">
        <v>2084</v>
      </c>
      <c r="I313" s="237" t="s">
        <v>6913</v>
      </c>
      <c r="J313" s="235" t="s">
        <v>2085</v>
      </c>
      <c r="K313" s="235" t="s">
        <v>123</v>
      </c>
      <c r="L313" s="235" t="s">
        <v>2086</v>
      </c>
      <c r="M313" s="235" t="s">
        <v>2087</v>
      </c>
      <c r="N313" s="238" t="s">
        <v>46</v>
      </c>
      <c r="O313" s="239" t="s">
        <v>945</v>
      </c>
      <c r="P313" s="239"/>
      <c r="Q313" s="240" t="s">
        <v>2088</v>
      </c>
      <c r="R313" s="239"/>
      <c r="S313" s="240">
        <v>93401</v>
      </c>
      <c r="T313" s="240" t="s">
        <v>6914</v>
      </c>
      <c r="U313" s="240">
        <v>2020</v>
      </c>
      <c r="V313" s="241">
        <v>37970</v>
      </c>
      <c r="W313" s="239">
        <v>7012</v>
      </c>
      <c r="X313" s="257"/>
      <c r="Y313" s="238"/>
      <c r="Z313" s="257"/>
      <c r="AA313" s="257"/>
      <c r="AB313" s="257"/>
      <c r="AC313" s="235"/>
      <c r="AD313" s="41"/>
      <c r="AE313" s="41"/>
      <c r="AF313" s="41"/>
      <c r="AG313" s="41"/>
      <c r="AH313" s="41"/>
      <c r="AI313" s="307"/>
    </row>
    <row r="314" spans="1:35" ht="45" hidden="1" customHeight="1" x14ac:dyDescent="0.2">
      <c r="A314" s="244" t="s">
        <v>6915</v>
      </c>
      <c r="B314" s="235">
        <v>708401005</v>
      </c>
      <c r="C314" s="235" t="s">
        <v>1291</v>
      </c>
      <c r="D314" s="236" t="s">
        <v>8225</v>
      </c>
      <c r="E314" s="235" t="s">
        <v>2089</v>
      </c>
      <c r="F314" s="237" t="s">
        <v>6916</v>
      </c>
      <c r="G314" s="237"/>
      <c r="H314" s="237" t="s">
        <v>2090</v>
      </c>
      <c r="I314" s="237" t="s">
        <v>6917</v>
      </c>
      <c r="J314" s="235" t="s">
        <v>5913</v>
      </c>
      <c r="K314" s="235" t="s">
        <v>6918</v>
      </c>
      <c r="L314" s="235" t="s">
        <v>6919</v>
      </c>
      <c r="M314" s="235" t="s">
        <v>2091</v>
      </c>
      <c r="N314" s="238" t="s">
        <v>504</v>
      </c>
      <c r="O314" s="239" t="s">
        <v>179</v>
      </c>
      <c r="P314" s="239" t="s">
        <v>2092</v>
      </c>
      <c r="Q314" s="240" t="s">
        <v>6920</v>
      </c>
      <c r="R314" s="239"/>
      <c r="S314" s="240" t="s">
        <v>81</v>
      </c>
      <c r="T314" s="240" t="s">
        <v>6921</v>
      </c>
      <c r="U314" s="240">
        <v>2020</v>
      </c>
      <c r="V314" s="241">
        <v>37970</v>
      </c>
      <c r="W314" s="239">
        <v>5950</v>
      </c>
      <c r="X314" s="302"/>
      <c r="Y314" s="303"/>
      <c r="Z314" s="302"/>
      <c r="AA314" s="302"/>
      <c r="AB314" s="302"/>
      <c r="AC314" s="304"/>
      <c r="AD314" s="41"/>
      <c r="AE314" s="41"/>
      <c r="AF314" s="41"/>
      <c r="AG314" s="41"/>
      <c r="AH314" s="41"/>
      <c r="AI314" s="307" t="s">
        <v>8138</v>
      </c>
    </row>
    <row r="315" spans="1:35" ht="45" hidden="1" customHeight="1" x14ac:dyDescent="0.2">
      <c r="A315" s="244" t="s">
        <v>6922</v>
      </c>
      <c r="B315" s="235">
        <v>706786007</v>
      </c>
      <c r="C315" s="235" t="s">
        <v>1303</v>
      </c>
      <c r="D315" s="236" t="s">
        <v>8225</v>
      </c>
      <c r="E315" s="235" t="s">
        <v>2093</v>
      </c>
      <c r="F315" s="237" t="s">
        <v>6923</v>
      </c>
      <c r="G315" s="237"/>
      <c r="H315" s="237" t="s">
        <v>2094</v>
      </c>
      <c r="I315" s="237" t="s">
        <v>6924</v>
      </c>
      <c r="J315" s="235" t="s">
        <v>2095</v>
      </c>
      <c r="K315" s="235" t="s">
        <v>2096</v>
      </c>
      <c r="L315" s="235" t="s">
        <v>2097</v>
      </c>
      <c r="M315" s="235" t="s">
        <v>2099</v>
      </c>
      <c r="N315" s="238" t="s">
        <v>46</v>
      </c>
      <c r="O315" s="239" t="s">
        <v>688</v>
      </c>
      <c r="P315" s="239"/>
      <c r="Q315" s="240" t="s">
        <v>2098</v>
      </c>
      <c r="R315" s="239"/>
      <c r="S315" s="240">
        <v>93401</v>
      </c>
      <c r="T315" s="240" t="s">
        <v>6925</v>
      </c>
      <c r="U315" s="240">
        <v>2020</v>
      </c>
      <c r="V315" s="241">
        <v>37970</v>
      </c>
      <c r="W315" s="239">
        <v>4450</v>
      </c>
      <c r="X315" s="302"/>
      <c r="Y315" s="303"/>
      <c r="Z315" s="302"/>
      <c r="AA315" s="302"/>
      <c r="AB315" s="302"/>
      <c r="AC315" s="304" t="s">
        <v>8139</v>
      </c>
      <c r="AD315" s="41"/>
      <c r="AE315" s="41"/>
      <c r="AF315" s="41"/>
      <c r="AG315" s="41"/>
      <c r="AH315" s="41"/>
      <c r="AI315" s="307" t="s">
        <v>8140</v>
      </c>
    </row>
    <row r="316" spans="1:35" ht="45" hidden="1" customHeight="1" x14ac:dyDescent="0.2">
      <c r="A316" s="244" t="s">
        <v>6926</v>
      </c>
      <c r="B316" s="235">
        <v>700966003</v>
      </c>
      <c r="C316" s="235" t="s">
        <v>1291</v>
      </c>
      <c r="D316" s="236" t="s">
        <v>8225</v>
      </c>
      <c r="E316" s="235" t="s">
        <v>2100</v>
      </c>
      <c r="F316" s="237" t="s">
        <v>2101</v>
      </c>
      <c r="G316" s="237"/>
      <c r="H316" s="237" t="s">
        <v>2102</v>
      </c>
      <c r="I316" s="237" t="s">
        <v>2103</v>
      </c>
      <c r="J316" s="235" t="s">
        <v>2104</v>
      </c>
      <c r="K316" s="235" t="s">
        <v>2105</v>
      </c>
      <c r="L316" s="235" t="s">
        <v>2106</v>
      </c>
      <c r="M316" s="235" t="s">
        <v>2107</v>
      </c>
      <c r="N316" s="238" t="s">
        <v>46</v>
      </c>
      <c r="O316" s="239" t="s">
        <v>1561</v>
      </c>
      <c r="P316" s="239"/>
      <c r="Q316" s="240"/>
      <c r="R316" s="239"/>
      <c r="S316" s="240">
        <v>93401</v>
      </c>
      <c r="T316" s="240" t="s">
        <v>2108</v>
      </c>
      <c r="U316" s="240">
        <v>2012</v>
      </c>
      <c r="V316" s="241">
        <v>37970</v>
      </c>
      <c r="W316" s="239">
        <v>4500</v>
      </c>
      <c r="X316" s="257"/>
      <c r="Y316" s="238"/>
      <c r="Z316" s="257"/>
      <c r="AA316" s="257"/>
      <c r="AB316" s="257"/>
      <c r="AC316" s="235"/>
      <c r="AD316" s="41"/>
      <c r="AE316" s="41"/>
      <c r="AF316" s="41"/>
      <c r="AG316" s="41"/>
      <c r="AH316" s="41"/>
      <c r="AI316" s="307"/>
    </row>
    <row r="317" spans="1:35" ht="45" hidden="1" customHeight="1" x14ac:dyDescent="0.2">
      <c r="A317" s="244" t="s">
        <v>6927</v>
      </c>
      <c r="B317" s="235">
        <v>651018846</v>
      </c>
      <c r="C317" s="235" t="s">
        <v>1291</v>
      </c>
      <c r="D317" s="236" t="s">
        <v>8225</v>
      </c>
      <c r="E317" s="235" t="s">
        <v>2109</v>
      </c>
      <c r="F317" s="237" t="s">
        <v>6928</v>
      </c>
      <c r="G317" s="237"/>
      <c r="H317" s="237" t="s">
        <v>4984</v>
      </c>
      <c r="I317" s="237" t="s">
        <v>2110</v>
      </c>
      <c r="J317" s="235" t="s">
        <v>690</v>
      </c>
      <c r="K317" s="235" t="s">
        <v>6929</v>
      </c>
      <c r="L317" s="235" t="s">
        <v>2111</v>
      </c>
      <c r="M317" s="235" t="s">
        <v>2112</v>
      </c>
      <c r="N317" s="238" t="s">
        <v>46</v>
      </c>
      <c r="O317" s="239" t="s">
        <v>582</v>
      </c>
      <c r="P317" s="239" t="s">
        <v>2113</v>
      </c>
      <c r="Q317" s="240" t="s">
        <v>2114</v>
      </c>
      <c r="R317" s="239"/>
      <c r="S317" s="240" t="s">
        <v>561</v>
      </c>
      <c r="T317" s="240" t="s">
        <v>6930</v>
      </c>
      <c r="U317" s="240">
        <v>2020</v>
      </c>
      <c r="V317" s="241">
        <v>43416</v>
      </c>
      <c r="W317" s="239">
        <v>7663</v>
      </c>
      <c r="X317" s="257"/>
      <c r="Y317" s="238"/>
      <c r="Z317" s="257"/>
      <c r="AA317" s="257"/>
      <c r="AB317" s="257"/>
      <c r="AC317" s="235"/>
      <c r="AD317" s="41"/>
      <c r="AE317" s="41"/>
      <c r="AF317" s="41"/>
      <c r="AG317" s="41"/>
      <c r="AH317" s="41"/>
      <c r="AI317" s="307"/>
    </row>
    <row r="318" spans="1:35" ht="45" hidden="1" customHeight="1" x14ac:dyDescent="0.2">
      <c r="A318" s="244" t="s">
        <v>7779</v>
      </c>
      <c r="B318" s="235" t="s">
        <v>7832</v>
      </c>
      <c r="C318" s="235" t="s">
        <v>1303</v>
      </c>
      <c r="D318" s="236" t="s">
        <v>8225</v>
      </c>
      <c r="E318" s="235" t="s">
        <v>7749</v>
      </c>
      <c r="F318" s="237" t="s">
        <v>7750</v>
      </c>
      <c r="G318" s="237"/>
      <c r="H318" s="237" t="s">
        <v>7751</v>
      </c>
      <c r="I318" s="237" t="s">
        <v>7752</v>
      </c>
      <c r="J318" s="235" t="s">
        <v>7753</v>
      </c>
      <c r="K318" s="235" t="s">
        <v>7754</v>
      </c>
      <c r="L318" s="235" t="s">
        <v>7755</v>
      </c>
      <c r="M318" s="235" t="s">
        <v>7756</v>
      </c>
      <c r="N318" s="238" t="s">
        <v>46</v>
      </c>
      <c r="O318" s="239" t="s">
        <v>582</v>
      </c>
      <c r="P318" s="239" t="s">
        <v>7757</v>
      </c>
      <c r="Q318" s="240" t="s">
        <v>7758</v>
      </c>
      <c r="R318" s="239"/>
      <c r="S318" s="240" t="s">
        <v>1315</v>
      </c>
      <c r="T318" s="240" t="s">
        <v>7759</v>
      </c>
      <c r="U318" s="240">
        <v>2020</v>
      </c>
      <c r="V318" s="241">
        <v>43353</v>
      </c>
      <c r="W318" s="239">
        <v>7655</v>
      </c>
      <c r="X318" s="257"/>
      <c r="Y318" s="238"/>
      <c r="Z318" s="257"/>
      <c r="AA318" s="257"/>
      <c r="AB318" s="257"/>
      <c r="AC318" s="235"/>
      <c r="AD318" s="41"/>
      <c r="AE318" s="41"/>
      <c r="AF318" s="41"/>
      <c r="AG318" s="41"/>
      <c r="AH318" s="41"/>
      <c r="AI318" s="307"/>
    </row>
    <row r="319" spans="1:35" ht="45" hidden="1" customHeight="1" x14ac:dyDescent="0.2">
      <c r="A319" s="244" t="s">
        <v>6931</v>
      </c>
      <c r="B319" s="235">
        <v>651946182</v>
      </c>
      <c r="C319" s="235"/>
      <c r="D319" s="236" t="s">
        <v>8225</v>
      </c>
      <c r="E319" s="235" t="s">
        <v>6242</v>
      </c>
      <c r="F319" s="237" t="s">
        <v>5869</v>
      </c>
      <c r="G319" s="237"/>
      <c r="H319" s="237" t="s">
        <v>3861</v>
      </c>
      <c r="I319" s="237" t="s">
        <v>5870</v>
      </c>
      <c r="J319" s="235" t="s">
        <v>1216</v>
      </c>
      <c r="K319" s="235" t="s">
        <v>5871</v>
      </c>
      <c r="L319" s="235" t="s">
        <v>5872</v>
      </c>
      <c r="M319" s="235" t="s">
        <v>5874</v>
      </c>
      <c r="N319" s="238" t="s">
        <v>46</v>
      </c>
      <c r="O319" s="239" t="s">
        <v>1334</v>
      </c>
      <c r="P319" s="239" t="s">
        <v>5875</v>
      </c>
      <c r="Q319" s="251" t="s">
        <v>5876</v>
      </c>
      <c r="R319" s="239"/>
      <c r="S319" s="240">
        <v>93401</v>
      </c>
      <c r="T319" s="240" t="s">
        <v>5873</v>
      </c>
      <c r="U319" s="240">
        <v>2020</v>
      </c>
      <c r="V319" s="241">
        <v>44106</v>
      </c>
      <c r="W319" s="239" t="s">
        <v>6243</v>
      </c>
      <c r="X319" s="257"/>
      <c r="Y319" s="238"/>
      <c r="Z319" s="257"/>
      <c r="AA319" s="257"/>
      <c r="AB319" s="257"/>
      <c r="AC319" s="235"/>
      <c r="AD319" s="41"/>
      <c r="AE319" s="41"/>
      <c r="AF319" s="41"/>
      <c r="AG319" s="41"/>
      <c r="AH319" s="41"/>
      <c r="AI319" s="307"/>
    </row>
    <row r="320" spans="1:35" ht="45" hidden="1" customHeight="1" x14ac:dyDescent="0.2">
      <c r="A320" s="244" t="s">
        <v>7780</v>
      </c>
      <c r="B320" s="235" t="s">
        <v>8376</v>
      </c>
      <c r="C320" s="235" t="s">
        <v>1303</v>
      </c>
      <c r="D320" s="236" t="s">
        <v>8225</v>
      </c>
      <c r="E320" s="235" t="s">
        <v>2115</v>
      </c>
      <c r="F320" s="237" t="s">
        <v>2116</v>
      </c>
      <c r="G320" s="237"/>
      <c r="H320" s="237" t="s">
        <v>2117</v>
      </c>
      <c r="I320" s="237" t="s">
        <v>2118</v>
      </c>
      <c r="J320" s="235" t="s">
        <v>1308</v>
      </c>
      <c r="K320" s="235" t="s">
        <v>2119</v>
      </c>
      <c r="L320" s="235" t="s">
        <v>2120</v>
      </c>
      <c r="M320" s="235" t="s">
        <v>2121</v>
      </c>
      <c r="N320" s="238" t="s">
        <v>495</v>
      </c>
      <c r="O320" s="239" t="s">
        <v>2122</v>
      </c>
      <c r="P320" s="239" t="s">
        <v>2124</v>
      </c>
      <c r="Q320" s="240" t="s">
        <v>2123</v>
      </c>
      <c r="R320" s="239"/>
      <c r="S320" s="240" t="s">
        <v>1315</v>
      </c>
      <c r="T320" s="240" t="s">
        <v>2125</v>
      </c>
      <c r="U320" s="240">
        <v>2016</v>
      </c>
      <c r="V320" s="241">
        <v>43196</v>
      </c>
      <c r="W320" s="239">
        <v>7647</v>
      </c>
      <c r="X320" s="257"/>
      <c r="Y320" s="238"/>
      <c r="Z320" s="257"/>
      <c r="AA320" s="257"/>
      <c r="AB320" s="257"/>
      <c r="AC320" s="235"/>
      <c r="AD320" s="41"/>
      <c r="AE320" s="41"/>
      <c r="AF320" s="41"/>
      <c r="AG320" s="41"/>
      <c r="AH320" s="41"/>
      <c r="AI320" s="307"/>
    </row>
    <row r="321" spans="1:35" ht="45" hidden="1" customHeight="1" x14ac:dyDescent="0.2">
      <c r="A321" s="244" t="s">
        <v>5482</v>
      </c>
      <c r="B321" s="235">
        <v>651539544</v>
      </c>
      <c r="C321" s="235"/>
      <c r="D321" s="236" t="s">
        <v>8225</v>
      </c>
      <c r="E321" s="235" t="s">
        <v>6244</v>
      </c>
      <c r="F321" s="237" t="s">
        <v>6932</v>
      </c>
      <c r="G321" s="237"/>
      <c r="H321" s="237" t="s">
        <v>5483</v>
      </c>
      <c r="I321" s="237" t="s">
        <v>6245</v>
      </c>
      <c r="J321" s="235" t="s">
        <v>1463</v>
      </c>
      <c r="K321" s="245" t="s">
        <v>6246</v>
      </c>
      <c r="L321" s="235" t="s">
        <v>6247</v>
      </c>
      <c r="M321" s="235" t="s">
        <v>6248</v>
      </c>
      <c r="N321" s="238" t="s">
        <v>6249</v>
      </c>
      <c r="O321" s="239" t="s">
        <v>8182</v>
      </c>
      <c r="P321" s="239">
        <v>582262569</v>
      </c>
      <c r="Q321" s="251" t="s">
        <v>5484</v>
      </c>
      <c r="R321" s="239"/>
      <c r="S321" s="240">
        <v>93401</v>
      </c>
      <c r="T321" s="240" t="s">
        <v>6933</v>
      </c>
      <c r="U321" s="240">
        <v>2020</v>
      </c>
      <c r="V321" s="241">
        <v>43798</v>
      </c>
      <c r="W321" s="239">
        <v>7691</v>
      </c>
      <c r="X321" s="257"/>
      <c r="Y321" s="238"/>
      <c r="Z321" s="257"/>
      <c r="AA321" s="257"/>
      <c r="AB321" s="257"/>
      <c r="AC321" s="235"/>
      <c r="AD321" s="41"/>
      <c r="AE321" s="41"/>
      <c r="AF321" s="41"/>
      <c r="AG321" s="41"/>
      <c r="AH321" s="41"/>
      <c r="AI321" s="307"/>
    </row>
    <row r="322" spans="1:35" ht="45" hidden="1" customHeight="1" x14ac:dyDescent="0.2">
      <c r="A322" s="244" t="s">
        <v>6934</v>
      </c>
      <c r="B322" s="235">
        <v>650450957</v>
      </c>
      <c r="C322" s="235" t="s">
        <v>2126</v>
      </c>
      <c r="D322" s="236" t="s">
        <v>8225</v>
      </c>
      <c r="E322" s="235" t="s">
        <v>2127</v>
      </c>
      <c r="F322" s="237" t="s">
        <v>8089</v>
      </c>
      <c r="G322" s="237"/>
      <c r="H322" s="237" t="s">
        <v>2128</v>
      </c>
      <c r="I322" s="237" t="s">
        <v>8090</v>
      </c>
      <c r="J322" s="235" t="s">
        <v>2129</v>
      </c>
      <c r="K322" s="235" t="s">
        <v>8091</v>
      </c>
      <c r="L322" s="235" t="s">
        <v>8092</v>
      </c>
      <c r="M322" s="235" t="s">
        <v>6935</v>
      </c>
      <c r="N322" s="238" t="s">
        <v>46</v>
      </c>
      <c r="O322" s="239" t="s">
        <v>688</v>
      </c>
      <c r="P322" s="239" t="s">
        <v>6936</v>
      </c>
      <c r="Q322" s="240" t="s">
        <v>5110</v>
      </c>
      <c r="R322" s="239"/>
      <c r="S322" s="240" t="s">
        <v>346</v>
      </c>
      <c r="T322" s="240" t="s">
        <v>8093</v>
      </c>
      <c r="U322" s="240">
        <v>2021</v>
      </c>
      <c r="V322" s="241">
        <v>41411</v>
      </c>
      <c r="W322" s="239">
        <v>7478</v>
      </c>
      <c r="X322" s="257"/>
      <c r="Y322" s="238"/>
      <c r="Z322" s="257"/>
      <c r="AA322" s="257"/>
      <c r="AB322" s="257"/>
      <c r="AC322" s="235"/>
      <c r="AD322" s="41"/>
      <c r="AE322" s="41"/>
      <c r="AF322" s="41"/>
      <c r="AG322" s="41"/>
      <c r="AH322" s="41"/>
      <c r="AI322" s="307"/>
    </row>
    <row r="323" spans="1:35" ht="45" hidden="1" customHeight="1" x14ac:dyDescent="0.2">
      <c r="A323" s="244" t="s">
        <v>6937</v>
      </c>
      <c r="B323" s="235">
        <v>650804538</v>
      </c>
      <c r="C323" s="235"/>
      <c r="D323" s="236" t="s">
        <v>8225</v>
      </c>
      <c r="E323" s="235" t="s">
        <v>6122</v>
      </c>
      <c r="F323" s="237" t="s">
        <v>6123</v>
      </c>
      <c r="G323" s="237"/>
      <c r="H323" s="237" t="s">
        <v>6124</v>
      </c>
      <c r="I323" s="237" t="s">
        <v>6125</v>
      </c>
      <c r="J323" s="235" t="s">
        <v>6126</v>
      </c>
      <c r="K323" s="235" t="s">
        <v>6127</v>
      </c>
      <c r="L323" s="235" t="s">
        <v>6128</v>
      </c>
      <c r="M323" s="235" t="s">
        <v>6938</v>
      </c>
      <c r="N323" s="238" t="s">
        <v>5029</v>
      </c>
      <c r="O323" s="239" t="s">
        <v>1423</v>
      </c>
      <c r="P323" s="239" t="s">
        <v>6129</v>
      </c>
      <c r="Q323" s="251" t="s">
        <v>6130</v>
      </c>
      <c r="R323" s="239"/>
      <c r="S323" s="240">
        <v>93401</v>
      </c>
      <c r="T323" s="240" t="s">
        <v>6131</v>
      </c>
      <c r="U323" s="240">
        <v>2020</v>
      </c>
      <c r="V323" s="241">
        <v>44188</v>
      </c>
      <c r="W323" s="239">
        <v>7724</v>
      </c>
      <c r="X323" s="257"/>
      <c r="Y323" s="238"/>
      <c r="Z323" s="257"/>
      <c r="AA323" s="257"/>
      <c r="AB323" s="257"/>
      <c r="AC323" s="235"/>
      <c r="AD323" s="41"/>
      <c r="AE323" s="41"/>
      <c r="AF323" s="41"/>
      <c r="AG323" s="41"/>
      <c r="AH323" s="41"/>
      <c r="AI323" s="307"/>
    </row>
    <row r="324" spans="1:35" ht="45" hidden="1" customHeight="1" x14ac:dyDescent="0.2">
      <c r="A324" s="244" t="s">
        <v>6939</v>
      </c>
      <c r="B324" s="235">
        <v>700155609</v>
      </c>
      <c r="C324" s="235" t="s">
        <v>1303</v>
      </c>
      <c r="D324" s="236" t="s">
        <v>8225</v>
      </c>
      <c r="E324" s="235" t="s">
        <v>2130</v>
      </c>
      <c r="F324" s="237" t="s">
        <v>6940</v>
      </c>
      <c r="G324" s="237"/>
      <c r="H324" s="237" t="s">
        <v>2131</v>
      </c>
      <c r="I324" s="237" t="s">
        <v>5940</v>
      </c>
      <c r="J324" s="235" t="s">
        <v>2132</v>
      </c>
      <c r="K324" s="235" t="s">
        <v>2133</v>
      </c>
      <c r="L324" s="235" t="s">
        <v>2134</v>
      </c>
      <c r="M324" s="235" t="s">
        <v>2135</v>
      </c>
      <c r="N324" s="238" t="s">
        <v>504</v>
      </c>
      <c r="O324" s="239" t="s">
        <v>179</v>
      </c>
      <c r="P324" s="239" t="s">
        <v>2136</v>
      </c>
      <c r="Q324" s="240" t="s">
        <v>2137</v>
      </c>
      <c r="R324" s="239"/>
      <c r="S324" s="240">
        <v>93401</v>
      </c>
      <c r="T324" s="240" t="s">
        <v>6941</v>
      </c>
      <c r="U324" s="240">
        <v>2020</v>
      </c>
      <c r="V324" s="241">
        <v>37970</v>
      </c>
      <c r="W324" s="239">
        <v>4550</v>
      </c>
      <c r="X324" s="257"/>
      <c r="Y324" s="238"/>
      <c r="Z324" s="257"/>
      <c r="AA324" s="257"/>
      <c r="AB324" s="257"/>
      <c r="AC324" s="235"/>
      <c r="AD324" s="41"/>
      <c r="AE324" s="41"/>
      <c r="AF324" s="41"/>
      <c r="AG324" s="41"/>
      <c r="AH324" s="41"/>
      <c r="AI324" s="307" t="s">
        <v>8141</v>
      </c>
    </row>
    <row r="325" spans="1:35" ht="45" hidden="1" customHeight="1" x14ac:dyDescent="0.2">
      <c r="A325" s="244" t="s">
        <v>6942</v>
      </c>
      <c r="B325" s="235">
        <v>651838118</v>
      </c>
      <c r="C325" s="235"/>
      <c r="D325" s="236" t="s">
        <v>8225</v>
      </c>
      <c r="E325" s="235" t="s">
        <v>6250</v>
      </c>
      <c r="F325" s="237" t="s">
        <v>5407</v>
      </c>
      <c r="G325" s="237"/>
      <c r="H325" s="237" t="s">
        <v>5408</v>
      </c>
      <c r="I325" s="237" t="s">
        <v>5409</v>
      </c>
      <c r="J325" s="235" t="s">
        <v>1216</v>
      </c>
      <c r="K325" s="235" t="s">
        <v>5410</v>
      </c>
      <c r="L325" s="235" t="s">
        <v>5411</v>
      </c>
      <c r="M325" s="235" t="s">
        <v>5412</v>
      </c>
      <c r="N325" s="238" t="s">
        <v>5030</v>
      </c>
      <c r="O325" s="239" t="s">
        <v>159</v>
      </c>
      <c r="P325" s="239">
        <v>56994420699</v>
      </c>
      <c r="Q325" s="251" t="s">
        <v>5413</v>
      </c>
      <c r="R325" s="239"/>
      <c r="S325" s="240">
        <v>93401</v>
      </c>
      <c r="T325" s="240" t="s">
        <v>5414</v>
      </c>
      <c r="U325" s="246">
        <v>2018</v>
      </c>
      <c r="V325" s="241">
        <v>43686</v>
      </c>
      <c r="W325" s="239">
        <v>7685</v>
      </c>
      <c r="X325" s="257"/>
      <c r="Y325" s="238"/>
      <c r="Z325" s="257"/>
      <c r="AA325" s="257"/>
      <c r="AB325" s="257"/>
      <c r="AC325" s="235"/>
      <c r="AD325" s="41"/>
      <c r="AE325" s="41"/>
      <c r="AF325" s="41"/>
      <c r="AG325" s="41"/>
      <c r="AH325" s="41"/>
      <c r="AI325" s="307"/>
    </row>
    <row r="326" spans="1:35" ht="45" hidden="1" customHeight="1" x14ac:dyDescent="0.2">
      <c r="A326" s="244" t="s">
        <v>8248</v>
      </c>
      <c r="B326" s="235">
        <v>651163854</v>
      </c>
      <c r="C326" s="235" t="s">
        <v>1303</v>
      </c>
      <c r="D326" s="236" t="s">
        <v>8225</v>
      </c>
      <c r="E326" s="235" t="s">
        <v>2138</v>
      </c>
      <c r="F326" s="237" t="s">
        <v>2139</v>
      </c>
      <c r="G326" s="237"/>
      <c r="H326" s="237" t="s">
        <v>4985</v>
      </c>
      <c r="I326" s="237" t="s">
        <v>2140</v>
      </c>
      <c r="J326" s="235" t="s">
        <v>1820</v>
      </c>
      <c r="K326" s="235" t="s">
        <v>2141</v>
      </c>
      <c r="L326" s="235" t="s">
        <v>2142</v>
      </c>
      <c r="M326" s="235" t="s">
        <v>2144</v>
      </c>
      <c r="N326" s="238" t="s">
        <v>46</v>
      </c>
      <c r="O326" s="239" t="s">
        <v>1222</v>
      </c>
      <c r="P326" s="239" t="s">
        <v>2145</v>
      </c>
      <c r="Q326" s="240" t="s">
        <v>2143</v>
      </c>
      <c r="R326" s="239"/>
      <c r="S326" s="240" t="s">
        <v>44</v>
      </c>
      <c r="T326" s="240" t="s">
        <v>2146</v>
      </c>
      <c r="U326" s="240">
        <v>2015</v>
      </c>
      <c r="V326" s="241">
        <v>42543</v>
      </c>
      <c r="W326" s="239">
        <v>7611</v>
      </c>
      <c r="X326" s="257"/>
      <c r="Y326" s="238"/>
      <c r="Z326" s="257"/>
      <c r="AA326" s="257"/>
      <c r="AB326" s="257"/>
      <c r="AC326" s="235"/>
      <c r="AD326" s="41"/>
      <c r="AE326" s="41"/>
      <c r="AF326" s="41"/>
      <c r="AG326" s="41"/>
      <c r="AH326" s="41"/>
      <c r="AI326" s="307"/>
    </row>
    <row r="327" spans="1:35" ht="45" hidden="1" customHeight="1" x14ac:dyDescent="0.2">
      <c r="A327" s="244" t="s">
        <v>6943</v>
      </c>
      <c r="B327" s="235">
        <v>700122808</v>
      </c>
      <c r="C327" s="235" t="s">
        <v>1303</v>
      </c>
      <c r="D327" s="236" t="s">
        <v>8225</v>
      </c>
      <c r="E327" s="235" t="s">
        <v>2147</v>
      </c>
      <c r="F327" s="237" t="s">
        <v>2148</v>
      </c>
      <c r="G327" s="237"/>
      <c r="H327" s="237" t="s">
        <v>2149</v>
      </c>
      <c r="I327" s="237" t="s">
        <v>2150</v>
      </c>
      <c r="J327" s="235" t="s">
        <v>2151</v>
      </c>
      <c r="K327" s="235" t="s">
        <v>2152</v>
      </c>
      <c r="L327" s="235" t="s">
        <v>2153</v>
      </c>
      <c r="M327" s="235" t="s">
        <v>2154</v>
      </c>
      <c r="N327" s="238" t="s">
        <v>46</v>
      </c>
      <c r="O327" s="239" t="s">
        <v>1561</v>
      </c>
      <c r="P327" s="239"/>
      <c r="Q327" s="240" t="s">
        <v>2155</v>
      </c>
      <c r="R327" s="239"/>
      <c r="S327" s="240" t="s">
        <v>1315</v>
      </c>
      <c r="T327" s="240" t="s">
        <v>2156</v>
      </c>
      <c r="U327" s="240">
        <v>2016</v>
      </c>
      <c r="V327" s="241">
        <v>37970</v>
      </c>
      <c r="W327" s="239">
        <v>4600</v>
      </c>
      <c r="X327" s="257"/>
      <c r="Y327" s="238"/>
      <c r="Z327" s="257"/>
      <c r="AA327" s="257"/>
      <c r="AB327" s="257"/>
      <c r="AC327" s="235"/>
      <c r="AD327" s="41"/>
      <c r="AE327" s="41"/>
      <c r="AF327" s="41"/>
      <c r="AG327" s="41"/>
      <c r="AH327" s="41"/>
      <c r="AI327" s="307"/>
    </row>
    <row r="328" spans="1:35" ht="45" hidden="1" customHeight="1" x14ac:dyDescent="0.2">
      <c r="A328" s="244" t="s">
        <v>8249</v>
      </c>
      <c r="B328" s="235" t="s">
        <v>6016</v>
      </c>
      <c r="C328" s="235" t="s">
        <v>1303</v>
      </c>
      <c r="D328" s="236" t="s">
        <v>8225</v>
      </c>
      <c r="E328" s="235" t="s">
        <v>2157</v>
      </c>
      <c r="F328" s="235" t="s">
        <v>8009</v>
      </c>
      <c r="G328" s="235"/>
      <c r="H328" s="237" t="s">
        <v>2158</v>
      </c>
      <c r="I328" s="237" t="s">
        <v>7561</v>
      </c>
      <c r="J328" s="235" t="s">
        <v>2159</v>
      </c>
      <c r="K328" s="235" t="s">
        <v>7562</v>
      </c>
      <c r="L328" s="235" t="s">
        <v>6251</v>
      </c>
      <c r="M328" s="235" t="s">
        <v>7563</v>
      </c>
      <c r="N328" s="238" t="s">
        <v>46</v>
      </c>
      <c r="O328" s="239" t="s">
        <v>1936</v>
      </c>
      <c r="P328" s="239" t="s">
        <v>5112</v>
      </c>
      <c r="Q328" s="240" t="s">
        <v>5113</v>
      </c>
      <c r="R328" s="239"/>
      <c r="S328" s="240" t="s">
        <v>44</v>
      </c>
      <c r="T328" s="240" t="s">
        <v>8010</v>
      </c>
      <c r="U328" s="240">
        <v>2021</v>
      </c>
      <c r="V328" s="241">
        <v>41676</v>
      </c>
      <c r="W328" s="239">
        <v>7497</v>
      </c>
      <c r="X328" s="257"/>
      <c r="Y328" s="238"/>
      <c r="Z328" s="257"/>
      <c r="AA328" s="257"/>
      <c r="AB328" s="257"/>
      <c r="AC328" s="235"/>
      <c r="AD328" s="41"/>
      <c r="AE328" s="41"/>
      <c r="AF328" s="41"/>
      <c r="AG328" s="41"/>
      <c r="AH328" s="41"/>
      <c r="AI328" s="307"/>
    </row>
    <row r="329" spans="1:35" ht="45" hidden="1" customHeight="1" x14ac:dyDescent="0.2">
      <c r="A329" s="244" t="s">
        <v>6944</v>
      </c>
      <c r="B329" s="235">
        <v>650634667</v>
      </c>
      <c r="C329" s="235" t="s">
        <v>1291</v>
      </c>
      <c r="D329" s="236" t="s">
        <v>8225</v>
      </c>
      <c r="E329" s="235" t="s">
        <v>2160</v>
      </c>
      <c r="F329" s="237" t="s">
        <v>2161</v>
      </c>
      <c r="G329" s="237"/>
      <c r="H329" s="237" t="s">
        <v>2162</v>
      </c>
      <c r="I329" s="237" t="s">
        <v>2163</v>
      </c>
      <c r="J329" s="235" t="s">
        <v>2164</v>
      </c>
      <c r="K329" s="235"/>
      <c r="L329" s="235" t="s">
        <v>2165</v>
      </c>
      <c r="M329" s="238" t="s">
        <v>2166</v>
      </c>
      <c r="N329" s="238" t="s">
        <v>46</v>
      </c>
      <c r="O329" s="239" t="s">
        <v>894</v>
      </c>
      <c r="P329" s="239" t="s">
        <v>2167</v>
      </c>
      <c r="Q329" s="240" t="s">
        <v>2168</v>
      </c>
      <c r="R329" s="239"/>
      <c r="S329" s="240">
        <v>93401</v>
      </c>
      <c r="T329" s="240" t="s">
        <v>2169</v>
      </c>
      <c r="U329" s="240">
        <v>2012</v>
      </c>
      <c r="V329" s="241">
        <v>41396</v>
      </c>
      <c r="W329" s="239">
        <v>7477</v>
      </c>
      <c r="X329" s="257"/>
      <c r="Y329" s="238"/>
      <c r="Z329" s="257"/>
      <c r="AA329" s="257"/>
      <c r="AB329" s="257"/>
      <c r="AC329" s="235"/>
      <c r="AD329" s="41"/>
      <c r="AE329" s="41"/>
      <c r="AF329" s="41"/>
      <c r="AG329" s="41"/>
      <c r="AH329" s="41"/>
      <c r="AI329" s="307"/>
    </row>
    <row r="330" spans="1:35" ht="45" hidden="1" customHeight="1" x14ac:dyDescent="0.2">
      <c r="A330" s="244" t="s">
        <v>6945</v>
      </c>
      <c r="B330" s="235">
        <v>727718001</v>
      </c>
      <c r="C330" s="235" t="s">
        <v>1291</v>
      </c>
      <c r="D330" s="236" t="s">
        <v>8225</v>
      </c>
      <c r="E330" s="235" t="s">
        <v>2170</v>
      </c>
      <c r="F330" s="237" t="s">
        <v>2171</v>
      </c>
      <c r="G330" s="237"/>
      <c r="H330" s="237" t="s">
        <v>2172</v>
      </c>
      <c r="I330" s="237" t="s">
        <v>2173</v>
      </c>
      <c r="J330" s="235" t="s">
        <v>2174</v>
      </c>
      <c r="K330" s="235" t="s">
        <v>2175</v>
      </c>
      <c r="L330" s="235" t="s">
        <v>2176</v>
      </c>
      <c r="M330" s="235" t="s">
        <v>2177</v>
      </c>
      <c r="N330" s="238" t="s">
        <v>46</v>
      </c>
      <c r="O330" s="239" t="s">
        <v>688</v>
      </c>
      <c r="P330" s="239" t="s">
        <v>2178</v>
      </c>
      <c r="Q330" s="240"/>
      <c r="R330" s="239"/>
      <c r="S330" s="240" t="s">
        <v>81</v>
      </c>
      <c r="T330" s="240" t="s">
        <v>2179</v>
      </c>
      <c r="U330" s="240">
        <v>2009</v>
      </c>
      <c r="V330" s="241">
        <v>39052</v>
      </c>
      <c r="W330" s="239">
        <v>7340</v>
      </c>
      <c r="X330" s="257"/>
      <c r="Y330" s="238"/>
      <c r="Z330" s="257"/>
      <c r="AA330" s="257"/>
      <c r="AB330" s="257"/>
      <c r="AC330" s="235"/>
      <c r="AD330" s="41"/>
      <c r="AE330" s="41"/>
      <c r="AF330" s="41"/>
      <c r="AG330" s="41"/>
      <c r="AH330" s="41"/>
      <c r="AI330" s="307"/>
    </row>
    <row r="331" spans="1:35" ht="45" hidden="1" customHeight="1" x14ac:dyDescent="0.2">
      <c r="A331" s="244" t="s">
        <v>6946</v>
      </c>
      <c r="B331" s="235">
        <v>651391008</v>
      </c>
      <c r="C331" s="235" t="s">
        <v>2180</v>
      </c>
      <c r="D331" s="236" t="s">
        <v>8225</v>
      </c>
      <c r="E331" s="235" t="s">
        <v>2181</v>
      </c>
      <c r="F331" s="237" t="s">
        <v>2182</v>
      </c>
      <c r="G331" s="237"/>
      <c r="H331" s="237" t="s">
        <v>2183</v>
      </c>
      <c r="I331" s="237" t="s">
        <v>2184</v>
      </c>
      <c r="J331" s="235" t="s">
        <v>2185</v>
      </c>
      <c r="K331" s="235" t="s">
        <v>2186</v>
      </c>
      <c r="L331" s="235" t="s">
        <v>2187</v>
      </c>
      <c r="M331" s="235" t="s">
        <v>2188</v>
      </c>
      <c r="N331" s="238" t="s">
        <v>46</v>
      </c>
      <c r="O331" s="239" t="s">
        <v>2824</v>
      </c>
      <c r="P331" s="239"/>
      <c r="Q331" s="240"/>
      <c r="R331" s="239"/>
      <c r="S331" s="240" t="s">
        <v>1039</v>
      </c>
      <c r="T331" s="240" t="s">
        <v>2189</v>
      </c>
      <c r="U331" s="240">
        <v>2008</v>
      </c>
      <c r="V331" s="241">
        <v>38905</v>
      </c>
      <c r="W331" s="239">
        <v>7327</v>
      </c>
      <c r="X331" s="257"/>
      <c r="Y331" s="238"/>
      <c r="Z331" s="257"/>
      <c r="AA331" s="257"/>
      <c r="AB331" s="257"/>
      <c r="AC331" s="235"/>
      <c r="AD331" s="41"/>
      <c r="AE331" s="41"/>
      <c r="AF331" s="41"/>
      <c r="AG331" s="41"/>
      <c r="AH331" s="41"/>
      <c r="AI331" s="307"/>
    </row>
    <row r="332" spans="1:35" ht="45" hidden="1" customHeight="1" x14ac:dyDescent="0.2">
      <c r="A332" s="244" t="s">
        <v>8250</v>
      </c>
      <c r="B332" s="235">
        <v>748762000</v>
      </c>
      <c r="C332" s="235" t="s">
        <v>1839</v>
      </c>
      <c r="D332" s="236" t="s">
        <v>8226</v>
      </c>
      <c r="E332" s="235" t="s">
        <v>2190</v>
      </c>
      <c r="F332" s="237" t="s">
        <v>26</v>
      </c>
      <c r="G332" s="237"/>
      <c r="H332" s="237" t="s">
        <v>2191</v>
      </c>
      <c r="I332" s="237" t="s">
        <v>2192</v>
      </c>
      <c r="J332" s="235" t="s">
        <v>2193</v>
      </c>
      <c r="K332" s="235" t="s">
        <v>2194</v>
      </c>
      <c r="L332" s="235" t="s">
        <v>2195</v>
      </c>
      <c r="M332" s="235" t="s">
        <v>2196</v>
      </c>
      <c r="N332" s="238" t="s">
        <v>46</v>
      </c>
      <c r="O332" s="239" t="s">
        <v>582</v>
      </c>
      <c r="P332" s="239" t="s">
        <v>2197</v>
      </c>
      <c r="Q332" s="240"/>
      <c r="R332" s="239"/>
      <c r="S332" s="240">
        <v>93401</v>
      </c>
      <c r="T332" s="240" t="s">
        <v>2198</v>
      </c>
      <c r="U332" s="240">
        <v>2007</v>
      </c>
      <c r="V332" s="241">
        <v>38600</v>
      </c>
      <c r="W332" s="239">
        <v>7178</v>
      </c>
      <c r="X332" s="257"/>
      <c r="Y332" s="238"/>
      <c r="Z332" s="257"/>
      <c r="AA332" s="257"/>
      <c r="AB332" s="257"/>
      <c r="AC332" s="235"/>
      <c r="AD332" s="41"/>
      <c r="AE332" s="41"/>
      <c r="AF332" s="41"/>
      <c r="AG332" s="41"/>
      <c r="AH332" s="41"/>
      <c r="AI332" s="307"/>
    </row>
    <row r="333" spans="1:35" ht="45" hidden="1" customHeight="1" x14ac:dyDescent="0.2">
      <c r="A333" s="244" t="s">
        <v>8251</v>
      </c>
      <c r="B333" s="235">
        <v>727783008</v>
      </c>
      <c r="C333" s="235" t="s">
        <v>2199</v>
      </c>
      <c r="D333" s="236" t="s">
        <v>8226</v>
      </c>
      <c r="E333" s="235" t="s">
        <v>2200</v>
      </c>
      <c r="F333" s="237" t="s">
        <v>6947</v>
      </c>
      <c r="G333" s="237"/>
      <c r="H333" s="237" t="s">
        <v>2201</v>
      </c>
      <c r="I333" s="237" t="s">
        <v>6252</v>
      </c>
      <c r="J333" s="235" t="s">
        <v>2202</v>
      </c>
      <c r="K333" s="235" t="s">
        <v>6253</v>
      </c>
      <c r="L333" s="235" t="s">
        <v>6254</v>
      </c>
      <c r="M333" s="235" t="s">
        <v>2203</v>
      </c>
      <c r="N333" s="238" t="s">
        <v>46</v>
      </c>
      <c r="O333" s="239" t="s">
        <v>1222</v>
      </c>
      <c r="P333" s="239"/>
      <c r="Q333" s="240" t="s">
        <v>5272</v>
      </c>
      <c r="R333" s="239"/>
      <c r="S333" s="240">
        <v>93401</v>
      </c>
      <c r="T333" s="240" t="s">
        <v>6255</v>
      </c>
      <c r="U333" s="240">
        <v>2020</v>
      </c>
      <c r="V333" s="241">
        <v>37970</v>
      </c>
      <c r="W333" s="239">
        <v>6959</v>
      </c>
      <c r="X333" s="257"/>
      <c r="Y333" s="238"/>
      <c r="Z333" s="257"/>
      <c r="AA333" s="257"/>
      <c r="AB333" s="257"/>
      <c r="AC333" s="235"/>
      <c r="AD333" s="41"/>
      <c r="AE333" s="41"/>
      <c r="AF333" s="41"/>
      <c r="AG333" s="41"/>
      <c r="AH333" s="41"/>
      <c r="AI333" s="307"/>
    </row>
    <row r="334" spans="1:35" ht="45" hidden="1" customHeight="1" x14ac:dyDescent="0.2">
      <c r="A334" s="244" t="s">
        <v>6948</v>
      </c>
      <c r="B334" s="235">
        <v>653380682</v>
      </c>
      <c r="C334" s="235" t="s">
        <v>1291</v>
      </c>
      <c r="D334" s="236" t="s">
        <v>8225</v>
      </c>
      <c r="E334" s="235" t="s">
        <v>2204</v>
      </c>
      <c r="F334" s="237" t="s">
        <v>2205</v>
      </c>
      <c r="G334" s="237"/>
      <c r="H334" s="237" t="s">
        <v>2206</v>
      </c>
      <c r="I334" s="237" t="s">
        <v>5502</v>
      </c>
      <c r="J334" s="235" t="s">
        <v>1707</v>
      </c>
      <c r="K334" s="245">
        <v>43556</v>
      </c>
      <c r="L334" s="235" t="s">
        <v>2207</v>
      </c>
      <c r="M334" s="235" t="s">
        <v>2209</v>
      </c>
      <c r="N334" s="238" t="s">
        <v>46</v>
      </c>
      <c r="O334" s="239" t="s">
        <v>1964</v>
      </c>
      <c r="P334" s="239" t="s">
        <v>2210</v>
      </c>
      <c r="Q334" s="240" t="s">
        <v>2208</v>
      </c>
      <c r="R334" s="239"/>
      <c r="S334" s="240">
        <v>93401</v>
      </c>
      <c r="T334" s="240" t="s">
        <v>2211</v>
      </c>
      <c r="U334" s="240">
        <v>2017</v>
      </c>
      <c r="V334" s="241">
        <v>42646</v>
      </c>
      <c r="W334" s="239">
        <v>7618</v>
      </c>
      <c r="X334" s="257"/>
      <c r="Y334" s="238"/>
      <c r="Z334" s="257"/>
      <c r="AA334" s="257"/>
      <c r="AB334" s="257"/>
      <c r="AC334" s="235"/>
      <c r="AD334" s="41"/>
      <c r="AE334" s="41"/>
      <c r="AF334" s="41"/>
      <c r="AG334" s="41"/>
      <c r="AH334" s="41"/>
      <c r="AI334" s="307"/>
    </row>
    <row r="335" spans="1:35" ht="45" hidden="1" customHeight="1" x14ac:dyDescent="0.2">
      <c r="A335" s="244" t="s">
        <v>6949</v>
      </c>
      <c r="B335" s="270" t="s">
        <v>7833</v>
      </c>
      <c r="C335" s="235" t="s">
        <v>5004</v>
      </c>
      <c r="D335" s="236" t="s">
        <v>8225</v>
      </c>
      <c r="E335" s="235" t="s">
        <v>5005</v>
      </c>
      <c r="F335" s="235" t="s">
        <v>123</v>
      </c>
      <c r="G335" s="235"/>
      <c r="H335" s="237" t="s">
        <v>5006</v>
      </c>
      <c r="I335" s="237" t="s">
        <v>5007</v>
      </c>
      <c r="J335" s="235" t="s">
        <v>1150</v>
      </c>
      <c r="K335" s="235" t="s">
        <v>5008</v>
      </c>
      <c r="L335" s="235" t="s">
        <v>5009</v>
      </c>
      <c r="M335" s="235" t="s">
        <v>5011</v>
      </c>
      <c r="N335" s="238" t="s">
        <v>46</v>
      </c>
      <c r="O335" s="239" t="s">
        <v>962</v>
      </c>
      <c r="P335" s="239" t="s">
        <v>5012</v>
      </c>
      <c r="Q335" s="252" t="s">
        <v>5010</v>
      </c>
      <c r="R335" s="239"/>
      <c r="S335" s="240" t="s">
        <v>993</v>
      </c>
      <c r="T335" s="240" t="s">
        <v>5013</v>
      </c>
      <c r="U335" s="240">
        <v>2017</v>
      </c>
      <c r="V335" s="241">
        <v>43570</v>
      </c>
      <c r="W335" s="239">
        <v>7675</v>
      </c>
      <c r="X335" s="257"/>
      <c r="Y335" s="238"/>
      <c r="Z335" s="257"/>
      <c r="AA335" s="257"/>
      <c r="AB335" s="257"/>
      <c r="AC335" s="235"/>
      <c r="AD335" s="41"/>
      <c r="AE335" s="41"/>
      <c r="AF335" s="41"/>
      <c r="AG335" s="41"/>
      <c r="AH335" s="41"/>
      <c r="AI335" s="307"/>
    </row>
    <row r="336" spans="1:35" ht="45" hidden="1" customHeight="1" x14ac:dyDescent="0.2">
      <c r="A336" s="244" t="s">
        <v>6950</v>
      </c>
      <c r="B336" s="235">
        <v>700016404</v>
      </c>
      <c r="C336" s="235" t="s">
        <v>1303</v>
      </c>
      <c r="D336" s="236" t="s">
        <v>8225</v>
      </c>
      <c r="E336" s="235" t="s">
        <v>2212</v>
      </c>
      <c r="F336" s="237" t="s">
        <v>2213</v>
      </c>
      <c r="G336" s="237"/>
      <c r="H336" s="237" t="s">
        <v>2214</v>
      </c>
      <c r="I336" s="237" t="s">
        <v>2215</v>
      </c>
      <c r="J336" s="235" t="s">
        <v>2216</v>
      </c>
      <c r="K336" s="235" t="s">
        <v>2217</v>
      </c>
      <c r="L336" s="235" t="s">
        <v>2218</v>
      </c>
      <c r="M336" s="235" t="s">
        <v>2219</v>
      </c>
      <c r="N336" s="238" t="s">
        <v>46</v>
      </c>
      <c r="O336" s="239" t="s">
        <v>1520</v>
      </c>
      <c r="P336" s="239" t="s">
        <v>2220</v>
      </c>
      <c r="Q336" s="240"/>
      <c r="R336" s="239"/>
      <c r="S336" s="240" t="s">
        <v>445</v>
      </c>
      <c r="T336" s="240" t="s">
        <v>2221</v>
      </c>
      <c r="U336" s="240">
        <v>2012</v>
      </c>
      <c r="V336" s="241">
        <v>37970</v>
      </c>
      <c r="W336" s="239">
        <v>6970</v>
      </c>
      <c r="X336" s="257"/>
      <c r="Y336" s="238"/>
      <c r="Z336" s="257"/>
      <c r="AA336" s="257"/>
      <c r="AB336" s="257"/>
      <c r="AC336" s="235"/>
      <c r="AD336" s="41"/>
      <c r="AE336" s="41"/>
      <c r="AF336" s="41"/>
      <c r="AG336" s="41"/>
      <c r="AH336" s="41"/>
      <c r="AI336" s="307"/>
    </row>
    <row r="337" spans="1:35" ht="45" hidden="1" customHeight="1" x14ac:dyDescent="0.2">
      <c r="A337" s="244" t="s">
        <v>6951</v>
      </c>
      <c r="B337" s="235">
        <v>650739256</v>
      </c>
      <c r="C337" s="235"/>
      <c r="D337" s="236" t="s">
        <v>8225</v>
      </c>
      <c r="E337" s="235" t="s">
        <v>6256</v>
      </c>
      <c r="F337" s="237" t="s">
        <v>5539</v>
      </c>
      <c r="G337" s="237"/>
      <c r="H337" s="237" t="s">
        <v>5505</v>
      </c>
      <c r="I337" s="237" t="s">
        <v>5757</v>
      </c>
      <c r="J337" s="235" t="s">
        <v>5298</v>
      </c>
      <c r="K337" s="235" t="s">
        <v>5758</v>
      </c>
      <c r="L337" s="235" t="s">
        <v>5760</v>
      </c>
      <c r="M337" s="235" t="s">
        <v>5507</v>
      </c>
      <c r="N337" s="238" t="s">
        <v>5035</v>
      </c>
      <c r="O337" s="239" t="s">
        <v>907</v>
      </c>
      <c r="P337" s="239" t="s">
        <v>5508</v>
      </c>
      <c r="Q337" s="240" t="s">
        <v>5506</v>
      </c>
      <c r="R337" s="239"/>
      <c r="S337" s="240">
        <v>93401</v>
      </c>
      <c r="T337" s="240" t="s">
        <v>5759</v>
      </c>
      <c r="U337" s="240">
        <v>2019</v>
      </c>
      <c r="V337" s="241">
        <v>43852</v>
      </c>
      <c r="W337" s="239">
        <v>7965</v>
      </c>
      <c r="X337" s="257"/>
      <c r="Y337" s="238"/>
      <c r="Z337" s="257"/>
      <c r="AA337" s="257"/>
      <c r="AB337" s="257"/>
      <c r="AC337" s="235"/>
      <c r="AD337" s="41"/>
      <c r="AE337" s="41"/>
      <c r="AF337" s="41"/>
      <c r="AG337" s="41"/>
      <c r="AH337" s="41"/>
      <c r="AI337" s="307"/>
    </row>
    <row r="338" spans="1:35" ht="45" hidden="1" customHeight="1" x14ac:dyDescent="0.2">
      <c r="A338" s="244" t="s">
        <v>6952</v>
      </c>
      <c r="B338" s="235">
        <v>650165500</v>
      </c>
      <c r="C338" s="235" t="s">
        <v>2222</v>
      </c>
      <c r="D338" s="236" t="s">
        <v>8226</v>
      </c>
      <c r="E338" s="235" t="s">
        <v>2223</v>
      </c>
      <c r="F338" s="237" t="s">
        <v>26</v>
      </c>
      <c r="G338" s="237"/>
      <c r="H338" s="237" t="s">
        <v>2224</v>
      </c>
      <c r="I338" s="237" t="s">
        <v>2225</v>
      </c>
      <c r="J338" s="235" t="s">
        <v>1296</v>
      </c>
      <c r="K338" s="235" t="s">
        <v>2226</v>
      </c>
      <c r="L338" s="235" t="s">
        <v>2227</v>
      </c>
      <c r="M338" s="235" t="s">
        <v>5359</v>
      </c>
      <c r="N338" s="238" t="s">
        <v>294</v>
      </c>
      <c r="O338" s="240" t="s">
        <v>902</v>
      </c>
      <c r="P338" s="239" t="s">
        <v>5281</v>
      </c>
      <c r="Q338" s="240" t="s">
        <v>5360</v>
      </c>
      <c r="R338" s="239"/>
      <c r="S338" s="240">
        <v>93401</v>
      </c>
      <c r="T338" s="240" t="s">
        <v>6953</v>
      </c>
      <c r="U338" s="240">
        <v>2020</v>
      </c>
      <c r="V338" s="241">
        <v>38600</v>
      </c>
      <c r="W338" s="239">
        <v>7141</v>
      </c>
      <c r="X338" s="257"/>
      <c r="Y338" s="238"/>
      <c r="Z338" s="257"/>
      <c r="AA338" s="257"/>
      <c r="AB338" s="257"/>
      <c r="AC338" s="235"/>
      <c r="AD338" s="41"/>
      <c r="AE338" s="41"/>
      <c r="AF338" s="41"/>
      <c r="AG338" s="41"/>
      <c r="AH338" s="41"/>
      <c r="AI338" s="307" t="s">
        <v>8142</v>
      </c>
    </row>
    <row r="339" spans="1:35" ht="45" hidden="1" customHeight="1" x14ac:dyDescent="0.2">
      <c r="A339" s="234" t="s">
        <v>6954</v>
      </c>
      <c r="B339" s="235">
        <v>650502205</v>
      </c>
      <c r="C339" s="235" t="s">
        <v>1632</v>
      </c>
      <c r="D339" s="236" t="s">
        <v>8225</v>
      </c>
      <c r="E339" s="235" t="s">
        <v>2228</v>
      </c>
      <c r="F339" s="237" t="s">
        <v>2229</v>
      </c>
      <c r="G339" s="237"/>
      <c r="H339" s="237" t="s">
        <v>2230</v>
      </c>
      <c r="I339" s="237" t="s">
        <v>2231</v>
      </c>
      <c r="J339" s="235" t="s">
        <v>2232</v>
      </c>
      <c r="K339" s="235" t="s">
        <v>2233</v>
      </c>
      <c r="L339" s="235" t="s">
        <v>2234</v>
      </c>
      <c r="M339" s="235" t="s">
        <v>2235</v>
      </c>
      <c r="N339" s="238" t="s">
        <v>5029</v>
      </c>
      <c r="O339" s="239" t="s">
        <v>1423</v>
      </c>
      <c r="P339" s="239"/>
      <c r="Q339" s="240"/>
      <c r="R339" s="239"/>
      <c r="S339" s="240">
        <v>93401</v>
      </c>
      <c r="T339" s="240" t="s">
        <v>2236</v>
      </c>
      <c r="U339" s="240">
        <v>2008</v>
      </c>
      <c r="V339" s="241">
        <v>37970</v>
      </c>
      <c r="W339" s="239">
        <v>7078</v>
      </c>
      <c r="X339" s="257"/>
      <c r="Y339" s="238"/>
      <c r="Z339" s="257"/>
      <c r="AA339" s="257"/>
      <c r="AB339" s="257"/>
      <c r="AC339" s="235"/>
      <c r="AD339" s="41"/>
      <c r="AE339" s="41"/>
      <c r="AF339" s="41"/>
      <c r="AG339" s="41"/>
      <c r="AH339" s="41"/>
      <c r="AI339" s="307"/>
    </row>
    <row r="340" spans="1:35" ht="45" hidden="1" customHeight="1" x14ac:dyDescent="0.2">
      <c r="A340" s="244" t="s">
        <v>6955</v>
      </c>
      <c r="B340" s="235" t="s">
        <v>7834</v>
      </c>
      <c r="C340" s="235" t="s">
        <v>1291</v>
      </c>
      <c r="D340" s="236" t="s">
        <v>8225</v>
      </c>
      <c r="E340" s="235" t="s">
        <v>2237</v>
      </c>
      <c r="F340" s="237" t="s">
        <v>6956</v>
      </c>
      <c r="G340" s="237"/>
      <c r="H340" s="237" t="s">
        <v>4986</v>
      </c>
      <c r="I340" s="237" t="s">
        <v>6957</v>
      </c>
      <c r="J340" s="235" t="s">
        <v>2238</v>
      </c>
      <c r="K340" s="235" t="s">
        <v>6958</v>
      </c>
      <c r="L340" s="235" t="s">
        <v>2239</v>
      </c>
      <c r="M340" s="235" t="s">
        <v>2241</v>
      </c>
      <c r="N340" s="238" t="s">
        <v>5030</v>
      </c>
      <c r="O340" s="239" t="s">
        <v>1514</v>
      </c>
      <c r="P340" s="239" t="s">
        <v>2242</v>
      </c>
      <c r="Q340" s="240" t="s">
        <v>2240</v>
      </c>
      <c r="R340" s="239"/>
      <c r="S340" s="240">
        <v>93401</v>
      </c>
      <c r="T340" s="240" t="s">
        <v>6959</v>
      </c>
      <c r="U340" s="240">
        <v>2020</v>
      </c>
      <c r="V340" s="241">
        <v>39938</v>
      </c>
      <c r="W340" s="239">
        <v>7412</v>
      </c>
      <c r="X340" s="257"/>
      <c r="Y340" s="238"/>
      <c r="Z340" s="257"/>
      <c r="AA340" s="257"/>
      <c r="AB340" s="257"/>
      <c r="AC340" s="235"/>
      <c r="AD340" s="41"/>
      <c r="AE340" s="41"/>
      <c r="AF340" s="41"/>
      <c r="AG340" s="41"/>
      <c r="AH340" s="41"/>
      <c r="AI340" s="307"/>
    </row>
    <row r="341" spans="1:35" ht="45" hidden="1" customHeight="1" x14ac:dyDescent="0.2">
      <c r="A341" s="244" t="s">
        <v>7781</v>
      </c>
      <c r="B341" s="235" t="s">
        <v>7835</v>
      </c>
      <c r="C341" s="235" t="s">
        <v>1303</v>
      </c>
      <c r="D341" s="236" t="s">
        <v>8225</v>
      </c>
      <c r="E341" s="235" t="s">
        <v>5014</v>
      </c>
      <c r="F341" s="237" t="s">
        <v>6960</v>
      </c>
      <c r="G341" s="237"/>
      <c r="H341" s="237" t="s">
        <v>2243</v>
      </c>
      <c r="I341" s="237" t="s">
        <v>6961</v>
      </c>
      <c r="J341" s="235" t="s">
        <v>2244</v>
      </c>
      <c r="K341" s="235" t="s">
        <v>6962</v>
      </c>
      <c r="L341" s="238" t="s">
        <v>5663</v>
      </c>
      <c r="M341" s="235" t="s">
        <v>5283</v>
      </c>
      <c r="N341" s="238" t="s">
        <v>504</v>
      </c>
      <c r="O341" s="239" t="s">
        <v>8182</v>
      </c>
      <c r="P341" s="239" t="s">
        <v>5282</v>
      </c>
      <c r="Q341" s="240" t="s">
        <v>5284</v>
      </c>
      <c r="R341" s="239"/>
      <c r="S341" s="240" t="s">
        <v>1315</v>
      </c>
      <c r="T341" s="271" t="s">
        <v>7976</v>
      </c>
      <c r="U341" s="240">
        <v>2021</v>
      </c>
      <c r="V341" s="241">
        <v>43180</v>
      </c>
      <c r="W341" s="239">
        <v>7645</v>
      </c>
      <c r="X341" s="257"/>
      <c r="Y341" s="238"/>
      <c r="Z341" s="257"/>
      <c r="AA341" s="257"/>
      <c r="AB341" s="257"/>
      <c r="AC341" s="235"/>
      <c r="AD341" s="41"/>
      <c r="AE341" s="41"/>
      <c r="AF341" s="41"/>
      <c r="AG341" s="41"/>
      <c r="AH341" s="41"/>
      <c r="AI341" s="307"/>
    </row>
    <row r="342" spans="1:35" ht="45" hidden="1" customHeight="1" x14ac:dyDescent="0.2">
      <c r="A342" s="244" t="s">
        <v>6963</v>
      </c>
      <c r="B342" s="235">
        <v>738689003</v>
      </c>
      <c r="C342" s="235" t="s">
        <v>1291</v>
      </c>
      <c r="D342" s="236" t="s">
        <v>8225</v>
      </c>
      <c r="E342" s="235" t="s">
        <v>2245</v>
      </c>
      <c r="F342" s="237" t="s">
        <v>8011</v>
      </c>
      <c r="G342" s="237"/>
      <c r="H342" s="237" t="s">
        <v>2246</v>
      </c>
      <c r="I342" s="237" t="s">
        <v>7977</v>
      </c>
      <c r="J342" s="235" t="s">
        <v>2247</v>
      </c>
      <c r="K342" s="235" t="s">
        <v>6964</v>
      </c>
      <c r="L342" s="235" t="s">
        <v>5637</v>
      </c>
      <c r="M342" s="235" t="s">
        <v>2248</v>
      </c>
      <c r="N342" s="238" t="s">
        <v>294</v>
      </c>
      <c r="O342" s="240" t="s">
        <v>902</v>
      </c>
      <c r="P342" s="239" t="s">
        <v>5809</v>
      </c>
      <c r="Q342" s="251" t="s">
        <v>5353</v>
      </c>
      <c r="R342" s="239"/>
      <c r="S342" s="240" t="s">
        <v>2249</v>
      </c>
      <c r="T342" s="240" t="s">
        <v>7915</v>
      </c>
      <c r="U342" s="240">
        <v>2021</v>
      </c>
      <c r="V342" s="241">
        <v>37970</v>
      </c>
      <c r="W342" s="239">
        <v>6979</v>
      </c>
      <c r="X342" s="302"/>
      <c r="Y342" s="303"/>
      <c r="Z342" s="302"/>
      <c r="AA342" s="302"/>
      <c r="AB342" s="302"/>
      <c r="AC342" s="304" t="s">
        <v>8143</v>
      </c>
      <c r="AD342" s="41"/>
      <c r="AE342" s="41"/>
      <c r="AF342" s="41"/>
      <c r="AG342" s="41"/>
      <c r="AH342" s="41"/>
      <c r="AI342" s="307" t="s">
        <v>8144</v>
      </c>
    </row>
    <row r="343" spans="1:35" ht="45" hidden="1" customHeight="1" x14ac:dyDescent="0.2">
      <c r="A343" s="244" t="s">
        <v>5657</v>
      </c>
      <c r="B343" s="235">
        <v>651932017</v>
      </c>
      <c r="C343" s="235"/>
      <c r="D343" s="236" t="s">
        <v>8225</v>
      </c>
      <c r="E343" s="235" t="s">
        <v>6257</v>
      </c>
      <c r="F343" s="237" t="s">
        <v>6965</v>
      </c>
      <c r="G343" s="237"/>
      <c r="H343" s="237" t="s">
        <v>5658</v>
      </c>
      <c r="I343" s="237" t="s">
        <v>6966</v>
      </c>
      <c r="J343" s="235" t="s">
        <v>1216</v>
      </c>
      <c r="K343" s="235" t="s">
        <v>5662</v>
      </c>
      <c r="L343" s="235" t="s">
        <v>6967</v>
      </c>
      <c r="M343" s="235" t="s">
        <v>5659</v>
      </c>
      <c r="N343" s="238" t="s">
        <v>46</v>
      </c>
      <c r="O343" s="239" t="s">
        <v>582</v>
      </c>
      <c r="P343" s="239" t="s">
        <v>5660</v>
      </c>
      <c r="Q343" s="251" t="s">
        <v>5661</v>
      </c>
      <c r="R343" s="239"/>
      <c r="S343" s="240">
        <v>93401</v>
      </c>
      <c r="T343" s="240" t="s">
        <v>6968</v>
      </c>
      <c r="U343" s="240">
        <v>2020</v>
      </c>
      <c r="V343" s="241">
        <v>44034</v>
      </c>
      <c r="W343" s="239">
        <v>7708</v>
      </c>
      <c r="X343" s="302"/>
      <c r="Y343" s="303"/>
      <c r="Z343" s="302"/>
      <c r="AA343" s="302"/>
      <c r="AB343" s="302"/>
      <c r="AC343" s="304"/>
      <c r="AD343" s="41"/>
      <c r="AE343" s="41"/>
      <c r="AF343" s="41"/>
      <c r="AG343" s="41"/>
      <c r="AH343" s="41"/>
      <c r="AI343" s="307"/>
    </row>
    <row r="344" spans="1:35" ht="45" hidden="1" customHeight="1" x14ac:dyDescent="0.2">
      <c r="A344" s="244" t="s">
        <v>8252</v>
      </c>
      <c r="B344" s="235">
        <v>705749000</v>
      </c>
      <c r="C344" s="235" t="s">
        <v>2250</v>
      </c>
      <c r="D344" s="236" t="s">
        <v>8225</v>
      </c>
      <c r="E344" s="235" t="s">
        <v>2251</v>
      </c>
      <c r="F344" s="237" t="s">
        <v>6969</v>
      </c>
      <c r="G344" s="237"/>
      <c r="H344" s="237" t="s">
        <v>2252</v>
      </c>
      <c r="I344" s="237" t="s">
        <v>6970</v>
      </c>
      <c r="J344" s="235" t="s">
        <v>2253</v>
      </c>
      <c r="K344" s="235" t="s">
        <v>6971</v>
      </c>
      <c r="L344" s="235" t="s">
        <v>6972</v>
      </c>
      <c r="M344" s="235" t="s">
        <v>2254</v>
      </c>
      <c r="N344" s="238" t="s">
        <v>46</v>
      </c>
      <c r="O344" s="239" t="s">
        <v>582</v>
      </c>
      <c r="P344" s="239"/>
      <c r="Q344" s="240"/>
      <c r="R344" s="239"/>
      <c r="S344" s="240">
        <v>93401</v>
      </c>
      <c r="T344" s="240" t="s">
        <v>6973</v>
      </c>
      <c r="U344" s="240">
        <v>2020</v>
      </c>
      <c r="V344" s="241">
        <v>37970</v>
      </c>
      <c r="W344" s="239">
        <v>4350</v>
      </c>
      <c r="X344" s="257"/>
      <c r="Y344" s="238"/>
      <c r="Z344" s="257"/>
      <c r="AA344" s="257"/>
      <c r="AB344" s="257"/>
      <c r="AC344" s="235"/>
      <c r="AD344" s="41"/>
      <c r="AE344" s="41"/>
      <c r="AF344" s="41"/>
      <c r="AG344" s="41"/>
      <c r="AH344" s="41"/>
      <c r="AI344" s="307"/>
    </row>
    <row r="345" spans="1:35" ht="45" hidden="1" customHeight="1" x14ac:dyDescent="0.2">
      <c r="A345" s="244" t="s">
        <v>6974</v>
      </c>
      <c r="B345" s="235">
        <v>653823304</v>
      </c>
      <c r="C345" s="235" t="s">
        <v>2255</v>
      </c>
      <c r="D345" s="236" t="s">
        <v>8225</v>
      </c>
      <c r="E345" s="235" t="s">
        <v>2256</v>
      </c>
      <c r="F345" s="237" t="s">
        <v>6975</v>
      </c>
      <c r="G345" s="237"/>
      <c r="H345" s="237" t="s">
        <v>2257</v>
      </c>
      <c r="I345" s="237" t="s">
        <v>6976</v>
      </c>
      <c r="J345" s="235" t="s">
        <v>1359</v>
      </c>
      <c r="K345" s="235" t="s">
        <v>6977</v>
      </c>
      <c r="L345" s="235" t="s">
        <v>6978</v>
      </c>
      <c r="M345" s="235" t="s">
        <v>2258</v>
      </c>
      <c r="N345" s="238" t="s">
        <v>46</v>
      </c>
      <c r="O345" s="239" t="s">
        <v>582</v>
      </c>
      <c r="P345" s="239" t="s">
        <v>2259</v>
      </c>
      <c r="Q345" s="240"/>
      <c r="R345" s="239"/>
      <c r="S345" s="240" t="s">
        <v>81</v>
      </c>
      <c r="T345" s="240" t="s">
        <v>6979</v>
      </c>
      <c r="U345" s="240">
        <v>2020</v>
      </c>
      <c r="V345" s="241">
        <v>39317</v>
      </c>
      <c r="W345" s="239">
        <v>7369</v>
      </c>
      <c r="X345" s="302"/>
      <c r="Y345" s="303"/>
      <c r="Z345" s="302"/>
      <c r="AA345" s="302"/>
      <c r="AB345" s="302"/>
      <c r="AC345" s="304"/>
      <c r="AD345" s="41"/>
      <c r="AE345" s="41"/>
      <c r="AF345" s="41"/>
      <c r="AG345" s="41"/>
      <c r="AH345" s="41"/>
      <c r="AI345" s="307"/>
    </row>
    <row r="346" spans="1:35" ht="45" hidden="1" customHeight="1" x14ac:dyDescent="0.2">
      <c r="A346" s="244" t="s">
        <v>6980</v>
      </c>
      <c r="B346" s="235">
        <v>610040004</v>
      </c>
      <c r="C346" s="235" t="s">
        <v>2260</v>
      </c>
      <c r="D346" s="236" t="s">
        <v>8253</v>
      </c>
      <c r="E346" s="235" t="s">
        <v>2261</v>
      </c>
      <c r="F346" s="237" t="s">
        <v>26</v>
      </c>
      <c r="G346" s="237"/>
      <c r="H346" s="237" t="s">
        <v>2262</v>
      </c>
      <c r="I346" s="237" t="s">
        <v>28</v>
      </c>
      <c r="J346" s="235"/>
      <c r="K346" s="235"/>
      <c r="L346" s="235" t="s">
        <v>2263</v>
      </c>
      <c r="M346" s="235" t="s">
        <v>2264</v>
      </c>
      <c r="N346" s="238" t="s">
        <v>46</v>
      </c>
      <c r="O346" s="239" t="s">
        <v>582</v>
      </c>
      <c r="P346" s="239" t="s">
        <v>2265</v>
      </c>
      <c r="Q346" s="240"/>
      <c r="R346" s="239"/>
      <c r="S346" s="240">
        <v>91001</v>
      </c>
      <c r="T346" s="241" t="s">
        <v>485</v>
      </c>
      <c r="U346" s="240" t="s">
        <v>8189</v>
      </c>
      <c r="V346" s="241">
        <v>37970</v>
      </c>
      <c r="W346" s="239">
        <v>4700</v>
      </c>
      <c r="X346" s="257"/>
      <c r="Y346" s="238"/>
      <c r="Z346" s="257"/>
      <c r="AA346" s="257"/>
      <c r="AB346" s="257"/>
      <c r="AC346" s="235"/>
      <c r="AD346" s="41"/>
      <c r="AE346" s="41"/>
      <c r="AF346" s="41"/>
      <c r="AG346" s="41"/>
      <c r="AH346" s="41"/>
      <c r="AI346" s="307"/>
    </row>
    <row r="347" spans="1:35" ht="45" hidden="1" customHeight="1" x14ac:dyDescent="0.2">
      <c r="A347" s="244" t="s">
        <v>6981</v>
      </c>
      <c r="B347" s="235">
        <v>605111246</v>
      </c>
      <c r="C347" s="235" t="s">
        <v>2266</v>
      </c>
      <c r="D347" s="236" t="s">
        <v>8253</v>
      </c>
      <c r="E347" s="235" t="s">
        <v>2267</v>
      </c>
      <c r="F347" s="237" t="s">
        <v>26</v>
      </c>
      <c r="G347" s="237"/>
      <c r="H347" s="237" t="s">
        <v>2268</v>
      </c>
      <c r="I347" s="237" t="s">
        <v>28</v>
      </c>
      <c r="J347" s="235"/>
      <c r="K347" s="235"/>
      <c r="L347" s="235" t="s">
        <v>5378</v>
      </c>
      <c r="M347" s="235" t="s">
        <v>2269</v>
      </c>
      <c r="N347" s="238" t="s">
        <v>5069</v>
      </c>
      <c r="O347" s="239" t="s">
        <v>8254</v>
      </c>
      <c r="P347" s="239" t="s">
        <v>5376</v>
      </c>
      <c r="Q347" s="240" t="s">
        <v>5377</v>
      </c>
      <c r="R347" s="239"/>
      <c r="S347" s="240">
        <v>91001</v>
      </c>
      <c r="T347" s="240" t="s">
        <v>485</v>
      </c>
      <c r="U347" s="240" t="s">
        <v>8189</v>
      </c>
      <c r="V347" s="241">
        <v>42053</v>
      </c>
      <c r="W347" s="239">
        <v>7541</v>
      </c>
      <c r="X347" s="257"/>
      <c r="Y347" s="238"/>
      <c r="Z347" s="257"/>
      <c r="AA347" s="257"/>
      <c r="AB347" s="257"/>
      <c r="AC347" s="235"/>
      <c r="AD347" s="41"/>
      <c r="AE347" s="41"/>
      <c r="AF347" s="41"/>
      <c r="AG347" s="41"/>
      <c r="AH347" s="41"/>
      <c r="AI347" s="307"/>
    </row>
    <row r="348" spans="1:35" ht="45" hidden="1" customHeight="1" x14ac:dyDescent="0.2">
      <c r="A348" s="244" t="s">
        <v>6982</v>
      </c>
      <c r="B348" s="235">
        <v>605110223</v>
      </c>
      <c r="C348" s="235" t="s">
        <v>2266</v>
      </c>
      <c r="D348" s="236" t="s">
        <v>8253</v>
      </c>
      <c r="E348" s="235" t="s">
        <v>2270</v>
      </c>
      <c r="F348" s="237" t="s">
        <v>26</v>
      </c>
      <c r="G348" s="237"/>
      <c r="H348" s="237" t="s">
        <v>2268</v>
      </c>
      <c r="I348" s="237" t="s">
        <v>28</v>
      </c>
      <c r="J348" s="235"/>
      <c r="K348" s="235"/>
      <c r="L348" s="235" t="s">
        <v>2271</v>
      </c>
      <c r="M348" s="235" t="s">
        <v>2272</v>
      </c>
      <c r="N348" s="238" t="s">
        <v>5030</v>
      </c>
      <c r="O348" s="239" t="s">
        <v>1514</v>
      </c>
      <c r="P348" s="239"/>
      <c r="Q348" s="240"/>
      <c r="R348" s="239"/>
      <c r="S348" s="240">
        <v>91001</v>
      </c>
      <c r="T348" s="240" t="s">
        <v>485</v>
      </c>
      <c r="U348" s="240" t="s">
        <v>8189</v>
      </c>
      <c r="V348" s="241">
        <v>42226</v>
      </c>
      <c r="W348" s="239">
        <v>7580</v>
      </c>
      <c r="X348" s="257"/>
      <c r="Y348" s="238"/>
      <c r="Z348" s="257"/>
      <c r="AA348" s="257"/>
      <c r="AB348" s="257"/>
      <c r="AC348" s="235"/>
      <c r="AD348" s="41"/>
      <c r="AE348" s="41"/>
      <c r="AF348" s="41"/>
      <c r="AG348" s="41"/>
      <c r="AH348" s="41"/>
      <c r="AI348" s="307"/>
    </row>
    <row r="349" spans="1:35" ht="45" hidden="1" customHeight="1" x14ac:dyDescent="0.2">
      <c r="A349" s="244" t="s">
        <v>6983</v>
      </c>
      <c r="B349" s="235">
        <v>605110118</v>
      </c>
      <c r="C349" s="235" t="s">
        <v>2266</v>
      </c>
      <c r="D349" s="236" t="s">
        <v>8253</v>
      </c>
      <c r="E349" s="235" t="s">
        <v>2267</v>
      </c>
      <c r="F349" s="237" t="s">
        <v>26</v>
      </c>
      <c r="G349" s="237"/>
      <c r="H349" s="237" t="s">
        <v>2268</v>
      </c>
      <c r="I349" s="237" t="s">
        <v>28</v>
      </c>
      <c r="J349" s="235"/>
      <c r="K349" s="235"/>
      <c r="L349" s="235" t="s">
        <v>2273</v>
      </c>
      <c r="M349" s="235" t="s">
        <v>2274</v>
      </c>
      <c r="N349" s="238" t="s">
        <v>190</v>
      </c>
      <c r="O349" s="239" t="s">
        <v>548</v>
      </c>
      <c r="P349" s="239" t="s">
        <v>2275</v>
      </c>
      <c r="Q349" s="240"/>
      <c r="R349" s="239"/>
      <c r="S349" s="240">
        <v>91001</v>
      </c>
      <c r="T349" s="240" t="s">
        <v>485</v>
      </c>
      <c r="U349" s="240" t="s">
        <v>8189</v>
      </c>
      <c r="V349" s="241">
        <v>42054</v>
      </c>
      <c r="W349" s="239">
        <v>7542</v>
      </c>
      <c r="X349" s="257"/>
      <c r="Y349" s="238"/>
      <c r="Z349" s="257"/>
      <c r="AA349" s="257"/>
      <c r="AB349" s="257"/>
      <c r="AC349" s="235"/>
      <c r="AD349" s="41"/>
      <c r="AE349" s="41"/>
      <c r="AF349" s="41"/>
      <c r="AG349" s="41"/>
      <c r="AH349" s="41"/>
      <c r="AI349" s="307"/>
    </row>
    <row r="350" spans="1:35" ht="45" hidden="1" customHeight="1" x14ac:dyDescent="0.2">
      <c r="A350" s="244" t="s">
        <v>6984</v>
      </c>
      <c r="B350" s="235">
        <v>605111114</v>
      </c>
      <c r="C350" s="235" t="s">
        <v>2266</v>
      </c>
      <c r="D350" s="236" t="s">
        <v>8253</v>
      </c>
      <c r="E350" s="235" t="s">
        <v>2267</v>
      </c>
      <c r="F350" s="237" t="s">
        <v>26</v>
      </c>
      <c r="G350" s="237"/>
      <c r="H350" s="237" t="s">
        <v>2268</v>
      </c>
      <c r="I350" s="237" t="s">
        <v>28</v>
      </c>
      <c r="J350" s="235"/>
      <c r="K350" s="235"/>
      <c r="L350" s="235" t="s">
        <v>2276</v>
      </c>
      <c r="M350" s="235" t="s">
        <v>2277</v>
      </c>
      <c r="N350" s="238" t="s">
        <v>721</v>
      </c>
      <c r="O350" s="239" t="s">
        <v>2278</v>
      </c>
      <c r="P350" s="239"/>
      <c r="Q350" s="240"/>
      <c r="R350" s="239"/>
      <c r="S350" s="240">
        <v>91001</v>
      </c>
      <c r="T350" s="240" t="s">
        <v>485</v>
      </c>
      <c r="U350" s="240" t="s">
        <v>8189</v>
      </c>
      <c r="V350" s="241">
        <v>42062</v>
      </c>
      <c r="W350" s="239">
        <v>7556</v>
      </c>
      <c r="X350" s="257"/>
      <c r="Y350" s="238"/>
      <c r="Z350" s="257"/>
      <c r="AA350" s="257"/>
      <c r="AB350" s="257"/>
      <c r="AC350" s="235"/>
      <c r="AD350" s="41"/>
      <c r="AE350" s="41"/>
      <c r="AF350" s="41"/>
      <c r="AG350" s="41"/>
      <c r="AH350" s="41"/>
      <c r="AI350" s="307"/>
    </row>
    <row r="351" spans="1:35" ht="45" hidden="1" customHeight="1" x14ac:dyDescent="0.2">
      <c r="A351" s="244" t="s">
        <v>6985</v>
      </c>
      <c r="B351" s="235">
        <v>605110614</v>
      </c>
      <c r="C351" s="235" t="s">
        <v>2266</v>
      </c>
      <c r="D351" s="236" t="s">
        <v>8253</v>
      </c>
      <c r="E351" s="235" t="s">
        <v>2267</v>
      </c>
      <c r="F351" s="237" t="s">
        <v>26</v>
      </c>
      <c r="G351" s="237"/>
      <c r="H351" s="237" t="s">
        <v>2268</v>
      </c>
      <c r="I351" s="237" t="s">
        <v>28</v>
      </c>
      <c r="J351" s="235"/>
      <c r="K351" s="235"/>
      <c r="L351" s="235" t="s">
        <v>2279</v>
      </c>
      <c r="M351" s="235" t="s">
        <v>2280</v>
      </c>
      <c r="N351" s="238" t="s">
        <v>5033</v>
      </c>
      <c r="O351" s="239" t="s">
        <v>2282</v>
      </c>
      <c r="P351" s="239" t="s">
        <v>2281</v>
      </c>
      <c r="Q351" s="240"/>
      <c r="R351" s="239"/>
      <c r="S351" s="240">
        <v>91001</v>
      </c>
      <c r="T351" s="240" t="s">
        <v>485</v>
      </c>
      <c r="U351" s="240" t="s">
        <v>8189</v>
      </c>
      <c r="V351" s="241">
        <v>42101</v>
      </c>
      <c r="W351" s="239">
        <v>7561</v>
      </c>
      <c r="X351" s="257"/>
      <c r="Y351" s="238"/>
      <c r="Z351" s="257"/>
      <c r="AA351" s="257"/>
      <c r="AB351" s="257"/>
      <c r="AC351" s="235"/>
      <c r="AD351" s="41"/>
      <c r="AE351" s="41"/>
      <c r="AF351" s="41"/>
      <c r="AG351" s="41"/>
      <c r="AH351" s="41"/>
      <c r="AI351" s="307"/>
    </row>
    <row r="352" spans="1:35" ht="45" hidden="1" customHeight="1" x14ac:dyDescent="0.2">
      <c r="A352" s="244" t="s">
        <v>6986</v>
      </c>
      <c r="B352" s="235">
        <v>605111130</v>
      </c>
      <c r="C352" s="235" t="s">
        <v>2266</v>
      </c>
      <c r="D352" s="236" t="s">
        <v>8253</v>
      </c>
      <c r="E352" s="235" t="s">
        <v>2267</v>
      </c>
      <c r="F352" s="237" t="s">
        <v>26</v>
      </c>
      <c r="G352" s="237"/>
      <c r="H352" s="237" t="s">
        <v>2268</v>
      </c>
      <c r="I352" s="237" t="s">
        <v>28</v>
      </c>
      <c r="J352" s="235"/>
      <c r="K352" s="235"/>
      <c r="L352" s="235" t="s">
        <v>5115</v>
      </c>
      <c r="M352" s="235" t="s">
        <v>2283</v>
      </c>
      <c r="N352" s="238" t="s">
        <v>721</v>
      </c>
      <c r="O352" s="239" t="s">
        <v>2284</v>
      </c>
      <c r="P352" s="239" t="s">
        <v>5116</v>
      </c>
      <c r="Q352" s="240" t="s">
        <v>5117</v>
      </c>
      <c r="R352" s="239"/>
      <c r="S352" s="240">
        <v>91001</v>
      </c>
      <c r="T352" s="240" t="s">
        <v>485</v>
      </c>
      <c r="U352" s="240" t="s">
        <v>8189</v>
      </c>
      <c r="V352" s="241">
        <v>42052</v>
      </c>
      <c r="W352" s="239">
        <v>7529</v>
      </c>
      <c r="X352" s="257"/>
      <c r="Y352" s="238"/>
      <c r="Z352" s="257"/>
      <c r="AA352" s="257"/>
      <c r="AB352" s="257"/>
      <c r="AC352" s="235"/>
      <c r="AD352" s="41"/>
      <c r="AE352" s="41"/>
      <c r="AF352" s="41"/>
      <c r="AG352" s="41"/>
      <c r="AH352" s="41"/>
      <c r="AI352" s="307"/>
    </row>
    <row r="353" spans="1:35" ht="45" hidden="1" customHeight="1" x14ac:dyDescent="0.2">
      <c r="A353" s="244" t="s">
        <v>6987</v>
      </c>
      <c r="B353" s="235">
        <v>605110436</v>
      </c>
      <c r="C353" s="235" t="s">
        <v>2266</v>
      </c>
      <c r="D353" s="236" t="s">
        <v>8253</v>
      </c>
      <c r="E353" s="235" t="s">
        <v>2267</v>
      </c>
      <c r="F353" s="237" t="s">
        <v>26</v>
      </c>
      <c r="G353" s="237"/>
      <c r="H353" s="237" t="s">
        <v>2472</v>
      </c>
      <c r="I353" s="237" t="s">
        <v>28</v>
      </c>
      <c r="J353" s="235"/>
      <c r="K353" s="235"/>
      <c r="L353" s="235" t="s">
        <v>2473</v>
      </c>
      <c r="M353" s="235" t="s">
        <v>2474</v>
      </c>
      <c r="N353" s="238" t="s">
        <v>5032</v>
      </c>
      <c r="O353" s="239" t="s">
        <v>2476</v>
      </c>
      <c r="P353" s="239" t="s">
        <v>2475</v>
      </c>
      <c r="Q353" s="240"/>
      <c r="R353" s="239"/>
      <c r="S353" s="240">
        <v>91001</v>
      </c>
      <c r="T353" s="240" t="s">
        <v>496</v>
      </c>
      <c r="U353" s="240" t="s">
        <v>8189</v>
      </c>
      <c r="V353" s="241">
        <v>43553</v>
      </c>
      <c r="W353" s="239">
        <v>7672</v>
      </c>
      <c r="X353" s="257"/>
      <c r="Y353" s="238"/>
      <c r="Z353" s="257"/>
      <c r="AA353" s="257"/>
      <c r="AB353" s="257"/>
      <c r="AC353" s="235"/>
      <c r="AD353" s="41"/>
      <c r="AE353" s="41"/>
      <c r="AF353" s="41"/>
      <c r="AG353" s="41"/>
      <c r="AH353" s="41"/>
      <c r="AI353" s="307"/>
    </row>
    <row r="354" spans="1:35" ht="45" hidden="1" customHeight="1" x14ac:dyDescent="0.2">
      <c r="A354" s="244" t="s">
        <v>6988</v>
      </c>
      <c r="B354" s="235" t="s">
        <v>7836</v>
      </c>
      <c r="C354" s="235" t="s">
        <v>2266</v>
      </c>
      <c r="D354" s="236" t="s">
        <v>8253</v>
      </c>
      <c r="E354" s="235" t="s">
        <v>2270</v>
      </c>
      <c r="F354" s="237" t="s">
        <v>26</v>
      </c>
      <c r="G354" s="237"/>
      <c r="H354" s="237" t="s">
        <v>2268</v>
      </c>
      <c r="I354" s="237" t="s">
        <v>28</v>
      </c>
      <c r="J354" s="235"/>
      <c r="K354" s="235"/>
      <c r="L354" s="235" t="s">
        <v>2285</v>
      </c>
      <c r="M354" s="235" t="s">
        <v>2286</v>
      </c>
      <c r="N354" s="238" t="s">
        <v>721</v>
      </c>
      <c r="O354" s="239" t="s">
        <v>722</v>
      </c>
      <c r="P354" s="239" t="s">
        <v>2287</v>
      </c>
      <c r="Q354" s="240" t="s">
        <v>2288</v>
      </c>
      <c r="R354" s="239"/>
      <c r="S354" s="240">
        <v>91001</v>
      </c>
      <c r="T354" s="240" t="s">
        <v>485</v>
      </c>
      <c r="U354" s="240" t="s">
        <v>8189</v>
      </c>
      <c r="V354" s="241">
        <v>42585</v>
      </c>
      <c r="W354" s="239">
        <v>7613</v>
      </c>
      <c r="X354" s="257"/>
      <c r="Y354" s="238"/>
      <c r="Z354" s="257"/>
      <c r="AA354" s="257"/>
      <c r="AB354" s="257"/>
      <c r="AC354" s="235"/>
      <c r="AD354" s="41"/>
      <c r="AE354" s="41"/>
      <c r="AF354" s="41"/>
      <c r="AG354" s="41"/>
      <c r="AH354" s="41"/>
      <c r="AI354" s="307"/>
    </row>
    <row r="355" spans="1:35" ht="45" hidden="1" customHeight="1" x14ac:dyDescent="0.2">
      <c r="A355" s="244" t="s">
        <v>6989</v>
      </c>
      <c r="B355" s="235">
        <v>605110231</v>
      </c>
      <c r="C355" s="235" t="s">
        <v>2266</v>
      </c>
      <c r="D355" s="236" t="s">
        <v>8253</v>
      </c>
      <c r="E355" s="235" t="s">
        <v>2270</v>
      </c>
      <c r="F355" s="237" t="s">
        <v>26</v>
      </c>
      <c r="G355" s="237"/>
      <c r="H355" s="237" t="s">
        <v>2268</v>
      </c>
      <c r="I355" s="237" t="s">
        <v>28</v>
      </c>
      <c r="J355" s="235"/>
      <c r="K355" s="235"/>
      <c r="L355" s="235"/>
      <c r="M355" s="235" t="s">
        <v>2289</v>
      </c>
      <c r="N355" s="238" t="s">
        <v>5030</v>
      </c>
      <c r="O355" s="239" t="s">
        <v>2291</v>
      </c>
      <c r="P355" s="239" t="s">
        <v>2290</v>
      </c>
      <c r="Q355" s="240"/>
      <c r="R355" s="239"/>
      <c r="S355" s="240">
        <v>91001</v>
      </c>
      <c r="T355" s="240" t="s">
        <v>485</v>
      </c>
      <c r="U355" s="240" t="s">
        <v>8189</v>
      </c>
      <c r="V355" s="241">
        <v>42206</v>
      </c>
      <c r="W355" s="239">
        <v>7575</v>
      </c>
      <c r="X355" s="257"/>
      <c r="Y355" s="238"/>
      <c r="Z355" s="257"/>
      <c r="AA355" s="257"/>
      <c r="AB355" s="257"/>
      <c r="AC355" s="235"/>
      <c r="AD355" s="41"/>
      <c r="AE355" s="41"/>
      <c r="AF355" s="41"/>
      <c r="AG355" s="41"/>
      <c r="AH355" s="41"/>
      <c r="AI355" s="307"/>
    </row>
    <row r="356" spans="1:35" ht="45" hidden="1" customHeight="1" x14ac:dyDescent="0.2">
      <c r="A356" s="244" t="s">
        <v>6990</v>
      </c>
      <c r="B356" s="235">
        <v>605110126</v>
      </c>
      <c r="C356" s="235" t="s">
        <v>2266</v>
      </c>
      <c r="D356" s="236" t="s">
        <v>8253</v>
      </c>
      <c r="E356" s="235" t="s">
        <v>2267</v>
      </c>
      <c r="F356" s="237" t="s">
        <v>26</v>
      </c>
      <c r="G356" s="237"/>
      <c r="H356" s="237" t="s">
        <v>2268</v>
      </c>
      <c r="I356" s="237" t="s">
        <v>28</v>
      </c>
      <c r="J356" s="235"/>
      <c r="K356" s="235"/>
      <c r="L356" s="235"/>
      <c r="M356" s="235" t="s">
        <v>2292</v>
      </c>
      <c r="N356" s="239" t="s">
        <v>495</v>
      </c>
      <c r="O356" s="239" t="s">
        <v>2122</v>
      </c>
      <c r="P356" s="239" t="s">
        <v>2293</v>
      </c>
      <c r="Q356" s="240"/>
      <c r="R356" s="239"/>
      <c r="S356" s="240">
        <v>91001</v>
      </c>
      <c r="T356" s="240" t="s">
        <v>485</v>
      </c>
      <c r="U356" s="240" t="s">
        <v>8189</v>
      </c>
      <c r="V356" s="241">
        <v>42059</v>
      </c>
      <c r="W356" s="239">
        <v>7551</v>
      </c>
      <c r="X356" s="257"/>
      <c r="Y356" s="238"/>
      <c r="Z356" s="257"/>
      <c r="AA356" s="257"/>
      <c r="AB356" s="257"/>
      <c r="AC356" s="235"/>
      <c r="AD356" s="41"/>
      <c r="AE356" s="41"/>
      <c r="AF356" s="41"/>
      <c r="AG356" s="41"/>
      <c r="AH356" s="41"/>
      <c r="AI356" s="307"/>
    </row>
    <row r="357" spans="1:35" ht="45" hidden="1" customHeight="1" x14ac:dyDescent="0.2">
      <c r="A357" s="244" t="s">
        <v>6991</v>
      </c>
      <c r="B357" s="235">
        <v>605110533</v>
      </c>
      <c r="C357" s="235" t="s">
        <v>2266</v>
      </c>
      <c r="D357" s="236" t="s">
        <v>8253</v>
      </c>
      <c r="E357" s="235" t="s">
        <v>2270</v>
      </c>
      <c r="F357" s="237" t="s">
        <v>26</v>
      </c>
      <c r="G357" s="237"/>
      <c r="H357" s="237" t="s">
        <v>2268</v>
      </c>
      <c r="I357" s="237" t="s">
        <v>28</v>
      </c>
      <c r="J357" s="235"/>
      <c r="K357" s="235"/>
      <c r="L357" s="235"/>
      <c r="M357" s="235" t="s">
        <v>2294</v>
      </c>
      <c r="N357" s="238" t="s">
        <v>504</v>
      </c>
      <c r="O357" s="239" t="s">
        <v>8239</v>
      </c>
      <c r="P357" s="239" t="s">
        <v>6992</v>
      </c>
      <c r="Q357" s="240"/>
      <c r="R357" s="239"/>
      <c r="S357" s="240">
        <v>91001</v>
      </c>
      <c r="T357" s="240" t="s">
        <v>485</v>
      </c>
      <c r="U357" s="240" t="s">
        <v>8189</v>
      </c>
      <c r="V357" s="241">
        <v>42348</v>
      </c>
      <c r="W357" s="239">
        <v>7587</v>
      </c>
      <c r="X357" s="257"/>
      <c r="Y357" s="238"/>
      <c r="Z357" s="257"/>
      <c r="AA357" s="257"/>
      <c r="AB357" s="257"/>
      <c r="AC357" s="235"/>
      <c r="AD357" s="41"/>
      <c r="AE357" s="41"/>
      <c r="AF357" s="41"/>
      <c r="AG357" s="41"/>
      <c r="AH357" s="41"/>
      <c r="AI357" s="307"/>
    </row>
    <row r="358" spans="1:35" ht="45" hidden="1" customHeight="1" x14ac:dyDescent="0.2">
      <c r="A358" s="244" t="s">
        <v>6993</v>
      </c>
      <c r="B358" s="235">
        <v>605111211</v>
      </c>
      <c r="C358" s="235" t="s">
        <v>2266</v>
      </c>
      <c r="D358" s="236" t="s">
        <v>8253</v>
      </c>
      <c r="E358" s="235" t="s">
        <v>2270</v>
      </c>
      <c r="F358" s="237" t="s">
        <v>26</v>
      </c>
      <c r="G358" s="237"/>
      <c r="H358" s="237" t="s">
        <v>2268</v>
      </c>
      <c r="I358" s="237" t="s">
        <v>28</v>
      </c>
      <c r="J358" s="235"/>
      <c r="K358" s="235"/>
      <c r="L358" s="235"/>
      <c r="M358" s="235" t="s">
        <v>2295</v>
      </c>
      <c r="N358" s="238" t="s">
        <v>5069</v>
      </c>
      <c r="O358" s="239" t="s">
        <v>713</v>
      </c>
      <c r="P358" s="239" t="s">
        <v>2296</v>
      </c>
      <c r="Q358" s="240"/>
      <c r="R358" s="239"/>
      <c r="S358" s="240">
        <v>91001</v>
      </c>
      <c r="T358" s="240" t="s">
        <v>485</v>
      </c>
      <c r="U358" s="240" t="s">
        <v>8189</v>
      </c>
      <c r="V358" s="241">
        <v>42405</v>
      </c>
      <c r="W358" s="239">
        <v>7595</v>
      </c>
      <c r="X358" s="257"/>
      <c r="Y358" s="238"/>
      <c r="Z358" s="257"/>
      <c r="AA358" s="257"/>
      <c r="AB358" s="257"/>
      <c r="AC358" s="235"/>
      <c r="AD358" s="41"/>
      <c r="AE358" s="41"/>
      <c r="AF358" s="41"/>
      <c r="AG358" s="41"/>
      <c r="AH358" s="41"/>
      <c r="AI358" s="307"/>
    </row>
    <row r="359" spans="1:35" ht="45" hidden="1" customHeight="1" x14ac:dyDescent="0.2">
      <c r="A359" s="244" t="s">
        <v>6994</v>
      </c>
      <c r="B359" s="235">
        <v>605111394</v>
      </c>
      <c r="C359" s="235" t="s">
        <v>2266</v>
      </c>
      <c r="D359" s="236" t="s">
        <v>8253</v>
      </c>
      <c r="E359" s="235" t="s">
        <v>2270</v>
      </c>
      <c r="F359" s="237" t="s">
        <v>26</v>
      </c>
      <c r="G359" s="237"/>
      <c r="H359" s="237" t="s">
        <v>2268</v>
      </c>
      <c r="I359" s="237" t="s">
        <v>28</v>
      </c>
      <c r="J359" s="235"/>
      <c r="K359" s="235"/>
      <c r="L359" s="235" t="s">
        <v>6995</v>
      </c>
      <c r="M359" s="235" t="s">
        <v>2297</v>
      </c>
      <c r="N359" s="238" t="s">
        <v>190</v>
      </c>
      <c r="O359" s="239" t="s">
        <v>2298</v>
      </c>
      <c r="P359" s="239" t="s">
        <v>6996</v>
      </c>
      <c r="Q359" s="240" t="s">
        <v>6997</v>
      </c>
      <c r="R359" s="239"/>
      <c r="S359" s="240">
        <v>91001</v>
      </c>
      <c r="T359" s="240" t="s">
        <v>485</v>
      </c>
      <c r="U359" s="240" t="s">
        <v>8189</v>
      </c>
      <c r="V359" s="241">
        <v>42136</v>
      </c>
      <c r="W359" s="239">
        <v>7566</v>
      </c>
      <c r="X359" s="302"/>
      <c r="Y359" s="303"/>
      <c r="Z359" s="302"/>
      <c r="AA359" s="302"/>
      <c r="AB359" s="302"/>
      <c r="AC359" s="304"/>
      <c r="AD359" s="41"/>
      <c r="AE359" s="41"/>
      <c r="AF359" s="41"/>
      <c r="AG359" s="41"/>
      <c r="AH359" s="41"/>
      <c r="AI359" s="307"/>
    </row>
    <row r="360" spans="1:35" ht="45" hidden="1" customHeight="1" x14ac:dyDescent="0.2">
      <c r="A360" s="244" t="s">
        <v>6998</v>
      </c>
      <c r="B360" s="235">
        <v>619798503</v>
      </c>
      <c r="C360" s="235" t="s">
        <v>2266</v>
      </c>
      <c r="D360" s="236" t="s">
        <v>8253</v>
      </c>
      <c r="E360" s="235" t="s">
        <v>2270</v>
      </c>
      <c r="F360" s="237" t="s">
        <v>26</v>
      </c>
      <c r="G360" s="237"/>
      <c r="H360" s="237" t="s">
        <v>2268</v>
      </c>
      <c r="I360" s="237" t="s">
        <v>28</v>
      </c>
      <c r="J360" s="235"/>
      <c r="K360" s="235"/>
      <c r="L360" s="235"/>
      <c r="M360" s="235" t="s">
        <v>2299</v>
      </c>
      <c r="N360" s="238" t="s">
        <v>504</v>
      </c>
      <c r="O360" s="239" t="s">
        <v>1058</v>
      </c>
      <c r="P360" s="239"/>
      <c r="Q360" s="252" t="s">
        <v>5172</v>
      </c>
      <c r="R360" s="240"/>
      <c r="S360" s="240">
        <v>91001</v>
      </c>
      <c r="T360" s="235" t="s">
        <v>485</v>
      </c>
      <c r="U360" s="240" t="s">
        <v>8189</v>
      </c>
      <c r="V360" s="241">
        <v>42122</v>
      </c>
      <c r="W360" s="239">
        <v>7564</v>
      </c>
      <c r="X360" s="257"/>
      <c r="Y360" s="238"/>
      <c r="Z360" s="257"/>
      <c r="AA360" s="257"/>
      <c r="AB360" s="257"/>
      <c r="AC360" s="235"/>
      <c r="AD360" s="41"/>
      <c r="AE360" s="41"/>
      <c r="AF360" s="41"/>
      <c r="AG360" s="41"/>
      <c r="AH360" s="41"/>
      <c r="AI360" s="307"/>
    </row>
    <row r="361" spans="1:35" ht="45" hidden="1" customHeight="1" x14ac:dyDescent="0.2">
      <c r="A361" s="244" t="s">
        <v>6999</v>
      </c>
      <c r="B361" s="235">
        <v>619790103</v>
      </c>
      <c r="C361" s="235" t="s">
        <v>2266</v>
      </c>
      <c r="D361" s="236" t="s">
        <v>8253</v>
      </c>
      <c r="E361" s="235" t="s">
        <v>2270</v>
      </c>
      <c r="F361" s="237" t="s">
        <v>26</v>
      </c>
      <c r="G361" s="237"/>
      <c r="H361" s="237" t="s">
        <v>2268</v>
      </c>
      <c r="I361" s="237" t="s">
        <v>28</v>
      </c>
      <c r="J361" s="235"/>
      <c r="K361" s="235"/>
      <c r="L361" s="235"/>
      <c r="M361" s="235" t="s">
        <v>2664</v>
      </c>
      <c r="N361" s="238" t="s">
        <v>495</v>
      </c>
      <c r="O361" s="239" t="s">
        <v>2665</v>
      </c>
      <c r="P361" s="239" t="s">
        <v>5379</v>
      </c>
      <c r="Q361" s="240"/>
      <c r="R361" s="240"/>
      <c r="S361" s="240">
        <v>91001</v>
      </c>
      <c r="T361" s="235" t="s">
        <v>485</v>
      </c>
      <c r="U361" s="240" t="s">
        <v>8189</v>
      </c>
      <c r="V361" s="241">
        <v>42250</v>
      </c>
      <c r="W361" s="239">
        <v>7582</v>
      </c>
      <c r="X361" s="257"/>
      <c r="Y361" s="238"/>
      <c r="Z361" s="257"/>
      <c r="AA361" s="257"/>
      <c r="AB361" s="257"/>
      <c r="AC361" s="235"/>
      <c r="AD361" s="41"/>
      <c r="AE361" s="41"/>
      <c r="AF361" s="41"/>
      <c r="AG361" s="41"/>
      <c r="AH361" s="41"/>
      <c r="AI361" s="307"/>
    </row>
    <row r="362" spans="1:35" ht="45" hidden="1" customHeight="1" x14ac:dyDescent="0.2">
      <c r="A362" s="244" t="s">
        <v>7000</v>
      </c>
      <c r="B362" s="235">
        <v>605110215</v>
      </c>
      <c r="C362" s="235" t="s">
        <v>2266</v>
      </c>
      <c r="D362" s="236" t="s">
        <v>8253</v>
      </c>
      <c r="E362" s="235" t="s">
        <v>2267</v>
      </c>
      <c r="F362" s="237" t="s">
        <v>26</v>
      </c>
      <c r="G362" s="237"/>
      <c r="H362" s="237" t="s">
        <v>2268</v>
      </c>
      <c r="I362" s="237" t="s">
        <v>28</v>
      </c>
      <c r="J362" s="235"/>
      <c r="K362" s="235"/>
      <c r="L362" s="235"/>
      <c r="M362" s="235" t="s">
        <v>2301</v>
      </c>
      <c r="N362" s="238" t="s">
        <v>5030</v>
      </c>
      <c r="O362" s="239" t="s">
        <v>2303</v>
      </c>
      <c r="P362" s="239" t="s">
        <v>2302</v>
      </c>
      <c r="Q362" s="240" t="s">
        <v>2300</v>
      </c>
      <c r="R362" s="239"/>
      <c r="S362" s="240">
        <v>91001</v>
      </c>
      <c r="T362" s="240" t="s">
        <v>485</v>
      </c>
      <c r="U362" s="240" t="s">
        <v>8189</v>
      </c>
      <c r="V362" s="241">
        <v>42971</v>
      </c>
      <c r="W362" s="239">
        <v>7634</v>
      </c>
      <c r="X362" s="257"/>
      <c r="Y362" s="238"/>
      <c r="Z362" s="257"/>
      <c r="AA362" s="257"/>
      <c r="AB362" s="257"/>
      <c r="AC362" s="235"/>
      <c r="AD362" s="41"/>
      <c r="AE362" s="41"/>
      <c r="AF362" s="41"/>
      <c r="AG362" s="41"/>
      <c r="AH362" s="41"/>
      <c r="AI362" s="307"/>
    </row>
    <row r="363" spans="1:35" ht="45" hidden="1" customHeight="1" x14ac:dyDescent="0.2">
      <c r="A363" s="244" t="s">
        <v>7001</v>
      </c>
      <c r="B363" s="235" t="s">
        <v>7837</v>
      </c>
      <c r="C363" s="235" t="s">
        <v>2266</v>
      </c>
      <c r="D363" s="236" t="s">
        <v>8253</v>
      </c>
      <c r="E363" s="235" t="s">
        <v>2267</v>
      </c>
      <c r="F363" s="237" t="s">
        <v>26</v>
      </c>
      <c r="G363" s="237"/>
      <c r="H363" s="237" t="s">
        <v>2268</v>
      </c>
      <c r="I363" s="237" t="s">
        <v>28</v>
      </c>
      <c r="J363" s="235"/>
      <c r="K363" s="235"/>
      <c r="L363" s="235"/>
      <c r="M363" s="235" t="s">
        <v>2304</v>
      </c>
      <c r="N363" s="238" t="s">
        <v>5069</v>
      </c>
      <c r="O363" s="239" t="s">
        <v>2305</v>
      </c>
      <c r="P363" s="239" t="s">
        <v>5776</v>
      </c>
      <c r="Q363" s="240" t="s">
        <v>5775</v>
      </c>
      <c r="R363" s="239"/>
      <c r="S363" s="240">
        <v>91001</v>
      </c>
      <c r="T363" s="240" t="s">
        <v>485</v>
      </c>
      <c r="U363" s="240" t="s">
        <v>8189</v>
      </c>
      <c r="V363" s="241">
        <v>42060</v>
      </c>
      <c r="W363" s="239">
        <v>7552</v>
      </c>
      <c r="X363" s="257"/>
      <c r="Y363" s="238"/>
      <c r="Z363" s="257"/>
      <c r="AA363" s="257"/>
      <c r="AB363" s="257"/>
      <c r="AC363" s="235"/>
      <c r="AD363" s="41"/>
      <c r="AE363" s="41"/>
      <c r="AF363" s="41"/>
      <c r="AG363" s="41"/>
      <c r="AH363" s="41"/>
      <c r="AI363" s="307"/>
    </row>
    <row r="364" spans="1:35" ht="45" hidden="1" customHeight="1" x14ac:dyDescent="0.2">
      <c r="A364" s="244" t="s">
        <v>2306</v>
      </c>
      <c r="B364" s="235">
        <v>742957004</v>
      </c>
      <c r="C364" s="235" t="s">
        <v>2307</v>
      </c>
      <c r="D364" s="236"/>
      <c r="E364" s="235" t="s">
        <v>2308</v>
      </c>
      <c r="F364" s="237" t="s">
        <v>2309</v>
      </c>
      <c r="G364" s="237"/>
      <c r="H364" s="237" t="s">
        <v>2310</v>
      </c>
      <c r="I364" s="237" t="s">
        <v>2311</v>
      </c>
      <c r="J364" s="235" t="s">
        <v>2312</v>
      </c>
      <c r="K364" s="235" t="s">
        <v>2313</v>
      </c>
      <c r="L364" s="235" t="s">
        <v>7002</v>
      </c>
      <c r="M364" s="235" t="s">
        <v>2314</v>
      </c>
      <c r="N364" s="238" t="s">
        <v>46</v>
      </c>
      <c r="O364" s="239" t="s">
        <v>688</v>
      </c>
      <c r="P364" s="239" t="s">
        <v>2315</v>
      </c>
      <c r="Q364" s="240"/>
      <c r="R364" s="239"/>
      <c r="S364" s="240">
        <v>93401</v>
      </c>
      <c r="T364" s="240" t="s">
        <v>5025</v>
      </c>
      <c r="U364" s="240">
        <v>2004</v>
      </c>
      <c r="V364" s="241">
        <v>38343</v>
      </c>
      <c r="W364" s="239">
        <v>7151</v>
      </c>
      <c r="X364" s="257"/>
      <c r="Y364" s="238"/>
      <c r="Z364" s="257"/>
      <c r="AA364" s="257"/>
      <c r="AB364" s="257"/>
      <c r="AC364" s="235"/>
      <c r="AD364" s="41"/>
      <c r="AE364" s="41"/>
      <c r="AF364" s="41"/>
      <c r="AG364" s="41"/>
      <c r="AH364" s="41"/>
      <c r="AI364" s="307"/>
    </row>
    <row r="365" spans="1:35" ht="45" hidden="1" customHeight="1" x14ac:dyDescent="0.2">
      <c r="A365" s="244" t="s">
        <v>8255</v>
      </c>
      <c r="B365" s="235">
        <v>713875007</v>
      </c>
      <c r="C365" s="235" t="s">
        <v>48</v>
      </c>
      <c r="D365" s="236" t="s">
        <v>8159</v>
      </c>
      <c r="E365" s="235" t="s">
        <v>2316</v>
      </c>
      <c r="F365" s="237" t="s">
        <v>2317</v>
      </c>
      <c r="G365" s="237"/>
      <c r="H365" s="237" t="s">
        <v>2318</v>
      </c>
      <c r="I365" s="237" t="s">
        <v>2319</v>
      </c>
      <c r="J365" s="235" t="s">
        <v>2320</v>
      </c>
      <c r="K365" s="235" t="s">
        <v>2321</v>
      </c>
      <c r="L365" s="235" t="s">
        <v>2322</v>
      </c>
      <c r="M365" s="235" t="s">
        <v>2325</v>
      </c>
      <c r="N365" s="238" t="s">
        <v>5029</v>
      </c>
      <c r="O365" s="239" t="s">
        <v>2326</v>
      </c>
      <c r="P365" s="239" t="s">
        <v>2324</v>
      </c>
      <c r="Q365" s="240" t="s">
        <v>2323</v>
      </c>
      <c r="R365" s="239"/>
      <c r="S365" s="240">
        <v>93401</v>
      </c>
      <c r="T365" s="240" t="s">
        <v>2327</v>
      </c>
      <c r="U365" s="240">
        <v>2017</v>
      </c>
      <c r="V365" s="241">
        <v>37970</v>
      </c>
      <c r="W365" s="239">
        <v>6910</v>
      </c>
      <c r="X365" s="257"/>
      <c r="Y365" s="238"/>
      <c r="Z365" s="257"/>
      <c r="AA365" s="257"/>
      <c r="AB365" s="257"/>
      <c r="AC365" s="235"/>
      <c r="AD365" s="41"/>
      <c r="AE365" s="41"/>
      <c r="AF365" s="41"/>
      <c r="AG365" s="41"/>
      <c r="AH365" s="41"/>
      <c r="AI365" s="307"/>
    </row>
    <row r="366" spans="1:35" ht="45" hidden="1" customHeight="1" x14ac:dyDescent="0.2">
      <c r="A366" s="244" t="s">
        <v>7003</v>
      </c>
      <c r="B366" s="235">
        <v>709601008</v>
      </c>
      <c r="C366" s="235" t="s">
        <v>2328</v>
      </c>
      <c r="D366" s="236" t="s">
        <v>8188</v>
      </c>
      <c r="E366" s="235" t="s">
        <v>2329</v>
      </c>
      <c r="F366" s="237" t="s">
        <v>26</v>
      </c>
      <c r="G366" s="237"/>
      <c r="H366" s="237" t="s">
        <v>2330</v>
      </c>
      <c r="I366" s="237" t="s">
        <v>28</v>
      </c>
      <c r="J366" s="235"/>
      <c r="K366" s="235"/>
      <c r="L366" s="235" t="s">
        <v>2331</v>
      </c>
      <c r="M366" s="235" t="s">
        <v>2332</v>
      </c>
      <c r="N366" s="238" t="s">
        <v>294</v>
      </c>
      <c r="O366" s="239" t="s">
        <v>2333</v>
      </c>
      <c r="P366" s="239"/>
      <c r="Q366" s="240"/>
      <c r="R366" s="239"/>
      <c r="S366" s="240">
        <v>93401</v>
      </c>
      <c r="T366" s="240" t="s">
        <v>2334</v>
      </c>
      <c r="U366" s="240">
        <v>2012</v>
      </c>
      <c r="V366" s="241">
        <v>37970</v>
      </c>
      <c r="W366" s="239">
        <v>4950</v>
      </c>
      <c r="X366" s="257"/>
      <c r="Y366" s="238"/>
      <c r="Z366" s="257"/>
      <c r="AA366" s="257"/>
      <c r="AB366" s="257"/>
      <c r="AC366" s="235"/>
      <c r="AD366" s="41"/>
      <c r="AE366" s="41"/>
      <c r="AF366" s="41"/>
      <c r="AG366" s="41"/>
      <c r="AH366" s="41"/>
      <c r="AI366" s="307"/>
    </row>
    <row r="367" spans="1:35" ht="45" hidden="1" customHeight="1" x14ac:dyDescent="0.2">
      <c r="A367" s="244" t="s">
        <v>7004</v>
      </c>
      <c r="B367" s="235">
        <v>700393003</v>
      </c>
      <c r="C367" s="235" t="s">
        <v>70</v>
      </c>
      <c r="D367" s="236" t="s">
        <v>8159</v>
      </c>
      <c r="E367" s="235" t="s">
        <v>2335</v>
      </c>
      <c r="F367" s="237" t="s">
        <v>2336</v>
      </c>
      <c r="G367" s="237"/>
      <c r="H367" s="237" t="s">
        <v>2337</v>
      </c>
      <c r="I367" s="237" t="s">
        <v>2338</v>
      </c>
      <c r="J367" s="235" t="s">
        <v>2344</v>
      </c>
      <c r="K367" s="235" t="s">
        <v>2345</v>
      </c>
      <c r="L367" s="235" t="s">
        <v>2346</v>
      </c>
      <c r="M367" s="238" t="s">
        <v>2347</v>
      </c>
      <c r="N367" s="238" t="s">
        <v>46</v>
      </c>
      <c r="O367" s="239" t="s">
        <v>1561</v>
      </c>
      <c r="P367" s="239"/>
      <c r="Q367" s="240"/>
      <c r="R367" s="239"/>
      <c r="S367" s="240" t="s">
        <v>81</v>
      </c>
      <c r="T367" s="240" t="s">
        <v>2348</v>
      </c>
      <c r="U367" s="240">
        <v>2013</v>
      </c>
      <c r="V367" s="241">
        <v>37970</v>
      </c>
      <c r="W367" s="239">
        <v>5050</v>
      </c>
      <c r="X367" s="257"/>
      <c r="Y367" s="238"/>
      <c r="Z367" s="257"/>
      <c r="AA367" s="257"/>
      <c r="AB367" s="257"/>
      <c r="AC367" s="235"/>
      <c r="AD367" s="41"/>
      <c r="AE367" s="41"/>
      <c r="AF367" s="41"/>
      <c r="AG367" s="41"/>
      <c r="AH367" s="41"/>
      <c r="AI367" s="307"/>
    </row>
    <row r="368" spans="1:35" ht="45" hidden="1" customHeight="1" x14ac:dyDescent="0.2">
      <c r="A368" s="244" t="s">
        <v>7005</v>
      </c>
      <c r="B368" s="235">
        <v>690732009</v>
      </c>
      <c r="C368" s="235" t="s">
        <v>2339</v>
      </c>
      <c r="D368" s="236" t="s">
        <v>8253</v>
      </c>
      <c r="E368" s="235" t="s">
        <v>506</v>
      </c>
      <c r="F368" s="237" t="s">
        <v>26</v>
      </c>
      <c r="G368" s="237"/>
      <c r="H368" s="237" t="s">
        <v>507</v>
      </c>
      <c r="I368" s="237" t="s">
        <v>28</v>
      </c>
      <c r="J368" s="235"/>
      <c r="K368" s="235"/>
      <c r="L368" s="235" t="s">
        <v>2340</v>
      </c>
      <c r="M368" s="235" t="s">
        <v>2342</v>
      </c>
      <c r="N368" s="238" t="s">
        <v>46</v>
      </c>
      <c r="O368" s="239" t="s">
        <v>8256</v>
      </c>
      <c r="P368" s="239" t="s">
        <v>2343</v>
      </c>
      <c r="Q368" s="240" t="s">
        <v>2341</v>
      </c>
      <c r="R368" s="239"/>
      <c r="S368" s="240">
        <v>91001</v>
      </c>
      <c r="T368" s="240" t="s">
        <v>485</v>
      </c>
      <c r="U368" s="240" t="s">
        <v>8189</v>
      </c>
      <c r="V368" s="241">
        <v>42045</v>
      </c>
      <c r="W368" s="239">
        <v>7525</v>
      </c>
      <c r="X368" s="257"/>
      <c r="Y368" s="238"/>
      <c r="Z368" s="257"/>
      <c r="AA368" s="257"/>
      <c r="AB368" s="257"/>
      <c r="AC368" s="235"/>
      <c r="AD368" s="41"/>
      <c r="AE368" s="41"/>
      <c r="AF368" s="41"/>
      <c r="AG368" s="41"/>
      <c r="AH368" s="41"/>
      <c r="AI368" s="307"/>
    </row>
    <row r="369" spans="1:35" ht="45" hidden="1" customHeight="1" x14ac:dyDescent="0.2">
      <c r="A369" s="244" t="s">
        <v>2349</v>
      </c>
      <c r="B369" s="235">
        <v>692519000</v>
      </c>
      <c r="C369" s="235" t="s">
        <v>2339</v>
      </c>
      <c r="D369" s="236" t="s">
        <v>8253</v>
      </c>
      <c r="E369" s="235" t="s">
        <v>506</v>
      </c>
      <c r="F369" s="237" t="s">
        <v>26</v>
      </c>
      <c r="G369" s="237"/>
      <c r="H369" s="237" t="s">
        <v>507</v>
      </c>
      <c r="I369" s="237" t="s">
        <v>28</v>
      </c>
      <c r="J369" s="235"/>
      <c r="K369" s="235"/>
      <c r="L369" s="235" t="s">
        <v>7006</v>
      </c>
      <c r="M369" s="235" t="s">
        <v>2350</v>
      </c>
      <c r="N369" s="238" t="s">
        <v>5030</v>
      </c>
      <c r="O369" s="239" t="s">
        <v>8257</v>
      </c>
      <c r="P369" s="239" t="s">
        <v>7007</v>
      </c>
      <c r="Q369" s="240" t="s">
        <v>7008</v>
      </c>
      <c r="R369" s="239"/>
      <c r="S369" s="240">
        <v>91001</v>
      </c>
      <c r="T369" s="240" t="s">
        <v>485</v>
      </c>
      <c r="U369" s="240" t="s">
        <v>8189</v>
      </c>
      <c r="V369" s="241">
        <v>42059</v>
      </c>
      <c r="W369" s="239">
        <v>7547</v>
      </c>
      <c r="X369" s="302"/>
      <c r="Y369" s="303"/>
      <c r="Z369" s="302"/>
      <c r="AA369" s="302"/>
      <c r="AB369" s="302"/>
      <c r="AC369" s="304"/>
      <c r="AD369" s="41"/>
      <c r="AE369" s="41"/>
      <c r="AF369" s="41"/>
      <c r="AG369" s="41"/>
      <c r="AH369" s="41"/>
      <c r="AI369" s="307"/>
    </row>
    <row r="370" spans="1:35" ht="45" hidden="1" customHeight="1" x14ac:dyDescent="0.2">
      <c r="A370" s="244" t="s">
        <v>2351</v>
      </c>
      <c r="B370" s="235">
        <v>692651006</v>
      </c>
      <c r="C370" s="235" t="s">
        <v>2339</v>
      </c>
      <c r="D370" s="236" t="s">
        <v>8253</v>
      </c>
      <c r="E370" s="235" t="s">
        <v>2352</v>
      </c>
      <c r="F370" s="237" t="s">
        <v>26</v>
      </c>
      <c r="G370" s="237"/>
      <c r="H370" s="237" t="s">
        <v>2353</v>
      </c>
      <c r="I370" s="237" t="s">
        <v>28</v>
      </c>
      <c r="J370" s="235"/>
      <c r="K370" s="235"/>
      <c r="L370" s="235" t="s">
        <v>2354</v>
      </c>
      <c r="M370" s="235" t="s">
        <v>2355</v>
      </c>
      <c r="N370" s="238" t="s">
        <v>495</v>
      </c>
      <c r="O370" s="239" t="s">
        <v>8258</v>
      </c>
      <c r="P370" s="239"/>
      <c r="Q370" s="240"/>
      <c r="R370" s="239"/>
      <c r="S370" s="240">
        <v>91001</v>
      </c>
      <c r="T370" s="240" t="s">
        <v>2356</v>
      </c>
      <c r="U370" s="240" t="s">
        <v>8189</v>
      </c>
      <c r="V370" s="241">
        <v>38488</v>
      </c>
      <c r="W370" s="239">
        <v>7169</v>
      </c>
      <c r="X370" s="257"/>
      <c r="Y370" s="238"/>
      <c r="Z370" s="257"/>
      <c r="AA370" s="257"/>
      <c r="AB370" s="257"/>
      <c r="AC370" s="235"/>
      <c r="AD370" s="41"/>
      <c r="AE370" s="41"/>
      <c r="AF370" s="41"/>
      <c r="AG370" s="41"/>
      <c r="AH370" s="41"/>
      <c r="AI370" s="307"/>
    </row>
    <row r="371" spans="1:35" ht="45" hidden="1" customHeight="1" x14ac:dyDescent="0.2">
      <c r="A371" s="244" t="s">
        <v>7009</v>
      </c>
      <c r="B371" s="235">
        <v>692646002</v>
      </c>
      <c r="C371" s="235" t="s">
        <v>2339</v>
      </c>
      <c r="D371" s="236" t="s">
        <v>8253</v>
      </c>
      <c r="E371" s="235" t="s">
        <v>2352</v>
      </c>
      <c r="F371" s="237" t="s">
        <v>26</v>
      </c>
      <c r="G371" s="237"/>
      <c r="H371" s="237" t="s">
        <v>2353</v>
      </c>
      <c r="I371" s="237" t="s">
        <v>28</v>
      </c>
      <c r="J371" s="235"/>
      <c r="K371" s="235"/>
      <c r="L371" s="235" t="s">
        <v>2357</v>
      </c>
      <c r="M371" s="235" t="s">
        <v>2358</v>
      </c>
      <c r="N371" s="238" t="s">
        <v>294</v>
      </c>
      <c r="O371" s="239" t="s">
        <v>2359</v>
      </c>
      <c r="P371" s="239" t="s">
        <v>2360</v>
      </c>
      <c r="Q371" s="240" t="s">
        <v>2361</v>
      </c>
      <c r="R371" s="239"/>
      <c r="S371" s="240">
        <v>91001</v>
      </c>
      <c r="T371" s="240" t="s">
        <v>2356</v>
      </c>
      <c r="U371" s="240" t="s">
        <v>8189</v>
      </c>
      <c r="V371" s="241">
        <v>42650</v>
      </c>
      <c r="W371" s="239">
        <v>7619</v>
      </c>
      <c r="X371" s="257"/>
      <c r="Y371" s="238"/>
      <c r="Z371" s="257"/>
      <c r="AA371" s="257"/>
      <c r="AB371" s="257"/>
      <c r="AC371" s="235"/>
      <c r="AD371" s="41"/>
      <c r="AE371" s="41"/>
      <c r="AF371" s="41"/>
      <c r="AG371" s="41"/>
      <c r="AH371" s="41"/>
      <c r="AI371" s="307"/>
    </row>
    <row r="372" spans="1:35" ht="45" hidden="1" customHeight="1" x14ac:dyDescent="0.2">
      <c r="A372" s="244" t="s">
        <v>2362</v>
      </c>
      <c r="B372" s="235">
        <v>690616009</v>
      </c>
      <c r="C372" s="235" t="s">
        <v>2339</v>
      </c>
      <c r="D372" s="236" t="s">
        <v>8253</v>
      </c>
      <c r="E372" s="235" t="s">
        <v>2363</v>
      </c>
      <c r="F372" s="237" t="s">
        <v>1400</v>
      </c>
      <c r="G372" s="237"/>
      <c r="H372" s="237" t="s">
        <v>2364</v>
      </c>
      <c r="I372" s="237" t="s">
        <v>28</v>
      </c>
      <c r="J372" s="235"/>
      <c r="K372" s="235"/>
      <c r="L372" s="235" t="s">
        <v>2365</v>
      </c>
      <c r="M372" s="235" t="s">
        <v>2366</v>
      </c>
      <c r="N372" s="238" t="s">
        <v>504</v>
      </c>
      <c r="O372" s="239" t="s">
        <v>2367</v>
      </c>
      <c r="P372" s="239"/>
      <c r="Q372" s="240"/>
      <c r="R372" s="239"/>
      <c r="S372" s="240">
        <v>91001</v>
      </c>
      <c r="T372" s="240" t="s">
        <v>2368</v>
      </c>
      <c r="U372" s="240" t="s">
        <v>8189</v>
      </c>
      <c r="V372" s="241">
        <v>38700</v>
      </c>
      <c r="W372" s="239">
        <v>7230</v>
      </c>
      <c r="X372" s="257"/>
      <c r="Y372" s="238"/>
      <c r="Z372" s="257"/>
      <c r="AA372" s="257"/>
      <c r="AB372" s="257"/>
      <c r="AC372" s="235"/>
      <c r="AD372" s="41"/>
      <c r="AE372" s="41"/>
      <c r="AF372" s="41"/>
      <c r="AG372" s="41"/>
      <c r="AH372" s="41"/>
      <c r="AI372" s="307"/>
    </row>
    <row r="373" spans="1:35" ht="45" hidden="1" customHeight="1" x14ac:dyDescent="0.2">
      <c r="A373" s="244" t="s">
        <v>2369</v>
      </c>
      <c r="B373" s="235">
        <v>692301005</v>
      </c>
      <c r="C373" s="235" t="s">
        <v>2339</v>
      </c>
      <c r="D373" s="236" t="s">
        <v>8253</v>
      </c>
      <c r="E373" s="235" t="s">
        <v>2352</v>
      </c>
      <c r="F373" s="237" t="s">
        <v>26</v>
      </c>
      <c r="G373" s="237"/>
      <c r="H373" s="237" t="s">
        <v>2353</v>
      </c>
      <c r="I373" s="237" t="s">
        <v>28</v>
      </c>
      <c r="J373" s="235"/>
      <c r="K373" s="235"/>
      <c r="L373" s="235" t="s">
        <v>6258</v>
      </c>
      <c r="M373" s="235" t="s">
        <v>2370</v>
      </c>
      <c r="N373" s="238" t="s">
        <v>5029</v>
      </c>
      <c r="O373" s="239" t="s">
        <v>2372</v>
      </c>
      <c r="P373" s="239" t="s">
        <v>2371</v>
      </c>
      <c r="Q373" s="240"/>
      <c r="R373" s="239"/>
      <c r="S373" s="240">
        <v>91001</v>
      </c>
      <c r="T373" s="240" t="s">
        <v>2373</v>
      </c>
      <c r="U373" s="240">
        <v>2013</v>
      </c>
      <c r="V373" s="241">
        <v>38737</v>
      </c>
      <c r="W373" s="239">
        <v>7286</v>
      </c>
      <c r="X373" s="257"/>
      <c r="Y373" s="238"/>
      <c r="Z373" s="257"/>
      <c r="AA373" s="257"/>
      <c r="AB373" s="257"/>
      <c r="AC373" s="235"/>
      <c r="AD373" s="41"/>
      <c r="AE373" s="41"/>
      <c r="AF373" s="41"/>
      <c r="AG373" s="41"/>
      <c r="AH373" s="41"/>
      <c r="AI373" s="307"/>
    </row>
    <row r="374" spans="1:35" ht="45" hidden="1" customHeight="1" x14ac:dyDescent="0.2">
      <c r="A374" s="244" t="s">
        <v>8259</v>
      </c>
      <c r="B374" s="235">
        <v>690404001</v>
      </c>
      <c r="C374" s="235" t="s">
        <v>2339</v>
      </c>
      <c r="D374" s="236" t="s">
        <v>8253</v>
      </c>
      <c r="E374" s="235" t="s">
        <v>2363</v>
      </c>
      <c r="F374" s="237" t="s">
        <v>1400</v>
      </c>
      <c r="G374" s="237"/>
      <c r="H374" s="237" t="s">
        <v>2364</v>
      </c>
      <c r="I374" s="237" t="s">
        <v>28</v>
      </c>
      <c r="J374" s="235"/>
      <c r="K374" s="235"/>
      <c r="L374" s="235" t="s">
        <v>2374</v>
      </c>
      <c r="M374" s="235" t="s">
        <v>2375</v>
      </c>
      <c r="N374" s="238" t="s">
        <v>5032</v>
      </c>
      <c r="O374" s="239" t="s">
        <v>2376</v>
      </c>
      <c r="P374" s="239"/>
      <c r="Q374" s="240"/>
      <c r="R374" s="239"/>
      <c r="S374" s="240">
        <v>91001</v>
      </c>
      <c r="T374" s="240" t="s">
        <v>485</v>
      </c>
      <c r="U374" s="240" t="s">
        <v>8189</v>
      </c>
      <c r="V374" s="241">
        <v>38722</v>
      </c>
      <c r="W374" s="239">
        <v>7247</v>
      </c>
      <c r="X374" s="257"/>
      <c r="Y374" s="238"/>
      <c r="Z374" s="257"/>
      <c r="AA374" s="257"/>
      <c r="AB374" s="257"/>
      <c r="AC374" s="235"/>
      <c r="AD374" s="41"/>
      <c r="AE374" s="41"/>
      <c r="AF374" s="41"/>
      <c r="AG374" s="41"/>
      <c r="AH374" s="41"/>
      <c r="AI374" s="307"/>
    </row>
    <row r="375" spans="1:35" ht="45" hidden="1" customHeight="1" x14ac:dyDescent="0.2">
      <c r="A375" s="244" t="s">
        <v>2377</v>
      </c>
      <c r="B375" s="235">
        <v>691801004</v>
      </c>
      <c r="C375" s="235" t="s">
        <v>2339</v>
      </c>
      <c r="D375" s="236" t="s">
        <v>8253</v>
      </c>
      <c r="E375" s="235" t="s">
        <v>2352</v>
      </c>
      <c r="F375" s="237" t="s">
        <v>26</v>
      </c>
      <c r="G375" s="237"/>
      <c r="H375" s="237" t="s">
        <v>2353</v>
      </c>
      <c r="I375" s="237" t="s">
        <v>28</v>
      </c>
      <c r="J375" s="235"/>
      <c r="K375" s="235"/>
      <c r="L375" s="235" t="s">
        <v>2378</v>
      </c>
      <c r="M375" s="235" t="s">
        <v>2379</v>
      </c>
      <c r="N375" s="238" t="s">
        <v>47</v>
      </c>
      <c r="O375" s="239" t="s">
        <v>2380</v>
      </c>
      <c r="P375" s="239" t="s">
        <v>5186</v>
      </c>
      <c r="Q375" s="240" t="s">
        <v>5187</v>
      </c>
      <c r="R375" s="239"/>
      <c r="S375" s="240">
        <v>91001</v>
      </c>
      <c r="T375" s="240" t="s">
        <v>2381</v>
      </c>
      <c r="U375" s="240" t="s">
        <v>8189</v>
      </c>
      <c r="V375" s="241">
        <v>38568</v>
      </c>
      <c r="W375" s="239">
        <v>7184</v>
      </c>
      <c r="X375" s="302"/>
      <c r="Y375" s="303"/>
      <c r="Z375" s="302"/>
      <c r="AA375" s="302"/>
      <c r="AB375" s="302"/>
      <c r="AC375" s="304"/>
      <c r="AD375" s="41"/>
      <c r="AE375" s="41"/>
      <c r="AF375" s="41"/>
      <c r="AG375" s="41"/>
      <c r="AH375" s="41"/>
      <c r="AI375" s="307"/>
    </row>
    <row r="376" spans="1:35" ht="45" hidden="1" customHeight="1" x14ac:dyDescent="0.2">
      <c r="A376" s="244" t="s">
        <v>2382</v>
      </c>
      <c r="B376" s="235">
        <v>690203006</v>
      </c>
      <c r="C376" s="235" t="s">
        <v>2339</v>
      </c>
      <c r="D376" s="236" t="s">
        <v>8253</v>
      </c>
      <c r="E376" s="235" t="s">
        <v>2352</v>
      </c>
      <c r="F376" s="237" t="s">
        <v>26</v>
      </c>
      <c r="G376" s="237"/>
      <c r="H376" s="237" t="s">
        <v>2353</v>
      </c>
      <c r="I376" s="237" t="s">
        <v>28</v>
      </c>
      <c r="J376" s="235"/>
      <c r="K376" s="235"/>
      <c r="L376" s="235" t="s">
        <v>7010</v>
      </c>
      <c r="M376" s="235" t="s">
        <v>2383</v>
      </c>
      <c r="N376" s="238" t="s">
        <v>5030</v>
      </c>
      <c r="O376" s="235" t="s">
        <v>1514</v>
      </c>
      <c r="P376" s="239" t="s">
        <v>7011</v>
      </c>
      <c r="Q376" s="240" t="s">
        <v>7012</v>
      </c>
      <c r="R376" s="239"/>
      <c r="S376" s="235">
        <v>91001</v>
      </c>
      <c r="T376" s="235" t="s">
        <v>2384</v>
      </c>
      <c r="U376" s="240" t="s">
        <v>8189</v>
      </c>
      <c r="V376" s="241">
        <v>38159</v>
      </c>
      <c r="W376" s="239">
        <v>7129</v>
      </c>
      <c r="X376" s="302"/>
      <c r="Y376" s="303"/>
      <c r="Z376" s="302"/>
      <c r="AA376" s="302"/>
      <c r="AB376" s="302"/>
      <c r="AC376" s="304"/>
      <c r="AD376" s="41"/>
      <c r="AE376" s="41"/>
      <c r="AF376" s="41"/>
      <c r="AG376" s="41"/>
      <c r="AH376" s="41"/>
      <c r="AI376" s="307"/>
    </row>
    <row r="377" spans="1:35" ht="45" hidden="1" customHeight="1" x14ac:dyDescent="0.2">
      <c r="A377" s="244" t="s">
        <v>2385</v>
      </c>
      <c r="B377" s="235">
        <v>691601005</v>
      </c>
      <c r="C377" s="235" t="s">
        <v>2339</v>
      </c>
      <c r="D377" s="236" t="s">
        <v>8253</v>
      </c>
      <c r="E377" s="235" t="s">
        <v>2352</v>
      </c>
      <c r="F377" s="237" t="s">
        <v>26</v>
      </c>
      <c r="G377" s="237"/>
      <c r="H377" s="237" t="s">
        <v>2353</v>
      </c>
      <c r="I377" s="237" t="s">
        <v>28</v>
      </c>
      <c r="J377" s="235"/>
      <c r="K377" s="235"/>
      <c r="L377" s="235" t="s">
        <v>7013</v>
      </c>
      <c r="M377" s="235" t="s">
        <v>2386</v>
      </c>
      <c r="N377" s="238" t="s">
        <v>294</v>
      </c>
      <c r="O377" s="239" t="s">
        <v>8260</v>
      </c>
      <c r="P377" s="239" t="s">
        <v>5381</v>
      </c>
      <c r="Q377" s="251" t="s">
        <v>5382</v>
      </c>
      <c r="R377" s="239"/>
      <c r="S377" s="240">
        <v>91001</v>
      </c>
      <c r="T377" s="240" t="s">
        <v>2356</v>
      </c>
      <c r="U377" s="240" t="s">
        <v>8189</v>
      </c>
      <c r="V377" s="241">
        <v>38700</v>
      </c>
      <c r="W377" s="239">
        <v>7232</v>
      </c>
      <c r="X377" s="302"/>
      <c r="Y377" s="303"/>
      <c r="Z377" s="302"/>
      <c r="AA377" s="302"/>
      <c r="AB377" s="302"/>
      <c r="AC377" s="304"/>
      <c r="AD377" s="41"/>
      <c r="AE377" s="41"/>
      <c r="AF377" s="41"/>
      <c r="AG377" s="41"/>
      <c r="AH377" s="41"/>
      <c r="AI377" s="307"/>
    </row>
    <row r="378" spans="1:35" ht="45" hidden="1" customHeight="1" x14ac:dyDescent="0.2">
      <c r="A378" s="244" t="s">
        <v>2387</v>
      </c>
      <c r="B378" s="235">
        <v>690101009</v>
      </c>
      <c r="C378" s="235" t="s">
        <v>2339</v>
      </c>
      <c r="D378" s="236" t="s">
        <v>8253</v>
      </c>
      <c r="E378" s="235" t="s">
        <v>506</v>
      </c>
      <c r="F378" s="237" t="s">
        <v>26</v>
      </c>
      <c r="G378" s="237"/>
      <c r="H378" s="237" t="s">
        <v>507</v>
      </c>
      <c r="I378" s="237" t="s">
        <v>28</v>
      </c>
      <c r="J378" s="272" t="s">
        <v>7916</v>
      </c>
      <c r="K378" s="235"/>
      <c r="L378" s="235" t="s">
        <v>2388</v>
      </c>
      <c r="M378" s="235" t="s">
        <v>2389</v>
      </c>
      <c r="N378" s="238" t="s">
        <v>190</v>
      </c>
      <c r="O378" s="239" t="s">
        <v>548</v>
      </c>
      <c r="P378" s="239" t="s">
        <v>7917</v>
      </c>
      <c r="Q378" s="240" t="s">
        <v>7918</v>
      </c>
      <c r="R378" s="239"/>
      <c r="S378" s="240">
        <v>91001</v>
      </c>
      <c r="T378" s="240" t="s">
        <v>2368</v>
      </c>
      <c r="U378" s="240" t="s">
        <v>8189</v>
      </c>
      <c r="V378" s="241">
        <v>40028</v>
      </c>
      <c r="W378" s="239">
        <v>7415</v>
      </c>
      <c r="X378" s="257"/>
      <c r="Y378" s="238"/>
      <c r="Z378" s="257"/>
      <c r="AA378" s="257"/>
      <c r="AB378" s="257"/>
      <c r="AC378" s="235"/>
      <c r="AD378" s="41"/>
      <c r="AE378" s="41"/>
      <c r="AF378" s="41"/>
      <c r="AG378" s="41"/>
      <c r="AH378" s="41"/>
      <c r="AI378" s="307"/>
    </row>
    <row r="379" spans="1:35" ht="45" hidden="1" customHeight="1" x14ac:dyDescent="0.2">
      <c r="A379" s="244" t="s">
        <v>7014</v>
      </c>
      <c r="B379" s="235" t="s">
        <v>7838</v>
      </c>
      <c r="C379" s="235" t="s">
        <v>2339</v>
      </c>
      <c r="D379" s="236" t="s">
        <v>8253</v>
      </c>
      <c r="E379" s="235" t="s">
        <v>2352</v>
      </c>
      <c r="F379" s="237" t="s">
        <v>26</v>
      </c>
      <c r="G379" s="237"/>
      <c r="H379" s="237" t="s">
        <v>2353</v>
      </c>
      <c r="I379" s="237" t="s">
        <v>28</v>
      </c>
      <c r="J379" s="235"/>
      <c r="K379" s="235"/>
      <c r="L379" s="235" t="s">
        <v>7015</v>
      </c>
      <c r="M379" s="235" t="s">
        <v>2390</v>
      </c>
      <c r="N379" s="238" t="s">
        <v>721</v>
      </c>
      <c r="O379" s="239" t="s">
        <v>2278</v>
      </c>
      <c r="P379" s="239" t="s">
        <v>7919</v>
      </c>
      <c r="Q379" s="240" t="s">
        <v>7016</v>
      </c>
      <c r="R379" s="239"/>
      <c r="S379" s="240">
        <v>91001</v>
      </c>
      <c r="T379" s="240" t="s">
        <v>2356</v>
      </c>
      <c r="U379" s="240" t="s">
        <v>8189</v>
      </c>
      <c r="V379" s="241">
        <v>37970</v>
      </c>
      <c r="W379" s="239">
        <v>7021</v>
      </c>
      <c r="X379" s="302"/>
      <c r="Y379" s="303"/>
      <c r="Z379" s="302"/>
      <c r="AA379" s="302"/>
      <c r="AB379" s="302"/>
      <c r="AC379" s="304"/>
      <c r="AD379" s="41"/>
      <c r="AE379" s="41"/>
      <c r="AF379" s="41"/>
      <c r="AG379" s="41"/>
      <c r="AH379" s="41"/>
      <c r="AI379" s="307"/>
    </row>
    <row r="380" spans="1:35" ht="45" hidden="1" customHeight="1" x14ac:dyDescent="0.2">
      <c r="A380" s="244" t="s">
        <v>2391</v>
      </c>
      <c r="B380" s="235">
        <v>690725002</v>
      </c>
      <c r="C380" s="235" t="s">
        <v>2339</v>
      </c>
      <c r="D380" s="236" t="s">
        <v>8253</v>
      </c>
      <c r="E380" s="235" t="s">
        <v>2352</v>
      </c>
      <c r="F380" s="237" t="s">
        <v>26</v>
      </c>
      <c r="G380" s="237"/>
      <c r="H380" s="237" t="s">
        <v>2353</v>
      </c>
      <c r="I380" s="237" t="s">
        <v>28</v>
      </c>
      <c r="J380" s="235"/>
      <c r="K380" s="235"/>
      <c r="L380" s="235" t="s">
        <v>2392</v>
      </c>
      <c r="M380" s="235" t="s">
        <v>2393</v>
      </c>
      <c r="N380" s="238" t="s">
        <v>46</v>
      </c>
      <c r="O380" s="239" t="s">
        <v>2394</v>
      </c>
      <c r="P380" s="239">
        <v>228218416</v>
      </c>
      <c r="Q380" s="240" t="s">
        <v>7564</v>
      </c>
      <c r="R380" s="239"/>
      <c r="S380" s="240">
        <v>91001</v>
      </c>
      <c r="T380" s="240" t="s">
        <v>2368</v>
      </c>
      <c r="U380" s="240" t="s">
        <v>8189</v>
      </c>
      <c r="V380" s="241">
        <v>38624</v>
      </c>
      <c r="W380" s="239">
        <v>7198</v>
      </c>
      <c r="X380" s="302"/>
      <c r="Y380" s="303"/>
      <c r="Z380" s="302"/>
      <c r="AA380" s="302"/>
      <c r="AB380" s="302"/>
      <c r="AC380" s="304"/>
      <c r="AD380" s="41"/>
      <c r="AE380" s="41"/>
      <c r="AF380" s="41"/>
      <c r="AG380" s="41"/>
      <c r="AH380" s="41"/>
      <c r="AI380" s="307"/>
    </row>
    <row r="381" spans="1:35" ht="45" hidden="1" customHeight="1" x14ac:dyDescent="0.2">
      <c r="A381" s="244" t="s">
        <v>2395</v>
      </c>
      <c r="B381" s="235">
        <v>691412008</v>
      </c>
      <c r="C381" s="235" t="s">
        <v>2339</v>
      </c>
      <c r="D381" s="236" t="s">
        <v>8253</v>
      </c>
      <c r="E381" s="235" t="s">
        <v>2352</v>
      </c>
      <c r="F381" s="237" t="s">
        <v>26</v>
      </c>
      <c r="G381" s="237"/>
      <c r="H381" s="237" t="s">
        <v>2353</v>
      </c>
      <c r="I381" s="237" t="s">
        <v>28</v>
      </c>
      <c r="J381" s="235"/>
      <c r="K381" s="235"/>
      <c r="L381" s="235" t="s">
        <v>2396</v>
      </c>
      <c r="M381" s="235" t="s">
        <v>2397</v>
      </c>
      <c r="N381" s="238" t="s">
        <v>5031</v>
      </c>
      <c r="O381" s="239" t="s">
        <v>8261</v>
      </c>
      <c r="P381" s="239">
        <v>422204002</v>
      </c>
      <c r="Q381" s="240"/>
      <c r="R381" s="239"/>
      <c r="S381" s="240">
        <v>91001</v>
      </c>
      <c r="T381" s="240" t="s">
        <v>2356</v>
      </c>
      <c r="U381" s="240" t="s">
        <v>8189</v>
      </c>
      <c r="V381" s="241">
        <v>43209</v>
      </c>
      <c r="W381" s="239">
        <v>7648</v>
      </c>
      <c r="X381" s="257"/>
      <c r="Y381" s="238"/>
      <c r="Z381" s="257"/>
      <c r="AA381" s="257"/>
      <c r="AB381" s="257"/>
      <c r="AC381" s="235"/>
      <c r="AD381" s="41"/>
      <c r="AE381" s="41"/>
      <c r="AF381" s="41"/>
      <c r="AG381" s="41"/>
      <c r="AH381" s="41"/>
      <c r="AI381" s="307"/>
    </row>
    <row r="382" spans="1:35" ht="45" hidden="1" customHeight="1" x14ac:dyDescent="0.2">
      <c r="A382" s="244" t="s">
        <v>2398</v>
      </c>
      <c r="B382" s="235">
        <v>690502003</v>
      </c>
      <c r="C382" s="235" t="s">
        <v>2339</v>
      </c>
      <c r="D382" s="236" t="s">
        <v>8253</v>
      </c>
      <c r="E382" s="235" t="s">
        <v>2363</v>
      </c>
      <c r="F382" s="235" t="s">
        <v>1400</v>
      </c>
      <c r="G382" s="235"/>
      <c r="H382" s="237" t="s">
        <v>2364</v>
      </c>
      <c r="I382" s="237" t="s">
        <v>28</v>
      </c>
      <c r="J382" s="235"/>
      <c r="K382" s="235"/>
      <c r="L382" s="235" t="s">
        <v>7017</v>
      </c>
      <c r="M382" s="235" t="s">
        <v>2399</v>
      </c>
      <c r="N382" s="238" t="s">
        <v>504</v>
      </c>
      <c r="O382" s="239" t="s">
        <v>2400</v>
      </c>
      <c r="P382" s="239" t="s">
        <v>7018</v>
      </c>
      <c r="Q382" s="240" t="s">
        <v>7019</v>
      </c>
      <c r="R382" s="239"/>
      <c r="S382" s="240">
        <v>91001</v>
      </c>
      <c r="T382" s="240" t="s">
        <v>2401</v>
      </c>
      <c r="U382" s="240" t="s">
        <v>8189</v>
      </c>
      <c r="V382" s="241">
        <v>39434</v>
      </c>
      <c r="W382" s="239">
        <v>7386</v>
      </c>
      <c r="X382" s="302"/>
      <c r="Y382" s="303"/>
      <c r="Z382" s="302"/>
      <c r="AA382" s="302"/>
      <c r="AB382" s="302"/>
      <c r="AC382" s="304"/>
      <c r="AD382" s="41"/>
      <c r="AE382" s="41"/>
      <c r="AF382" s="41"/>
      <c r="AG382" s="41"/>
      <c r="AH382" s="41"/>
      <c r="AI382" s="307"/>
    </row>
    <row r="383" spans="1:35" ht="45" hidden="1" customHeight="1" x14ac:dyDescent="0.2">
      <c r="A383" s="244" t="s">
        <v>2402</v>
      </c>
      <c r="B383" s="235">
        <v>692544005</v>
      </c>
      <c r="C383" s="235" t="s">
        <v>2339</v>
      </c>
      <c r="D383" s="236" t="s">
        <v>8253</v>
      </c>
      <c r="E383" s="235" t="s">
        <v>506</v>
      </c>
      <c r="F383" s="237" t="s">
        <v>26</v>
      </c>
      <c r="G383" s="237"/>
      <c r="H383" s="237" t="s">
        <v>507</v>
      </c>
      <c r="I383" s="237" t="s">
        <v>28</v>
      </c>
      <c r="J383" s="235"/>
      <c r="K383" s="235"/>
      <c r="L383" s="235" t="s">
        <v>2403</v>
      </c>
      <c r="M383" s="235" t="s">
        <v>2405</v>
      </c>
      <c r="N383" s="238" t="s">
        <v>5069</v>
      </c>
      <c r="O383" s="239" t="s">
        <v>8262</v>
      </c>
      <c r="P383" s="239" t="s">
        <v>2406</v>
      </c>
      <c r="Q383" s="240" t="s">
        <v>2404</v>
      </c>
      <c r="R383" s="239"/>
      <c r="S383" s="240">
        <v>91001</v>
      </c>
      <c r="T383" s="240" t="s">
        <v>485</v>
      </c>
      <c r="U383" s="240" t="s">
        <v>8189</v>
      </c>
      <c r="V383" s="241">
        <v>42053</v>
      </c>
      <c r="W383" s="239">
        <v>7531</v>
      </c>
      <c r="X383" s="257"/>
      <c r="Y383" s="238"/>
      <c r="Z383" s="257"/>
      <c r="AA383" s="257"/>
      <c r="AB383" s="257"/>
      <c r="AC383" s="235"/>
      <c r="AD383" s="41"/>
      <c r="AE383" s="41"/>
      <c r="AF383" s="41"/>
      <c r="AG383" s="41"/>
      <c r="AH383" s="41"/>
      <c r="AI383" s="307"/>
    </row>
    <row r="384" spans="1:35" ht="45" hidden="1" customHeight="1" x14ac:dyDescent="0.2">
      <c r="A384" s="244" t="s">
        <v>2407</v>
      </c>
      <c r="B384" s="235" t="s">
        <v>7839</v>
      </c>
      <c r="C384" s="235" t="s">
        <v>2339</v>
      </c>
      <c r="D384" s="236" t="s">
        <v>8253</v>
      </c>
      <c r="E384" s="235" t="s">
        <v>506</v>
      </c>
      <c r="F384" s="237" t="s">
        <v>26</v>
      </c>
      <c r="G384" s="237"/>
      <c r="H384" s="237" t="s">
        <v>507</v>
      </c>
      <c r="I384" s="237" t="s">
        <v>28</v>
      </c>
      <c r="J384" s="235"/>
      <c r="K384" s="235"/>
      <c r="L384" s="235" t="s">
        <v>2408</v>
      </c>
      <c r="M384" s="235" t="s">
        <v>2410</v>
      </c>
      <c r="N384" s="238" t="s">
        <v>294</v>
      </c>
      <c r="O384" s="239" t="s">
        <v>2412</v>
      </c>
      <c r="P384" s="239" t="s">
        <v>2411</v>
      </c>
      <c r="Q384" s="240" t="s">
        <v>2409</v>
      </c>
      <c r="R384" s="239"/>
      <c r="S384" s="240">
        <v>91001</v>
      </c>
      <c r="T384" s="240" t="s">
        <v>485</v>
      </c>
      <c r="U384" s="240" t="s">
        <v>8189</v>
      </c>
      <c r="V384" s="241">
        <v>42053</v>
      </c>
      <c r="W384" s="239">
        <v>7540</v>
      </c>
      <c r="X384" s="302"/>
      <c r="Y384" s="303"/>
      <c r="Z384" s="302"/>
      <c r="AA384" s="302"/>
      <c r="AB384" s="302"/>
      <c r="AC384" s="304"/>
      <c r="AD384" s="41"/>
      <c r="AE384" s="41"/>
      <c r="AF384" s="41"/>
      <c r="AG384" s="41"/>
      <c r="AH384" s="41"/>
      <c r="AI384" s="307"/>
    </row>
    <row r="385" spans="1:35" ht="45" hidden="1" customHeight="1" x14ac:dyDescent="0.2">
      <c r="A385" s="244" t="s">
        <v>2413</v>
      </c>
      <c r="B385" s="235" t="s">
        <v>7840</v>
      </c>
      <c r="C385" s="235" t="s">
        <v>2339</v>
      </c>
      <c r="D385" s="236" t="s">
        <v>8253</v>
      </c>
      <c r="E385" s="235" t="s">
        <v>2352</v>
      </c>
      <c r="F385" s="237" t="s">
        <v>26</v>
      </c>
      <c r="G385" s="237"/>
      <c r="H385" s="237" t="s">
        <v>2353</v>
      </c>
      <c r="I385" s="237" t="s">
        <v>28</v>
      </c>
      <c r="J385" s="235"/>
      <c r="K385" s="235"/>
      <c r="L385" s="235" t="s">
        <v>7020</v>
      </c>
      <c r="M385" s="235" t="s">
        <v>2414</v>
      </c>
      <c r="N385" s="238" t="s">
        <v>5030</v>
      </c>
      <c r="O385" s="239" t="s">
        <v>2291</v>
      </c>
      <c r="P385" s="239" t="s">
        <v>5184</v>
      </c>
      <c r="Q385" s="240" t="s">
        <v>5185</v>
      </c>
      <c r="R385" s="239"/>
      <c r="S385" s="240">
        <v>91001</v>
      </c>
      <c r="T385" s="240" t="s">
        <v>2415</v>
      </c>
      <c r="U385" s="240" t="s">
        <v>8189</v>
      </c>
      <c r="V385" s="241">
        <v>37970</v>
      </c>
      <c r="W385" s="239">
        <v>7087</v>
      </c>
      <c r="X385" s="302"/>
      <c r="Y385" s="303"/>
      <c r="Z385" s="302"/>
      <c r="AA385" s="302"/>
      <c r="AB385" s="302"/>
      <c r="AC385" s="304"/>
      <c r="AD385" s="41"/>
      <c r="AE385" s="41"/>
      <c r="AF385" s="41"/>
      <c r="AG385" s="41"/>
      <c r="AH385" s="41"/>
      <c r="AI385" s="307"/>
    </row>
    <row r="386" spans="1:35" ht="45" hidden="1" customHeight="1" x14ac:dyDescent="0.2">
      <c r="A386" s="244" t="s">
        <v>2416</v>
      </c>
      <c r="B386" s="235">
        <v>692206002</v>
      </c>
      <c r="C386" s="235" t="s">
        <v>2339</v>
      </c>
      <c r="D386" s="236" t="s">
        <v>8253</v>
      </c>
      <c r="E386" s="235" t="s">
        <v>2352</v>
      </c>
      <c r="F386" s="237" t="s">
        <v>26</v>
      </c>
      <c r="G386" s="237"/>
      <c r="H386" s="237" t="s">
        <v>2353</v>
      </c>
      <c r="I386" s="237" t="s">
        <v>28</v>
      </c>
      <c r="J386" s="235"/>
      <c r="K386" s="235"/>
      <c r="L386" s="235" t="s">
        <v>7021</v>
      </c>
      <c r="M386" s="235" t="s">
        <v>2417</v>
      </c>
      <c r="N386" s="238" t="s">
        <v>5029</v>
      </c>
      <c r="O386" s="239" t="s">
        <v>2418</v>
      </c>
      <c r="P386" s="239" t="s">
        <v>7920</v>
      </c>
      <c r="Q386" s="240" t="s">
        <v>7921</v>
      </c>
      <c r="R386" s="239"/>
      <c r="S386" s="240">
        <v>91001</v>
      </c>
      <c r="T386" s="240" t="s">
        <v>2356</v>
      </c>
      <c r="U386" s="240" t="s">
        <v>8189</v>
      </c>
      <c r="V386" s="241">
        <v>37970</v>
      </c>
      <c r="W386" s="239">
        <v>7018</v>
      </c>
      <c r="X386" s="302"/>
      <c r="Y386" s="303"/>
      <c r="Z386" s="302"/>
      <c r="AA386" s="302"/>
      <c r="AB386" s="302"/>
      <c r="AC386" s="304"/>
      <c r="AD386" s="41"/>
      <c r="AE386" s="41"/>
      <c r="AF386" s="41"/>
      <c r="AG386" s="41"/>
      <c r="AH386" s="41"/>
      <c r="AI386" s="307"/>
    </row>
    <row r="387" spans="1:35" ht="45" hidden="1" customHeight="1" x14ac:dyDescent="0.2">
      <c r="A387" s="244" t="s">
        <v>2419</v>
      </c>
      <c r="B387" s="235">
        <v>690303000</v>
      </c>
      <c r="C387" s="235" t="s">
        <v>2339</v>
      </c>
      <c r="D387" s="236" t="s">
        <v>8253</v>
      </c>
      <c r="E387" s="235" t="s">
        <v>2352</v>
      </c>
      <c r="F387" s="237" t="s">
        <v>26</v>
      </c>
      <c r="G387" s="237"/>
      <c r="H387" s="237" t="s">
        <v>2353</v>
      </c>
      <c r="I387" s="237" t="s">
        <v>28</v>
      </c>
      <c r="J387" s="235"/>
      <c r="K387" s="235"/>
      <c r="L387" s="235" t="s">
        <v>5698</v>
      </c>
      <c r="M387" s="235" t="s">
        <v>2421</v>
      </c>
      <c r="N387" s="238" t="s">
        <v>5030</v>
      </c>
      <c r="O387" s="239" t="s">
        <v>2423</v>
      </c>
      <c r="P387" s="239" t="s">
        <v>2422</v>
      </c>
      <c r="Q387" s="240" t="s">
        <v>2420</v>
      </c>
      <c r="R387" s="239"/>
      <c r="S387" s="240">
        <v>91001</v>
      </c>
      <c r="T387" s="240" t="s">
        <v>2356</v>
      </c>
      <c r="U387" s="240" t="s">
        <v>8189</v>
      </c>
      <c r="V387" s="241">
        <v>38700</v>
      </c>
      <c r="W387" s="239">
        <v>7229</v>
      </c>
      <c r="X387" s="302"/>
      <c r="Y387" s="303"/>
      <c r="Z387" s="302"/>
      <c r="AA387" s="302"/>
      <c r="AB387" s="302"/>
      <c r="AC387" s="304"/>
      <c r="AD387" s="41"/>
      <c r="AE387" s="41"/>
      <c r="AF387" s="41"/>
      <c r="AG387" s="41"/>
      <c r="AH387" s="41"/>
      <c r="AI387" s="307"/>
    </row>
    <row r="388" spans="1:35" ht="45" hidden="1" customHeight="1" x14ac:dyDescent="0.2">
      <c r="A388" s="244" t="s">
        <v>2424</v>
      </c>
      <c r="B388" s="235">
        <v>690728001</v>
      </c>
      <c r="C388" s="235" t="s">
        <v>2339</v>
      </c>
      <c r="D388" s="236" t="s">
        <v>8253</v>
      </c>
      <c r="E388" s="235" t="s">
        <v>2352</v>
      </c>
      <c r="F388" s="237" t="s">
        <v>26</v>
      </c>
      <c r="G388" s="237"/>
      <c r="H388" s="237" t="s">
        <v>2353</v>
      </c>
      <c r="I388" s="237" t="s">
        <v>28</v>
      </c>
      <c r="J388" s="235"/>
      <c r="K388" s="235"/>
      <c r="L388" s="235" t="s">
        <v>2425</v>
      </c>
      <c r="M388" s="235" t="s">
        <v>2426</v>
      </c>
      <c r="N388" s="238" t="s">
        <v>46</v>
      </c>
      <c r="O388" s="239" t="s">
        <v>8263</v>
      </c>
      <c r="P388" s="239" t="s">
        <v>2427</v>
      </c>
      <c r="Q388" s="240"/>
      <c r="R388" s="239"/>
      <c r="S388" s="240">
        <v>91001</v>
      </c>
      <c r="T388" s="240" t="s">
        <v>2356</v>
      </c>
      <c r="U388" s="240" t="s">
        <v>8189</v>
      </c>
      <c r="V388" s="241">
        <v>38624</v>
      </c>
      <c r="W388" s="239">
        <v>7202</v>
      </c>
      <c r="X388" s="257"/>
      <c r="Y388" s="238"/>
      <c r="Z388" s="257"/>
      <c r="AA388" s="257"/>
      <c r="AB388" s="257"/>
      <c r="AC388" s="235"/>
      <c r="AD388" s="41"/>
      <c r="AE388" s="41"/>
      <c r="AF388" s="41"/>
      <c r="AG388" s="41"/>
      <c r="AH388" s="41"/>
      <c r="AI388" s="307"/>
    </row>
    <row r="389" spans="1:35" ht="45" hidden="1" customHeight="1" x14ac:dyDescent="0.2">
      <c r="A389" s="244" t="s">
        <v>5016</v>
      </c>
      <c r="B389" s="235">
        <v>690512009</v>
      </c>
      <c r="C389" s="235" t="s">
        <v>2339</v>
      </c>
      <c r="D389" s="236" t="s">
        <v>8253</v>
      </c>
      <c r="E389" s="235" t="s">
        <v>2352</v>
      </c>
      <c r="F389" s="237" t="s">
        <v>26</v>
      </c>
      <c r="G389" s="237"/>
      <c r="H389" s="237" t="s">
        <v>2353</v>
      </c>
      <c r="I389" s="237"/>
      <c r="J389" s="235"/>
      <c r="K389" s="235"/>
      <c r="L389" s="235" t="s">
        <v>2428</v>
      </c>
      <c r="M389" s="235" t="s">
        <v>2429</v>
      </c>
      <c r="N389" s="238" t="s">
        <v>504</v>
      </c>
      <c r="O389" s="239" t="s">
        <v>2430</v>
      </c>
      <c r="P389" s="239"/>
      <c r="Q389" s="240"/>
      <c r="R389" s="239"/>
      <c r="S389" s="240">
        <v>91001</v>
      </c>
      <c r="T389" s="240" t="s">
        <v>2356</v>
      </c>
      <c r="U389" s="240" t="s">
        <v>8189</v>
      </c>
      <c r="V389" s="241">
        <v>42808</v>
      </c>
      <c r="W389" s="239">
        <v>7629</v>
      </c>
      <c r="X389" s="257"/>
      <c r="Y389" s="238"/>
      <c r="Z389" s="257"/>
      <c r="AA389" s="257"/>
      <c r="AB389" s="257"/>
      <c r="AC389" s="235"/>
      <c r="AD389" s="41"/>
      <c r="AE389" s="41"/>
      <c r="AF389" s="41"/>
      <c r="AG389" s="41"/>
      <c r="AH389" s="41"/>
      <c r="AI389" s="307"/>
    </row>
    <row r="390" spans="1:35" ht="45" hidden="1" customHeight="1" x14ac:dyDescent="0.2">
      <c r="A390" s="244" t="s">
        <v>2431</v>
      </c>
      <c r="B390" s="235">
        <v>690413000</v>
      </c>
      <c r="C390" s="235" t="s">
        <v>2339</v>
      </c>
      <c r="D390" s="236" t="s">
        <v>8253</v>
      </c>
      <c r="E390" s="235" t="s">
        <v>506</v>
      </c>
      <c r="F390" s="237" t="s">
        <v>26</v>
      </c>
      <c r="G390" s="237"/>
      <c r="H390" s="237" t="s">
        <v>507</v>
      </c>
      <c r="I390" s="237"/>
      <c r="J390" s="235"/>
      <c r="K390" s="235"/>
      <c r="L390" s="235" t="s">
        <v>2432</v>
      </c>
      <c r="M390" s="235" t="s">
        <v>2433</v>
      </c>
      <c r="N390" s="238" t="s">
        <v>5030</v>
      </c>
      <c r="O390" s="239" t="s">
        <v>8264</v>
      </c>
      <c r="P390" s="239" t="s">
        <v>7022</v>
      </c>
      <c r="Q390" s="240" t="s">
        <v>7023</v>
      </c>
      <c r="R390" s="239"/>
      <c r="S390" s="240">
        <v>91001</v>
      </c>
      <c r="T390" s="240" t="s">
        <v>2384</v>
      </c>
      <c r="U390" s="240" t="s">
        <v>8189</v>
      </c>
      <c r="V390" s="241">
        <v>42047</v>
      </c>
      <c r="W390" s="239">
        <v>7527</v>
      </c>
      <c r="X390" s="302"/>
      <c r="Y390" s="303"/>
      <c r="Z390" s="302"/>
      <c r="AA390" s="302"/>
      <c r="AB390" s="302"/>
      <c r="AC390" s="304"/>
      <c r="AD390" s="41"/>
      <c r="AE390" s="41"/>
      <c r="AF390" s="41"/>
      <c r="AG390" s="41"/>
      <c r="AH390" s="41"/>
      <c r="AI390" s="307"/>
    </row>
    <row r="391" spans="1:35" ht="45" hidden="1" customHeight="1" x14ac:dyDescent="0.2">
      <c r="A391" s="244" t="s">
        <v>7024</v>
      </c>
      <c r="B391" s="235">
        <v>691605000</v>
      </c>
      <c r="C391" s="235" t="s">
        <v>2339</v>
      </c>
      <c r="D391" s="236" t="s">
        <v>8253</v>
      </c>
      <c r="E391" s="235" t="s">
        <v>506</v>
      </c>
      <c r="F391" s="237" t="s">
        <v>26</v>
      </c>
      <c r="G391" s="237"/>
      <c r="H391" s="237" t="s">
        <v>2434</v>
      </c>
      <c r="I391" s="237" t="s">
        <v>28</v>
      </c>
      <c r="J391" s="235"/>
      <c r="K391" s="235"/>
      <c r="L391" s="235" t="s">
        <v>2435</v>
      </c>
      <c r="M391" s="235" t="s">
        <v>2436</v>
      </c>
      <c r="N391" s="238" t="s">
        <v>294</v>
      </c>
      <c r="O391" s="239" t="s">
        <v>2437</v>
      </c>
      <c r="P391" s="239" t="s">
        <v>7025</v>
      </c>
      <c r="Q391" s="240" t="s">
        <v>7026</v>
      </c>
      <c r="R391" s="239"/>
      <c r="S391" s="240">
        <v>91001</v>
      </c>
      <c r="T391" s="240" t="s">
        <v>2384</v>
      </c>
      <c r="U391" s="240" t="s">
        <v>8189</v>
      </c>
      <c r="V391" s="241">
        <v>38735</v>
      </c>
      <c r="W391" s="239">
        <v>7265</v>
      </c>
      <c r="X391" s="302"/>
      <c r="Y391" s="303"/>
      <c r="Z391" s="302"/>
      <c r="AA391" s="302"/>
      <c r="AB391" s="302"/>
      <c r="AC391" s="304"/>
      <c r="AD391" s="41"/>
      <c r="AE391" s="41"/>
      <c r="AF391" s="41"/>
      <c r="AG391" s="41"/>
      <c r="AH391" s="41"/>
      <c r="AI391" s="307"/>
    </row>
    <row r="392" spans="1:35" ht="45" hidden="1" customHeight="1" x14ac:dyDescent="0.2">
      <c r="A392" s="244" t="s">
        <v>2438</v>
      </c>
      <c r="B392" s="235">
        <v>691905004</v>
      </c>
      <c r="C392" s="235" t="s">
        <v>2339</v>
      </c>
      <c r="D392" s="236" t="s">
        <v>8253</v>
      </c>
      <c r="E392" s="235" t="s">
        <v>2352</v>
      </c>
      <c r="F392" s="237" t="s">
        <v>26</v>
      </c>
      <c r="G392" s="237"/>
      <c r="H392" s="237" t="s">
        <v>2353</v>
      </c>
      <c r="I392" s="237" t="s">
        <v>28</v>
      </c>
      <c r="J392" s="235"/>
      <c r="K392" s="235"/>
      <c r="L392" s="235" t="s">
        <v>5699</v>
      </c>
      <c r="M392" s="235" t="s">
        <v>2439</v>
      </c>
      <c r="N392" s="238" t="s">
        <v>47</v>
      </c>
      <c r="O392" s="239" t="s">
        <v>2441</v>
      </c>
      <c r="P392" s="239" t="s">
        <v>2440</v>
      </c>
      <c r="Q392" s="240"/>
      <c r="R392" s="239"/>
      <c r="S392" s="240">
        <v>91001</v>
      </c>
      <c r="T392" s="240" t="s">
        <v>2356</v>
      </c>
      <c r="U392" s="240" t="s">
        <v>8189</v>
      </c>
      <c r="V392" s="241">
        <v>38735</v>
      </c>
      <c r="W392" s="239">
        <v>7263</v>
      </c>
      <c r="X392" s="257"/>
      <c r="Y392" s="238"/>
      <c r="Z392" s="257"/>
      <c r="AA392" s="257"/>
      <c r="AB392" s="257"/>
      <c r="AC392" s="235"/>
      <c r="AD392" s="41"/>
      <c r="AE392" s="41"/>
      <c r="AF392" s="41"/>
      <c r="AG392" s="41"/>
      <c r="AH392" s="41"/>
      <c r="AI392" s="307"/>
    </row>
    <row r="393" spans="1:35" ht="45" hidden="1" customHeight="1" x14ac:dyDescent="0.2">
      <c r="A393" s="244" t="s">
        <v>2442</v>
      </c>
      <c r="B393" s="235">
        <v>690736004</v>
      </c>
      <c r="C393" s="235" t="s">
        <v>2339</v>
      </c>
      <c r="D393" s="236" t="s">
        <v>8253</v>
      </c>
      <c r="E393" s="235" t="s">
        <v>2363</v>
      </c>
      <c r="F393" s="237" t="s">
        <v>1400</v>
      </c>
      <c r="G393" s="237"/>
      <c r="H393" s="237" t="s">
        <v>2364</v>
      </c>
      <c r="I393" s="237" t="s">
        <v>28</v>
      </c>
      <c r="J393" s="235"/>
      <c r="K393" s="235"/>
      <c r="L393" s="235" t="s">
        <v>2443</v>
      </c>
      <c r="M393" s="235" t="s">
        <v>2445</v>
      </c>
      <c r="N393" s="238" t="s">
        <v>504</v>
      </c>
      <c r="O393" s="239" t="s">
        <v>3935</v>
      </c>
      <c r="P393" s="239" t="s">
        <v>2446</v>
      </c>
      <c r="Q393" s="240" t="s">
        <v>2444</v>
      </c>
      <c r="R393" s="239"/>
      <c r="S393" s="240">
        <v>91001</v>
      </c>
      <c r="T393" s="240" t="s">
        <v>2356</v>
      </c>
      <c r="U393" s="240" t="s">
        <v>8189</v>
      </c>
      <c r="V393" s="241">
        <v>38786</v>
      </c>
      <c r="W393" s="239">
        <v>7312</v>
      </c>
      <c r="X393" s="257"/>
      <c r="Y393" s="238"/>
      <c r="Z393" s="257"/>
      <c r="AA393" s="257"/>
      <c r="AB393" s="257"/>
      <c r="AC393" s="235"/>
      <c r="AD393" s="41"/>
      <c r="AE393" s="41"/>
      <c r="AF393" s="41"/>
      <c r="AG393" s="41"/>
      <c r="AH393" s="41"/>
      <c r="AI393" s="307"/>
    </row>
    <row r="394" spans="1:35" ht="45" hidden="1" customHeight="1" x14ac:dyDescent="0.2">
      <c r="A394" s="244" t="s">
        <v>2447</v>
      </c>
      <c r="B394" s="235">
        <v>690614006</v>
      </c>
      <c r="C394" s="235" t="s">
        <v>2339</v>
      </c>
      <c r="D394" s="236" t="s">
        <v>8253</v>
      </c>
      <c r="E394" s="235" t="s">
        <v>506</v>
      </c>
      <c r="F394" s="237" t="s">
        <v>26</v>
      </c>
      <c r="G394" s="237"/>
      <c r="H394" s="237" t="s">
        <v>507</v>
      </c>
      <c r="I394" s="237" t="s">
        <v>28</v>
      </c>
      <c r="J394" s="235"/>
      <c r="K394" s="235"/>
      <c r="L394" s="235" t="s">
        <v>7027</v>
      </c>
      <c r="M394" s="235" t="s">
        <v>2448</v>
      </c>
      <c r="N394" s="238" t="s">
        <v>504</v>
      </c>
      <c r="O394" s="239" t="s">
        <v>2450</v>
      </c>
      <c r="P394" s="239" t="s">
        <v>2449</v>
      </c>
      <c r="Q394" s="240"/>
      <c r="R394" s="239"/>
      <c r="S394" s="240">
        <v>91001</v>
      </c>
      <c r="T394" s="240" t="s">
        <v>2356</v>
      </c>
      <c r="U394" s="240" t="s">
        <v>8189</v>
      </c>
      <c r="V394" s="241">
        <v>38687</v>
      </c>
      <c r="W394" s="239">
        <v>7223</v>
      </c>
      <c r="X394" s="302"/>
      <c r="Y394" s="303"/>
      <c r="Z394" s="302"/>
      <c r="AA394" s="302"/>
      <c r="AB394" s="302"/>
      <c r="AC394" s="304"/>
      <c r="AD394" s="41"/>
      <c r="AE394" s="41"/>
      <c r="AF394" s="41"/>
      <c r="AG394" s="41"/>
      <c r="AH394" s="41"/>
      <c r="AI394" s="307"/>
    </row>
    <row r="395" spans="1:35" ht="45" hidden="1" customHeight="1" x14ac:dyDescent="0.2">
      <c r="A395" s="244" t="s">
        <v>2451</v>
      </c>
      <c r="B395" s="235">
        <v>692304004</v>
      </c>
      <c r="C395" s="235" t="s">
        <v>2339</v>
      </c>
      <c r="D395" s="236" t="s">
        <v>8253</v>
      </c>
      <c r="E395" s="237" t="s">
        <v>2352</v>
      </c>
      <c r="F395" s="235" t="s">
        <v>26</v>
      </c>
      <c r="G395" s="235"/>
      <c r="H395" s="237" t="s">
        <v>2353</v>
      </c>
      <c r="I395" s="237" t="s">
        <v>28</v>
      </c>
      <c r="J395" s="235"/>
      <c r="K395" s="235"/>
      <c r="L395" s="235" t="s">
        <v>5173</v>
      </c>
      <c r="M395" s="235" t="s">
        <v>2452</v>
      </c>
      <c r="N395" s="238" t="s">
        <v>5029</v>
      </c>
      <c r="O395" s="239" t="s">
        <v>929</v>
      </c>
      <c r="P395" s="273" t="s">
        <v>5174</v>
      </c>
      <c r="Q395" s="252" t="s">
        <v>5175</v>
      </c>
      <c r="R395" s="239"/>
      <c r="S395" s="239">
        <v>91001</v>
      </c>
      <c r="T395" s="240" t="s">
        <v>2356</v>
      </c>
      <c r="U395" s="240" t="s">
        <v>8189</v>
      </c>
      <c r="V395" s="241">
        <v>37970</v>
      </c>
      <c r="W395" s="239">
        <v>7133</v>
      </c>
      <c r="X395" s="257"/>
      <c r="Y395" s="238"/>
      <c r="Z395" s="257"/>
      <c r="AA395" s="257"/>
      <c r="AB395" s="257"/>
      <c r="AC395" s="235"/>
      <c r="AD395" s="41"/>
      <c r="AE395" s="41"/>
      <c r="AF395" s="41"/>
      <c r="AG395" s="41"/>
      <c r="AH395" s="41"/>
      <c r="AI395" s="307"/>
    </row>
    <row r="396" spans="1:35" ht="45" hidden="1" customHeight="1" x14ac:dyDescent="0.2">
      <c r="A396" s="244" t="s">
        <v>2453</v>
      </c>
      <c r="B396" s="235">
        <v>691204006</v>
      </c>
      <c r="C396" s="235" t="s">
        <v>2339</v>
      </c>
      <c r="D396" s="236" t="s">
        <v>8253</v>
      </c>
      <c r="E396" s="235" t="s">
        <v>2352</v>
      </c>
      <c r="F396" s="237" t="s">
        <v>26</v>
      </c>
      <c r="G396" s="237"/>
      <c r="H396" s="237" t="s">
        <v>2353</v>
      </c>
      <c r="I396" s="237" t="s">
        <v>28</v>
      </c>
      <c r="J396" s="235"/>
      <c r="K396" s="235"/>
      <c r="L396" s="235" t="s">
        <v>2454</v>
      </c>
      <c r="M396" s="235" t="s">
        <v>2455</v>
      </c>
      <c r="N396" s="238" t="s">
        <v>5034</v>
      </c>
      <c r="O396" s="239" t="s">
        <v>1954</v>
      </c>
      <c r="P396" s="235" t="s">
        <v>2456</v>
      </c>
      <c r="Q396" s="240"/>
      <c r="R396" s="239"/>
      <c r="S396" s="240">
        <v>91001</v>
      </c>
      <c r="T396" s="240" t="s">
        <v>2356</v>
      </c>
      <c r="U396" s="240" t="s">
        <v>8189</v>
      </c>
      <c r="V396" s="241">
        <v>38714</v>
      </c>
      <c r="W396" s="239">
        <v>7240</v>
      </c>
      <c r="X396" s="257"/>
      <c r="Y396" s="238"/>
      <c r="Z396" s="257"/>
      <c r="AA396" s="257"/>
      <c r="AB396" s="257"/>
      <c r="AC396" s="235"/>
      <c r="AD396" s="41"/>
      <c r="AE396" s="41"/>
      <c r="AF396" s="41"/>
      <c r="AG396" s="41"/>
      <c r="AH396" s="41"/>
      <c r="AI396" s="307"/>
    </row>
    <row r="397" spans="1:35" ht="45" hidden="1" customHeight="1" x14ac:dyDescent="0.2">
      <c r="A397" s="244" t="s">
        <v>8265</v>
      </c>
      <c r="B397" s="235">
        <v>690509008</v>
      </c>
      <c r="C397" s="235" t="s">
        <v>2339</v>
      </c>
      <c r="D397" s="236" t="s">
        <v>8253</v>
      </c>
      <c r="E397" s="235" t="s">
        <v>506</v>
      </c>
      <c r="F397" s="235" t="s">
        <v>26</v>
      </c>
      <c r="G397" s="235"/>
      <c r="H397" s="237" t="s">
        <v>507</v>
      </c>
      <c r="I397" s="237" t="s">
        <v>28</v>
      </c>
      <c r="J397" s="235"/>
      <c r="K397" s="235"/>
      <c r="L397" s="235" t="s">
        <v>7028</v>
      </c>
      <c r="M397" s="235" t="s">
        <v>2457</v>
      </c>
      <c r="N397" s="238" t="s">
        <v>504</v>
      </c>
      <c r="O397" s="239" t="s">
        <v>8266</v>
      </c>
      <c r="P397" s="239" t="s">
        <v>7029</v>
      </c>
      <c r="Q397" s="251" t="s">
        <v>7030</v>
      </c>
      <c r="R397" s="239"/>
      <c r="S397" s="240">
        <v>91001</v>
      </c>
      <c r="T397" s="240" t="s">
        <v>2356</v>
      </c>
      <c r="U397" s="240" t="s">
        <v>8189</v>
      </c>
      <c r="V397" s="241">
        <v>38700</v>
      </c>
      <c r="W397" s="239">
        <v>7228</v>
      </c>
      <c r="X397" s="257"/>
      <c r="Y397" s="238"/>
      <c r="Z397" s="257"/>
      <c r="AA397" s="257"/>
      <c r="AB397" s="257"/>
      <c r="AC397" s="235"/>
      <c r="AD397" s="41"/>
      <c r="AE397" s="41"/>
      <c r="AF397" s="41"/>
      <c r="AG397" s="41"/>
      <c r="AH397" s="41"/>
      <c r="AI397" s="307"/>
    </row>
    <row r="398" spans="1:35" ht="45" hidden="1" customHeight="1" x14ac:dyDescent="0.2">
      <c r="A398" s="244" t="s">
        <v>2458</v>
      </c>
      <c r="B398" s="235">
        <v>692550005</v>
      </c>
      <c r="C398" s="235" t="s">
        <v>2339</v>
      </c>
      <c r="D398" s="236" t="s">
        <v>8253</v>
      </c>
      <c r="E398" s="235" t="s">
        <v>506</v>
      </c>
      <c r="F398" s="237" t="s">
        <v>26</v>
      </c>
      <c r="G398" s="237"/>
      <c r="H398" s="237" t="s">
        <v>507</v>
      </c>
      <c r="I398" s="237" t="s">
        <v>28</v>
      </c>
      <c r="J398" s="235"/>
      <c r="K398" s="235"/>
      <c r="L398" s="235" t="s">
        <v>7031</v>
      </c>
      <c r="M398" s="235" t="s">
        <v>2460</v>
      </c>
      <c r="N398" s="238" t="s">
        <v>46</v>
      </c>
      <c r="O398" s="239" t="s">
        <v>2464</v>
      </c>
      <c r="P398" s="239"/>
      <c r="Q398" s="240" t="s">
        <v>2459</v>
      </c>
      <c r="R398" s="239"/>
      <c r="S398" s="240">
        <v>91001</v>
      </c>
      <c r="T398" s="240" t="s">
        <v>2356</v>
      </c>
      <c r="U398" s="240" t="s">
        <v>8189</v>
      </c>
      <c r="V398" s="241">
        <v>38695</v>
      </c>
      <c r="W398" s="239">
        <v>7226</v>
      </c>
      <c r="X398" s="257"/>
      <c r="Y398" s="238"/>
      <c r="Z398" s="257"/>
      <c r="AA398" s="257"/>
      <c r="AB398" s="257"/>
      <c r="AC398" s="235"/>
      <c r="AD398" s="41"/>
      <c r="AE398" s="41"/>
      <c r="AF398" s="41"/>
      <c r="AG398" s="41"/>
      <c r="AH398" s="41"/>
      <c r="AI398" s="307"/>
    </row>
    <row r="399" spans="1:35" ht="45" hidden="1" customHeight="1" x14ac:dyDescent="0.2">
      <c r="A399" s="244" t="s">
        <v>2461</v>
      </c>
      <c r="B399" s="235">
        <v>692542002</v>
      </c>
      <c r="C399" s="235" t="s">
        <v>2339</v>
      </c>
      <c r="D399" s="236" t="s">
        <v>8253</v>
      </c>
      <c r="E399" s="235" t="s">
        <v>2352</v>
      </c>
      <c r="F399" s="237" t="s">
        <v>26</v>
      </c>
      <c r="G399" s="237"/>
      <c r="H399" s="237" t="s">
        <v>2353</v>
      </c>
      <c r="I399" s="237" t="s">
        <v>28</v>
      </c>
      <c r="J399" s="235"/>
      <c r="K399" s="235"/>
      <c r="L399" s="235" t="s">
        <v>2462</v>
      </c>
      <c r="M399" s="235" t="s">
        <v>2463</v>
      </c>
      <c r="N399" s="238" t="s">
        <v>46</v>
      </c>
      <c r="O399" s="239" t="s">
        <v>962</v>
      </c>
      <c r="P399" s="239" t="s">
        <v>5136</v>
      </c>
      <c r="Q399" s="240" t="s">
        <v>5137</v>
      </c>
      <c r="R399" s="239"/>
      <c r="S399" s="240">
        <v>91001</v>
      </c>
      <c r="T399" s="240" t="s">
        <v>2356</v>
      </c>
      <c r="U399" s="240" t="s">
        <v>8189</v>
      </c>
      <c r="V399" s="241">
        <v>37970</v>
      </c>
      <c r="W399" s="239">
        <v>7054</v>
      </c>
      <c r="X399" s="302"/>
      <c r="Y399" s="303"/>
      <c r="Z399" s="302"/>
      <c r="AA399" s="302"/>
      <c r="AB399" s="302"/>
      <c r="AC399" s="304"/>
      <c r="AD399" s="41"/>
      <c r="AE399" s="41"/>
      <c r="AF399" s="41"/>
      <c r="AG399" s="41"/>
      <c r="AH399" s="41"/>
      <c r="AI399" s="307"/>
    </row>
    <row r="400" spans="1:35" ht="45" hidden="1" customHeight="1" x14ac:dyDescent="0.2">
      <c r="A400" s="244" t="s">
        <v>2465</v>
      </c>
      <c r="B400" s="235" t="s">
        <v>7841</v>
      </c>
      <c r="C400" s="235" t="s">
        <v>2339</v>
      </c>
      <c r="D400" s="236" t="s">
        <v>8253</v>
      </c>
      <c r="E400" s="235" t="s">
        <v>506</v>
      </c>
      <c r="F400" s="237" t="s">
        <v>26</v>
      </c>
      <c r="G400" s="237"/>
      <c r="H400" s="237" t="s">
        <v>507</v>
      </c>
      <c r="I400" s="237" t="s">
        <v>28</v>
      </c>
      <c r="J400" s="235"/>
      <c r="K400" s="235"/>
      <c r="L400" s="235" t="s">
        <v>7032</v>
      </c>
      <c r="M400" s="235" t="s">
        <v>2466</v>
      </c>
      <c r="N400" s="238" t="s">
        <v>5034</v>
      </c>
      <c r="O400" s="239" t="s">
        <v>1084</v>
      </c>
      <c r="P400" s="239" t="s">
        <v>2467</v>
      </c>
      <c r="Q400" s="240"/>
      <c r="R400" s="239"/>
      <c r="S400" s="240">
        <v>91001</v>
      </c>
      <c r="T400" s="240" t="s">
        <v>485</v>
      </c>
      <c r="U400" s="240" t="s">
        <v>8189</v>
      </c>
      <c r="V400" s="241">
        <v>42068</v>
      </c>
      <c r="W400" s="239">
        <v>7558</v>
      </c>
      <c r="X400" s="302"/>
      <c r="Y400" s="303"/>
      <c r="Z400" s="302"/>
      <c r="AA400" s="302"/>
      <c r="AB400" s="302"/>
      <c r="AC400" s="304"/>
      <c r="AD400" s="41"/>
      <c r="AE400" s="41"/>
      <c r="AF400" s="41"/>
      <c r="AG400" s="41"/>
      <c r="AH400" s="41"/>
      <c r="AI400" s="307"/>
    </row>
    <row r="401" spans="1:35" ht="45" hidden="1" customHeight="1" x14ac:dyDescent="0.2">
      <c r="A401" s="244" t="s">
        <v>7033</v>
      </c>
      <c r="B401" s="235">
        <v>690301008</v>
      </c>
      <c r="C401" s="235" t="s">
        <v>2339</v>
      </c>
      <c r="D401" s="236" t="s">
        <v>8253</v>
      </c>
      <c r="E401" s="235" t="s">
        <v>506</v>
      </c>
      <c r="F401" s="237" t="s">
        <v>26</v>
      </c>
      <c r="G401" s="237"/>
      <c r="H401" s="237" t="s">
        <v>507</v>
      </c>
      <c r="I401" s="237" t="s">
        <v>28</v>
      </c>
      <c r="J401" s="235"/>
      <c r="K401" s="235"/>
      <c r="L401" s="235" t="s">
        <v>7034</v>
      </c>
      <c r="M401" s="235" t="s">
        <v>7035</v>
      </c>
      <c r="N401" s="238" t="s">
        <v>5030</v>
      </c>
      <c r="O401" s="239" t="s">
        <v>2470</v>
      </c>
      <c r="P401" s="239" t="s">
        <v>2469</v>
      </c>
      <c r="Q401" s="240" t="s">
        <v>2468</v>
      </c>
      <c r="R401" s="239"/>
      <c r="S401" s="240">
        <v>91001</v>
      </c>
      <c r="T401" s="240" t="s">
        <v>485</v>
      </c>
      <c r="U401" s="240" t="s">
        <v>8189</v>
      </c>
      <c r="V401" s="241">
        <v>42059</v>
      </c>
      <c r="W401" s="239">
        <v>7549</v>
      </c>
      <c r="X401" s="302"/>
      <c r="Y401" s="303"/>
      <c r="Z401" s="302"/>
      <c r="AA401" s="302"/>
      <c r="AB401" s="302"/>
      <c r="AC401" s="304"/>
      <c r="AD401" s="41"/>
      <c r="AE401" s="41"/>
      <c r="AF401" s="41"/>
      <c r="AG401" s="41"/>
      <c r="AH401" s="41"/>
      <c r="AI401" s="307"/>
    </row>
    <row r="402" spans="1:35" ht="45" hidden="1" customHeight="1" x14ac:dyDescent="0.2">
      <c r="A402" s="244" t="s">
        <v>7036</v>
      </c>
      <c r="B402" s="235">
        <v>690907003</v>
      </c>
      <c r="C402" s="235" t="s">
        <v>2339</v>
      </c>
      <c r="D402" s="236" t="s">
        <v>8253</v>
      </c>
      <c r="E402" s="235" t="s">
        <v>2352</v>
      </c>
      <c r="F402" s="237" t="s">
        <v>26</v>
      </c>
      <c r="G402" s="237"/>
      <c r="H402" s="237" t="s">
        <v>2353</v>
      </c>
      <c r="I402" s="237" t="s">
        <v>28</v>
      </c>
      <c r="J402" s="235"/>
      <c r="K402" s="235"/>
      <c r="L402" s="235" t="s">
        <v>7037</v>
      </c>
      <c r="M402" s="235" t="s">
        <v>2471</v>
      </c>
      <c r="N402" s="238" t="s">
        <v>5033</v>
      </c>
      <c r="O402" s="239" t="s">
        <v>8267</v>
      </c>
      <c r="P402" s="239" t="s">
        <v>7038</v>
      </c>
      <c r="Q402" s="251" t="s">
        <v>7039</v>
      </c>
      <c r="R402" s="239"/>
      <c r="S402" s="240">
        <v>91001</v>
      </c>
      <c r="T402" s="240" t="s">
        <v>2356</v>
      </c>
      <c r="U402" s="240" t="s">
        <v>8189</v>
      </c>
      <c r="V402" s="241">
        <v>38722</v>
      </c>
      <c r="W402" s="239">
        <v>7244</v>
      </c>
      <c r="X402" s="257"/>
      <c r="Y402" s="238"/>
      <c r="Z402" s="257"/>
      <c r="AA402" s="257"/>
      <c r="AB402" s="257"/>
      <c r="AC402" s="235"/>
      <c r="AD402" s="41"/>
      <c r="AE402" s="41"/>
      <c r="AF402" s="41"/>
      <c r="AG402" s="41"/>
      <c r="AH402" s="41"/>
      <c r="AI402" s="307"/>
    </row>
    <row r="403" spans="1:35" ht="45" hidden="1" customHeight="1" x14ac:dyDescent="0.2">
      <c r="A403" s="244" t="s">
        <v>2477</v>
      </c>
      <c r="B403" s="235">
        <v>692647009</v>
      </c>
      <c r="C403" s="235" t="s">
        <v>2339</v>
      </c>
      <c r="D403" s="236" t="s">
        <v>8253</v>
      </c>
      <c r="E403" s="235" t="s">
        <v>506</v>
      </c>
      <c r="F403" s="237" t="s">
        <v>26</v>
      </c>
      <c r="G403" s="237"/>
      <c r="H403" s="237" t="s">
        <v>507</v>
      </c>
      <c r="I403" s="237" t="s">
        <v>28</v>
      </c>
      <c r="J403" s="235"/>
      <c r="K403" s="235"/>
      <c r="L403" s="235" t="s">
        <v>2478</v>
      </c>
      <c r="M403" s="235" t="s">
        <v>2479</v>
      </c>
      <c r="N403" s="238" t="s">
        <v>294</v>
      </c>
      <c r="O403" s="239" t="s">
        <v>2481</v>
      </c>
      <c r="P403" s="239" t="s">
        <v>2480</v>
      </c>
      <c r="Q403" s="240"/>
      <c r="R403" s="239"/>
      <c r="S403" s="240">
        <v>91001</v>
      </c>
      <c r="T403" s="240" t="s">
        <v>485</v>
      </c>
      <c r="U403" s="240" t="s">
        <v>8189</v>
      </c>
      <c r="V403" s="241">
        <v>41596</v>
      </c>
      <c r="W403" s="239">
        <v>7491</v>
      </c>
      <c r="X403" s="257"/>
      <c r="Y403" s="238"/>
      <c r="Z403" s="257"/>
      <c r="AA403" s="257"/>
      <c r="AB403" s="257"/>
      <c r="AC403" s="235"/>
      <c r="AD403" s="41"/>
      <c r="AE403" s="41"/>
      <c r="AF403" s="41"/>
      <c r="AG403" s="41"/>
      <c r="AH403" s="41"/>
      <c r="AI403" s="307"/>
    </row>
    <row r="404" spans="1:35" ht="45" hidden="1" customHeight="1" x14ac:dyDescent="0.2">
      <c r="A404" s="244" t="s">
        <v>2483</v>
      </c>
      <c r="B404" s="235">
        <v>692404009</v>
      </c>
      <c r="C404" s="235" t="s">
        <v>2339</v>
      </c>
      <c r="D404" s="236" t="s">
        <v>8253</v>
      </c>
      <c r="E404" s="235" t="s">
        <v>2352</v>
      </c>
      <c r="F404" s="237" t="s">
        <v>26</v>
      </c>
      <c r="G404" s="237"/>
      <c r="H404" s="237" t="s">
        <v>2353</v>
      </c>
      <c r="I404" s="237" t="s">
        <v>28</v>
      </c>
      <c r="J404" s="235"/>
      <c r="K404" s="235"/>
      <c r="L404" s="235" t="s">
        <v>2484</v>
      </c>
      <c r="M404" s="235" t="s">
        <v>2485</v>
      </c>
      <c r="N404" s="238" t="s">
        <v>5029</v>
      </c>
      <c r="O404" s="239" t="s">
        <v>2487</v>
      </c>
      <c r="P404" s="239" t="s">
        <v>2486</v>
      </c>
      <c r="Q404" s="240"/>
      <c r="R404" s="239"/>
      <c r="S404" s="240">
        <v>91001</v>
      </c>
      <c r="T404" s="240" t="s">
        <v>2488</v>
      </c>
      <c r="U404" s="240" t="s">
        <v>8189</v>
      </c>
      <c r="V404" s="241">
        <v>38737</v>
      </c>
      <c r="W404" s="239">
        <v>7299</v>
      </c>
      <c r="X404" s="257"/>
      <c r="Y404" s="238"/>
      <c r="Z404" s="257"/>
      <c r="AA404" s="257"/>
      <c r="AB404" s="257"/>
      <c r="AC404" s="235"/>
      <c r="AD404" s="41"/>
      <c r="AE404" s="41"/>
      <c r="AF404" s="41"/>
      <c r="AG404" s="41"/>
      <c r="AH404" s="41"/>
      <c r="AI404" s="307"/>
    </row>
    <row r="405" spans="1:35" ht="45" hidden="1" customHeight="1" x14ac:dyDescent="0.2">
      <c r="A405" s="244" t="s">
        <v>7040</v>
      </c>
      <c r="B405" s="235">
        <v>691409007</v>
      </c>
      <c r="C405" s="235" t="s">
        <v>2339</v>
      </c>
      <c r="D405" s="236" t="s">
        <v>8253</v>
      </c>
      <c r="E405" s="235" t="s">
        <v>2352</v>
      </c>
      <c r="F405" s="237" t="s">
        <v>26</v>
      </c>
      <c r="G405" s="237"/>
      <c r="H405" s="237" t="s">
        <v>2353</v>
      </c>
      <c r="I405" s="237" t="s">
        <v>28</v>
      </c>
      <c r="J405" s="235"/>
      <c r="K405" s="235"/>
      <c r="L405" s="235" t="s">
        <v>7041</v>
      </c>
      <c r="M405" s="235" t="s">
        <v>5047</v>
      </c>
      <c r="N405" s="238" t="s">
        <v>5031</v>
      </c>
      <c r="O405" s="239" t="s">
        <v>2490</v>
      </c>
      <c r="P405" s="239" t="s">
        <v>2489</v>
      </c>
      <c r="Q405" s="240"/>
      <c r="R405" s="239"/>
      <c r="S405" s="240">
        <v>91001</v>
      </c>
      <c r="T405" s="240" t="s">
        <v>2491</v>
      </c>
      <c r="U405" s="240">
        <v>2009</v>
      </c>
      <c r="V405" s="241">
        <v>38723</v>
      </c>
      <c r="W405" s="239">
        <v>7251</v>
      </c>
      <c r="X405" s="302"/>
      <c r="Y405" s="303"/>
      <c r="Z405" s="302"/>
      <c r="AA405" s="302"/>
      <c r="AB405" s="302"/>
      <c r="AC405" s="304"/>
      <c r="AD405" s="41"/>
      <c r="AE405" s="41"/>
      <c r="AF405" s="41"/>
      <c r="AG405" s="41"/>
      <c r="AH405" s="41"/>
      <c r="AI405" s="307"/>
    </row>
    <row r="406" spans="1:35" ht="45" hidden="1" customHeight="1" x14ac:dyDescent="0.2">
      <c r="A406" s="244" t="s">
        <v>7042</v>
      </c>
      <c r="B406" s="235">
        <v>692665007</v>
      </c>
      <c r="C406" s="235" t="s">
        <v>2339</v>
      </c>
      <c r="D406" s="236" t="s">
        <v>8253</v>
      </c>
      <c r="E406" s="235" t="s">
        <v>506</v>
      </c>
      <c r="F406" s="237" t="s">
        <v>26</v>
      </c>
      <c r="G406" s="237"/>
      <c r="H406" s="237" t="s">
        <v>507</v>
      </c>
      <c r="I406" s="237" t="s">
        <v>28</v>
      </c>
      <c r="J406" s="235"/>
      <c r="K406" s="235"/>
      <c r="L406" s="235" t="s">
        <v>7043</v>
      </c>
      <c r="M406" s="235" t="s">
        <v>5048</v>
      </c>
      <c r="N406" s="238" t="s">
        <v>5031</v>
      </c>
      <c r="O406" s="239" t="s">
        <v>2492</v>
      </c>
      <c r="P406" s="239" t="s">
        <v>5134</v>
      </c>
      <c r="Q406" s="252" t="s">
        <v>5135</v>
      </c>
      <c r="R406" s="239"/>
      <c r="S406" s="240">
        <v>91001</v>
      </c>
      <c r="T406" s="240" t="s">
        <v>2356</v>
      </c>
      <c r="U406" s="240" t="s">
        <v>8189</v>
      </c>
      <c r="V406" s="241">
        <v>40249</v>
      </c>
      <c r="W406" s="239">
        <v>7425</v>
      </c>
      <c r="X406" s="302"/>
      <c r="Y406" s="303"/>
      <c r="Z406" s="302"/>
      <c r="AA406" s="302"/>
      <c r="AB406" s="302"/>
      <c r="AC406" s="304"/>
      <c r="AD406" s="41"/>
      <c r="AE406" s="41"/>
      <c r="AF406" s="41"/>
      <c r="AG406" s="41"/>
      <c r="AH406" s="41"/>
      <c r="AI406" s="307"/>
    </row>
    <row r="407" spans="1:35" ht="45" hidden="1" customHeight="1" x14ac:dyDescent="0.2">
      <c r="A407" s="244" t="s">
        <v>2493</v>
      </c>
      <c r="B407" s="235">
        <v>690903008</v>
      </c>
      <c r="C407" s="235" t="s">
        <v>2339</v>
      </c>
      <c r="D407" s="236" t="s">
        <v>8253</v>
      </c>
      <c r="E407" s="235" t="s">
        <v>2352</v>
      </c>
      <c r="F407" s="237" t="s">
        <v>26</v>
      </c>
      <c r="G407" s="237"/>
      <c r="H407" s="237" t="s">
        <v>2353</v>
      </c>
      <c r="I407" s="237" t="s">
        <v>28</v>
      </c>
      <c r="J407" s="235"/>
      <c r="K407" s="235"/>
      <c r="L407" s="235" t="s">
        <v>2494</v>
      </c>
      <c r="M407" s="235" t="s">
        <v>2495</v>
      </c>
      <c r="N407" s="238" t="s">
        <v>5033</v>
      </c>
      <c r="O407" s="239" t="s">
        <v>2496</v>
      </c>
      <c r="P407" s="239" t="s">
        <v>5027</v>
      </c>
      <c r="Q407" s="240" t="s">
        <v>5028</v>
      </c>
      <c r="R407" s="239"/>
      <c r="S407" s="240">
        <v>91001</v>
      </c>
      <c r="T407" s="240" t="s">
        <v>2384</v>
      </c>
      <c r="U407" s="240" t="s">
        <v>8189</v>
      </c>
      <c r="V407" s="241">
        <v>37970</v>
      </c>
      <c r="W407" s="239">
        <v>7112</v>
      </c>
      <c r="X407" s="257"/>
      <c r="Y407" s="238"/>
      <c r="Z407" s="257"/>
      <c r="AA407" s="257"/>
      <c r="AB407" s="257"/>
      <c r="AC407" s="235"/>
      <c r="AD407" s="41"/>
      <c r="AE407" s="41"/>
      <c r="AF407" s="41"/>
      <c r="AG407" s="41"/>
      <c r="AH407" s="41"/>
      <c r="AI407" s="307"/>
    </row>
    <row r="408" spans="1:35" ht="45" hidden="1" customHeight="1" x14ac:dyDescent="0.2">
      <c r="A408" s="244" t="s">
        <v>2497</v>
      </c>
      <c r="B408" s="235" t="s">
        <v>7842</v>
      </c>
      <c r="C408" s="235" t="s">
        <v>2339</v>
      </c>
      <c r="D408" s="236" t="s">
        <v>8253</v>
      </c>
      <c r="E408" s="235" t="s">
        <v>2352</v>
      </c>
      <c r="F408" s="237" t="s">
        <v>26</v>
      </c>
      <c r="G408" s="237"/>
      <c r="H408" s="237" t="s">
        <v>2353</v>
      </c>
      <c r="I408" s="237" t="s">
        <v>28</v>
      </c>
      <c r="J408" s="235"/>
      <c r="K408" s="235"/>
      <c r="L408" s="235" t="s">
        <v>8061</v>
      </c>
      <c r="M408" s="235" t="s">
        <v>2498</v>
      </c>
      <c r="N408" s="238" t="s">
        <v>47</v>
      </c>
      <c r="O408" s="239" t="s">
        <v>2499</v>
      </c>
      <c r="P408" s="239"/>
      <c r="Q408" s="240" t="s">
        <v>2500</v>
      </c>
      <c r="R408" s="239"/>
      <c r="S408" s="240">
        <v>91001</v>
      </c>
      <c r="T408" s="240" t="s">
        <v>2356</v>
      </c>
      <c r="U408" s="240" t="s">
        <v>8189</v>
      </c>
      <c r="V408" s="241">
        <v>42615</v>
      </c>
      <c r="W408" s="239">
        <v>7615</v>
      </c>
      <c r="X408" s="302"/>
      <c r="Y408" s="303"/>
      <c r="Z408" s="302"/>
      <c r="AA408" s="302"/>
      <c r="AB408" s="302"/>
      <c r="AC408" s="304"/>
      <c r="AD408" s="41"/>
      <c r="AE408" s="41"/>
      <c r="AF408" s="41"/>
      <c r="AG408" s="41"/>
      <c r="AH408" s="41"/>
      <c r="AI408" s="307"/>
    </row>
    <row r="409" spans="1:35" ht="45" hidden="1" customHeight="1" x14ac:dyDescent="0.2">
      <c r="A409" s="244" t="s">
        <v>2501</v>
      </c>
      <c r="B409" s="235">
        <v>692402006</v>
      </c>
      <c r="C409" s="235" t="s">
        <v>2339</v>
      </c>
      <c r="D409" s="236" t="s">
        <v>8253</v>
      </c>
      <c r="E409" s="235" t="s">
        <v>2352</v>
      </c>
      <c r="F409" s="237" t="s">
        <v>26</v>
      </c>
      <c r="G409" s="237"/>
      <c r="H409" s="237" t="s">
        <v>2353</v>
      </c>
      <c r="I409" s="237" t="s">
        <v>28</v>
      </c>
      <c r="J409" s="235"/>
      <c r="K409" s="235"/>
      <c r="L409" s="235" t="s">
        <v>2502</v>
      </c>
      <c r="M409" s="235" t="s">
        <v>2503</v>
      </c>
      <c r="N409" s="238" t="s">
        <v>721</v>
      </c>
      <c r="O409" s="239" t="s">
        <v>2504</v>
      </c>
      <c r="P409" s="239"/>
      <c r="Q409" s="240"/>
      <c r="R409" s="239"/>
      <c r="S409" s="240">
        <v>91001</v>
      </c>
      <c r="T409" s="240" t="s">
        <v>2368</v>
      </c>
      <c r="U409" s="240" t="s">
        <v>8189</v>
      </c>
      <c r="V409" s="241">
        <v>38572</v>
      </c>
      <c r="W409" s="239">
        <v>7181</v>
      </c>
      <c r="X409" s="257"/>
      <c r="Y409" s="238"/>
      <c r="Z409" s="257"/>
      <c r="AA409" s="257"/>
      <c r="AB409" s="257"/>
      <c r="AC409" s="235"/>
      <c r="AD409" s="41"/>
      <c r="AE409" s="41"/>
      <c r="AF409" s="41"/>
      <c r="AG409" s="41"/>
      <c r="AH409" s="41"/>
      <c r="AI409" s="307"/>
    </row>
    <row r="410" spans="1:35" ht="45" hidden="1" customHeight="1" x14ac:dyDescent="0.2">
      <c r="A410" s="244" t="s">
        <v>2505</v>
      </c>
      <c r="B410" s="235">
        <v>691404005</v>
      </c>
      <c r="C410" s="235" t="s">
        <v>2339</v>
      </c>
      <c r="D410" s="236" t="s">
        <v>8253</v>
      </c>
      <c r="E410" s="235" t="s">
        <v>2352</v>
      </c>
      <c r="F410" s="237" t="s">
        <v>26</v>
      </c>
      <c r="G410" s="237"/>
      <c r="H410" s="237" t="s">
        <v>2353</v>
      </c>
      <c r="I410" s="237" t="s">
        <v>28</v>
      </c>
      <c r="J410" s="235"/>
      <c r="K410" s="235"/>
      <c r="L410" s="235" t="s">
        <v>2506</v>
      </c>
      <c r="M410" s="235" t="s">
        <v>5070</v>
      </c>
      <c r="N410" s="238" t="s">
        <v>5031</v>
      </c>
      <c r="O410" s="239" t="s">
        <v>2508</v>
      </c>
      <c r="P410" s="239" t="s">
        <v>2507</v>
      </c>
      <c r="Q410" s="240"/>
      <c r="R410" s="239"/>
      <c r="S410" s="240">
        <v>91001</v>
      </c>
      <c r="T410" s="240" t="s">
        <v>2356</v>
      </c>
      <c r="U410" s="240" t="s">
        <v>8189</v>
      </c>
      <c r="V410" s="241">
        <v>38736</v>
      </c>
      <c r="W410" s="239">
        <v>7277</v>
      </c>
      <c r="X410" s="257"/>
      <c r="Y410" s="238"/>
      <c r="Z410" s="257"/>
      <c r="AA410" s="257"/>
      <c r="AB410" s="257"/>
      <c r="AC410" s="235"/>
      <c r="AD410" s="41"/>
      <c r="AE410" s="41"/>
      <c r="AF410" s="41"/>
      <c r="AG410" s="41"/>
      <c r="AH410" s="41"/>
      <c r="AI410" s="307"/>
    </row>
    <row r="411" spans="1:35" ht="45" hidden="1" customHeight="1" x14ac:dyDescent="0.2">
      <c r="A411" s="244" t="s">
        <v>2509</v>
      </c>
      <c r="B411" s="235">
        <v>692545001</v>
      </c>
      <c r="C411" s="235" t="s">
        <v>2339</v>
      </c>
      <c r="D411" s="236" t="s">
        <v>8253</v>
      </c>
      <c r="E411" s="235" t="s">
        <v>2363</v>
      </c>
      <c r="F411" s="237" t="s">
        <v>2510</v>
      </c>
      <c r="G411" s="237"/>
      <c r="H411" s="237" t="s">
        <v>2364</v>
      </c>
      <c r="I411" s="237" t="s">
        <v>28</v>
      </c>
      <c r="J411" s="235"/>
      <c r="K411" s="235"/>
      <c r="L411" s="235" t="s">
        <v>7044</v>
      </c>
      <c r="M411" s="235" t="s">
        <v>2511</v>
      </c>
      <c r="N411" s="239" t="s">
        <v>721</v>
      </c>
      <c r="O411" s="238" t="s">
        <v>2284</v>
      </c>
      <c r="P411" s="239" t="s">
        <v>7045</v>
      </c>
      <c r="Q411" s="240" t="s">
        <v>7046</v>
      </c>
      <c r="R411" s="239"/>
      <c r="S411" s="240">
        <v>91001</v>
      </c>
      <c r="T411" s="240" t="s">
        <v>485</v>
      </c>
      <c r="U411" s="240" t="s">
        <v>8189</v>
      </c>
      <c r="V411" s="241">
        <v>41793</v>
      </c>
      <c r="W411" s="239">
        <v>7500</v>
      </c>
      <c r="X411" s="302"/>
      <c r="Y411" s="303"/>
      <c r="Z411" s="302"/>
      <c r="AA411" s="302"/>
      <c r="AB411" s="302"/>
      <c r="AC411" s="304"/>
      <c r="AD411" s="41"/>
      <c r="AE411" s="41"/>
      <c r="AF411" s="41"/>
      <c r="AG411" s="41"/>
      <c r="AH411" s="41"/>
      <c r="AI411" s="307"/>
    </row>
    <row r="412" spans="1:35" ht="45" hidden="1" customHeight="1" x14ac:dyDescent="0.2">
      <c r="A412" s="244" t="s">
        <v>2512</v>
      </c>
      <c r="B412" s="235" t="s">
        <v>7843</v>
      </c>
      <c r="C412" s="235" t="s">
        <v>2339</v>
      </c>
      <c r="D412" s="236" t="s">
        <v>8253</v>
      </c>
      <c r="E412" s="235" t="s">
        <v>2352</v>
      </c>
      <c r="F412" s="237" t="s">
        <v>26</v>
      </c>
      <c r="G412" s="237"/>
      <c r="H412" s="237" t="s">
        <v>2353</v>
      </c>
      <c r="I412" s="237" t="s">
        <v>28</v>
      </c>
      <c r="J412" s="235"/>
      <c r="K412" s="235"/>
      <c r="L412" s="235" t="s">
        <v>8062</v>
      </c>
      <c r="M412" s="235" t="s">
        <v>2513</v>
      </c>
      <c r="N412" s="235" t="s">
        <v>5033</v>
      </c>
      <c r="O412" s="239" t="s">
        <v>2515</v>
      </c>
      <c r="P412" s="239" t="s">
        <v>5114</v>
      </c>
      <c r="Q412" s="240" t="s">
        <v>2514</v>
      </c>
      <c r="R412" s="239"/>
      <c r="S412" s="240">
        <v>91001</v>
      </c>
      <c r="T412" s="240" t="s">
        <v>2356</v>
      </c>
      <c r="U412" s="240" t="s">
        <v>8189</v>
      </c>
      <c r="V412" s="241">
        <v>38443</v>
      </c>
      <c r="W412" s="239">
        <v>7162</v>
      </c>
      <c r="X412" s="257"/>
      <c r="Y412" s="238"/>
      <c r="Z412" s="257"/>
      <c r="AA412" s="257"/>
      <c r="AB412" s="257"/>
      <c r="AC412" s="235"/>
      <c r="AD412" s="41"/>
      <c r="AE412" s="41"/>
      <c r="AF412" s="41"/>
      <c r="AG412" s="41"/>
      <c r="AH412" s="41"/>
      <c r="AI412" s="307"/>
    </row>
    <row r="413" spans="1:35" ht="45" hidden="1" customHeight="1" x14ac:dyDescent="0.2">
      <c r="A413" s="244" t="s">
        <v>2516</v>
      </c>
      <c r="B413" s="235">
        <v>691502007</v>
      </c>
      <c r="C413" s="235" t="s">
        <v>2339</v>
      </c>
      <c r="D413" s="236" t="s">
        <v>8253</v>
      </c>
      <c r="E413" s="235" t="s">
        <v>2363</v>
      </c>
      <c r="F413" s="237" t="s">
        <v>1400</v>
      </c>
      <c r="G413" s="237"/>
      <c r="H413" s="237" t="s">
        <v>2364</v>
      </c>
      <c r="I413" s="237"/>
      <c r="J413" s="235"/>
      <c r="K413" s="235"/>
      <c r="L413" s="235" t="s">
        <v>2517</v>
      </c>
      <c r="M413" s="235" t="s">
        <v>5049</v>
      </c>
      <c r="N413" s="238" t="s">
        <v>5031</v>
      </c>
      <c r="O413" s="239" t="s">
        <v>2518</v>
      </c>
      <c r="P413" s="239"/>
      <c r="Q413" s="240"/>
      <c r="R413" s="239"/>
      <c r="S413" s="240">
        <v>91001</v>
      </c>
      <c r="T413" s="240" t="s">
        <v>2488</v>
      </c>
      <c r="U413" s="240" t="s">
        <v>8189</v>
      </c>
      <c r="V413" s="241">
        <v>38734</v>
      </c>
      <c r="W413" s="239">
        <v>7259</v>
      </c>
      <c r="X413" s="257"/>
      <c r="Y413" s="238"/>
      <c r="Z413" s="257"/>
      <c r="AA413" s="257"/>
      <c r="AB413" s="257"/>
      <c r="AC413" s="235"/>
      <c r="AD413" s="41"/>
      <c r="AE413" s="41"/>
      <c r="AF413" s="41"/>
      <c r="AG413" s="41"/>
      <c r="AH413" s="41"/>
      <c r="AI413" s="307"/>
    </row>
    <row r="414" spans="1:35" ht="45" hidden="1" customHeight="1" x14ac:dyDescent="0.2">
      <c r="A414" s="244" t="s">
        <v>2519</v>
      </c>
      <c r="B414" s="235">
        <v>691411001</v>
      </c>
      <c r="C414" s="235" t="s">
        <v>2339</v>
      </c>
      <c r="D414" s="236" t="s">
        <v>8253</v>
      </c>
      <c r="E414" s="235" t="s">
        <v>506</v>
      </c>
      <c r="F414" s="237" t="s">
        <v>26</v>
      </c>
      <c r="G414" s="237"/>
      <c r="H414" s="237" t="s">
        <v>507</v>
      </c>
      <c r="I414" s="237" t="s">
        <v>28</v>
      </c>
      <c r="J414" s="235"/>
      <c r="K414" s="235"/>
      <c r="L414" s="235" t="s">
        <v>2520</v>
      </c>
      <c r="M414" s="235" t="s">
        <v>5050</v>
      </c>
      <c r="N414" s="238" t="s">
        <v>5031</v>
      </c>
      <c r="O414" s="239" t="s">
        <v>2522</v>
      </c>
      <c r="P414" s="239" t="s">
        <v>2521</v>
      </c>
      <c r="Q414" s="240"/>
      <c r="R414" s="239"/>
      <c r="S414" s="240">
        <v>91001</v>
      </c>
      <c r="T414" s="240" t="s">
        <v>485</v>
      </c>
      <c r="U414" s="240" t="s">
        <v>8189</v>
      </c>
      <c r="V414" s="241">
        <v>42053</v>
      </c>
      <c r="W414" s="239">
        <v>7538</v>
      </c>
      <c r="X414" s="302"/>
      <c r="Y414" s="303"/>
      <c r="Z414" s="302"/>
      <c r="AA414" s="302"/>
      <c r="AB414" s="302"/>
      <c r="AC414" s="304"/>
      <c r="AD414" s="41"/>
      <c r="AE414" s="41"/>
      <c r="AF414" s="41"/>
      <c r="AG414" s="41"/>
      <c r="AH414" s="41"/>
      <c r="AI414" s="307"/>
    </row>
    <row r="415" spans="1:35" ht="45" hidden="1" customHeight="1" x14ac:dyDescent="0.2">
      <c r="A415" s="244" t="s">
        <v>2523</v>
      </c>
      <c r="B415" s="235">
        <v>690715007</v>
      </c>
      <c r="C415" s="235" t="s">
        <v>2339</v>
      </c>
      <c r="D415" s="236" t="s">
        <v>8253</v>
      </c>
      <c r="E415" s="235" t="s">
        <v>2352</v>
      </c>
      <c r="F415" s="237" t="s">
        <v>26</v>
      </c>
      <c r="G415" s="237"/>
      <c r="H415" s="237" t="s">
        <v>2353</v>
      </c>
      <c r="I415" s="237" t="s">
        <v>28</v>
      </c>
      <c r="J415" s="235"/>
      <c r="K415" s="235"/>
      <c r="L415" s="235" t="s">
        <v>7047</v>
      </c>
      <c r="M415" s="235" t="s">
        <v>2524</v>
      </c>
      <c r="N415" s="238" t="s">
        <v>46</v>
      </c>
      <c r="O415" s="239" t="s">
        <v>939</v>
      </c>
      <c r="P415" s="239" t="s">
        <v>2525</v>
      </c>
      <c r="Q415" s="251" t="s">
        <v>7048</v>
      </c>
      <c r="R415" s="239"/>
      <c r="S415" s="240">
        <v>91001</v>
      </c>
      <c r="T415" s="240" t="s">
        <v>2356</v>
      </c>
      <c r="U415" s="240" t="s">
        <v>8189</v>
      </c>
      <c r="V415" s="241">
        <v>38722</v>
      </c>
      <c r="W415" s="239">
        <v>7248</v>
      </c>
      <c r="X415" s="302"/>
      <c r="Y415" s="303"/>
      <c r="Z415" s="302"/>
      <c r="AA415" s="302"/>
      <c r="AB415" s="302"/>
      <c r="AC415" s="304"/>
      <c r="AD415" s="41"/>
      <c r="AE415" s="41"/>
      <c r="AF415" s="41"/>
      <c r="AG415" s="41"/>
      <c r="AH415" s="41"/>
      <c r="AI415" s="307"/>
    </row>
    <row r="416" spans="1:35" ht="45" hidden="1" customHeight="1" x14ac:dyDescent="0.2">
      <c r="A416" s="244" t="s">
        <v>2526</v>
      </c>
      <c r="B416" s="235" t="s">
        <v>7844</v>
      </c>
      <c r="C416" s="235" t="s">
        <v>2339</v>
      </c>
      <c r="D416" s="236" t="s">
        <v>8253</v>
      </c>
      <c r="E416" s="235" t="s">
        <v>506</v>
      </c>
      <c r="F416" s="237" t="s">
        <v>26</v>
      </c>
      <c r="G416" s="237"/>
      <c r="H416" s="237" t="s">
        <v>507</v>
      </c>
      <c r="I416" s="237" t="s">
        <v>28</v>
      </c>
      <c r="J416" s="235"/>
      <c r="K416" s="235"/>
      <c r="L416" s="235" t="s">
        <v>2527</v>
      </c>
      <c r="M416" s="235" t="s">
        <v>2529</v>
      </c>
      <c r="N416" s="235" t="s">
        <v>47</v>
      </c>
      <c r="O416" s="235" t="s">
        <v>2531</v>
      </c>
      <c r="P416" s="235" t="s">
        <v>2530</v>
      </c>
      <c r="Q416" s="240" t="s">
        <v>2528</v>
      </c>
      <c r="R416" s="239"/>
      <c r="S416" s="240">
        <v>91001</v>
      </c>
      <c r="T416" s="240" t="s">
        <v>8063</v>
      </c>
      <c r="U416" s="240">
        <v>2021</v>
      </c>
      <c r="V416" s="241">
        <v>38705</v>
      </c>
      <c r="W416" s="239">
        <v>7233</v>
      </c>
      <c r="X416" s="302"/>
      <c r="Y416" s="303"/>
      <c r="Z416" s="302"/>
      <c r="AA416" s="302"/>
      <c r="AB416" s="302"/>
      <c r="AC416" s="304"/>
      <c r="AD416" s="41"/>
      <c r="AE416" s="41"/>
      <c r="AF416" s="41"/>
      <c r="AG416" s="41"/>
      <c r="AH416" s="41"/>
      <c r="AI416" s="307"/>
    </row>
    <row r="417" spans="1:35" ht="45" hidden="1" customHeight="1" x14ac:dyDescent="0.2">
      <c r="A417" s="244" t="s">
        <v>2532</v>
      </c>
      <c r="B417" s="235">
        <v>690411008</v>
      </c>
      <c r="C417" s="235" t="s">
        <v>2339</v>
      </c>
      <c r="D417" s="236" t="s">
        <v>8253</v>
      </c>
      <c r="E417" s="235" t="s">
        <v>2352</v>
      </c>
      <c r="F417" s="237" t="s">
        <v>26</v>
      </c>
      <c r="G417" s="237"/>
      <c r="H417" s="237" t="s">
        <v>2353</v>
      </c>
      <c r="I417" s="237" t="s">
        <v>28</v>
      </c>
      <c r="J417" s="235"/>
      <c r="K417" s="235"/>
      <c r="L417" s="235" t="s">
        <v>7049</v>
      </c>
      <c r="M417" s="235" t="s">
        <v>2533</v>
      </c>
      <c r="N417" s="238" t="s">
        <v>5032</v>
      </c>
      <c r="O417" s="239" t="s">
        <v>2535</v>
      </c>
      <c r="P417" s="239" t="s">
        <v>2534</v>
      </c>
      <c r="Q417" s="240"/>
      <c r="R417" s="239"/>
      <c r="S417" s="240">
        <v>91001</v>
      </c>
      <c r="T417" s="240" t="s">
        <v>2368</v>
      </c>
      <c r="U417" s="240" t="s">
        <v>8189</v>
      </c>
      <c r="V417" s="241">
        <v>41394</v>
      </c>
      <c r="W417" s="239">
        <v>7476</v>
      </c>
      <c r="X417" s="257"/>
      <c r="Y417" s="238"/>
      <c r="Z417" s="257"/>
      <c r="AA417" s="257"/>
      <c r="AB417" s="257"/>
      <c r="AC417" s="276" t="s">
        <v>8134</v>
      </c>
      <c r="AD417" s="41"/>
      <c r="AE417" s="41"/>
      <c r="AF417" s="41"/>
      <c r="AG417" s="41"/>
      <c r="AH417" s="41"/>
      <c r="AI417" s="307" t="s">
        <v>8145</v>
      </c>
    </row>
    <row r="418" spans="1:35" ht="45" hidden="1" customHeight="1" x14ac:dyDescent="0.2">
      <c r="A418" s="244" t="s">
        <v>7050</v>
      </c>
      <c r="B418" s="235" t="s">
        <v>7845</v>
      </c>
      <c r="C418" s="235" t="s">
        <v>2339</v>
      </c>
      <c r="D418" s="236" t="s">
        <v>8253</v>
      </c>
      <c r="E418" s="235" t="s">
        <v>2352</v>
      </c>
      <c r="F418" s="237" t="s">
        <v>26</v>
      </c>
      <c r="G418" s="237"/>
      <c r="H418" s="237" t="s">
        <v>2353</v>
      </c>
      <c r="I418" s="237" t="s">
        <v>28</v>
      </c>
      <c r="J418" s="235"/>
      <c r="K418" s="235"/>
      <c r="L418" s="235" t="s">
        <v>2536</v>
      </c>
      <c r="M418" s="235" t="s">
        <v>2538</v>
      </c>
      <c r="N418" s="238" t="s">
        <v>294</v>
      </c>
      <c r="O418" s="240" t="s">
        <v>902</v>
      </c>
      <c r="P418" s="239" t="s">
        <v>2537</v>
      </c>
      <c r="Q418" s="240"/>
      <c r="R418" s="239"/>
      <c r="S418" s="240">
        <v>91001</v>
      </c>
      <c r="T418" s="240" t="s">
        <v>2356</v>
      </c>
      <c r="U418" s="240" t="s">
        <v>8189</v>
      </c>
      <c r="V418" s="241">
        <v>38737</v>
      </c>
      <c r="W418" s="239">
        <v>7285</v>
      </c>
      <c r="X418" s="302"/>
      <c r="Y418" s="303"/>
      <c r="Z418" s="302"/>
      <c r="AA418" s="302"/>
      <c r="AB418" s="302"/>
      <c r="AC418" s="304"/>
      <c r="AD418" s="41"/>
      <c r="AE418" s="41"/>
      <c r="AF418" s="41"/>
      <c r="AG418" s="41"/>
      <c r="AH418" s="41"/>
      <c r="AI418" s="307"/>
    </row>
    <row r="419" spans="1:35" ht="45" hidden="1" customHeight="1" x14ac:dyDescent="0.2">
      <c r="A419" s="244" t="s">
        <v>7051</v>
      </c>
      <c r="B419" s="235">
        <v>735686003</v>
      </c>
      <c r="C419" s="235" t="s">
        <v>2339</v>
      </c>
      <c r="D419" s="236" t="s">
        <v>8253</v>
      </c>
      <c r="E419" s="235" t="s">
        <v>506</v>
      </c>
      <c r="F419" s="237" t="s">
        <v>26</v>
      </c>
      <c r="G419" s="237"/>
      <c r="H419" s="237" t="s">
        <v>507</v>
      </c>
      <c r="I419" s="237" t="s">
        <v>28</v>
      </c>
      <c r="J419" s="235"/>
      <c r="K419" s="235"/>
      <c r="L419" s="235" t="s">
        <v>7052</v>
      </c>
      <c r="M419" s="235" t="s">
        <v>2540</v>
      </c>
      <c r="N419" s="238" t="s">
        <v>504</v>
      </c>
      <c r="O419" s="239" t="s">
        <v>3835</v>
      </c>
      <c r="P419" s="239" t="s">
        <v>2539</v>
      </c>
      <c r="Q419" s="240" t="s">
        <v>7053</v>
      </c>
      <c r="R419" s="239"/>
      <c r="S419" s="240">
        <v>91001</v>
      </c>
      <c r="T419" s="240" t="s">
        <v>485</v>
      </c>
      <c r="U419" s="240" t="s">
        <v>8189</v>
      </c>
      <c r="V419" s="241">
        <v>42059</v>
      </c>
      <c r="W419" s="239">
        <v>7544</v>
      </c>
      <c r="X419" s="302"/>
      <c r="Y419" s="303"/>
      <c r="Z419" s="302"/>
      <c r="AA419" s="302"/>
      <c r="AB419" s="302"/>
      <c r="AC419" s="304"/>
      <c r="AD419" s="41"/>
      <c r="AE419" s="41"/>
      <c r="AF419" s="41"/>
      <c r="AG419" s="41"/>
      <c r="AH419" s="41"/>
      <c r="AI419" s="307"/>
    </row>
    <row r="420" spans="1:35" ht="45" hidden="1" customHeight="1" x14ac:dyDescent="0.2">
      <c r="A420" s="244" t="s">
        <v>7054</v>
      </c>
      <c r="B420" s="235">
        <v>691201007</v>
      </c>
      <c r="C420" s="235" t="s">
        <v>2339</v>
      </c>
      <c r="D420" s="236" t="s">
        <v>8253</v>
      </c>
      <c r="E420" s="235" t="s">
        <v>2352</v>
      </c>
      <c r="F420" s="237" t="s">
        <v>26</v>
      </c>
      <c r="G420" s="237"/>
      <c r="H420" s="237" t="s">
        <v>2353</v>
      </c>
      <c r="I420" s="237" t="s">
        <v>28</v>
      </c>
      <c r="J420" s="235"/>
      <c r="K420" s="235"/>
      <c r="L420" s="235" t="s">
        <v>2541</v>
      </c>
      <c r="M420" s="235" t="s">
        <v>2542</v>
      </c>
      <c r="N420" s="238" t="s">
        <v>5034</v>
      </c>
      <c r="O420" s="239" t="s">
        <v>2543</v>
      </c>
      <c r="P420" s="239"/>
      <c r="Q420" s="240"/>
      <c r="R420" s="239"/>
      <c r="S420" s="240">
        <v>91001</v>
      </c>
      <c r="T420" s="240" t="s">
        <v>2544</v>
      </c>
      <c r="U420" s="240">
        <v>2013</v>
      </c>
      <c r="V420" s="241">
        <v>37970</v>
      </c>
      <c r="W420" s="239">
        <v>6876</v>
      </c>
      <c r="X420" s="257"/>
      <c r="Y420" s="238"/>
      <c r="Z420" s="257"/>
      <c r="AA420" s="257"/>
      <c r="AB420" s="257"/>
      <c r="AC420" s="235"/>
      <c r="AD420" s="41"/>
      <c r="AE420" s="41"/>
      <c r="AF420" s="41"/>
      <c r="AG420" s="41"/>
      <c r="AH420" s="41"/>
      <c r="AI420" s="307"/>
    </row>
    <row r="421" spans="1:35" ht="45" hidden="1" customHeight="1" x14ac:dyDescent="0.2">
      <c r="A421" s="244" t="s">
        <v>2545</v>
      </c>
      <c r="B421" s="235">
        <v>691606007</v>
      </c>
      <c r="C421" s="235" t="s">
        <v>2339</v>
      </c>
      <c r="D421" s="236" t="s">
        <v>8253</v>
      </c>
      <c r="E421" s="235" t="s">
        <v>2352</v>
      </c>
      <c r="F421" s="237" t="s">
        <v>26</v>
      </c>
      <c r="G421" s="237"/>
      <c r="H421" s="237" t="s">
        <v>2353</v>
      </c>
      <c r="I421" s="237" t="s">
        <v>28</v>
      </c>
      <c r="J421" s="235"/>
      <c r="K421" s="235"/>
      <c r="L421" s="235" t="s">
        <v>7055</v>
      </c>
      <c r="M421" s="235" t="s">
        <v>2547</v>
      </c>
      <c r="N421" s="238" t="s">
        <v>294</v>
      </c>
      <c r="O421" s="239" t="s">
        <v>2549</v>
      </c>
      <c r="P421" s="239" t="s">
        <v>2548</v>
      </c>
      <c r="Q421" s="240" t="s">
        <v>2546</v>
      </c>
      <c r="R421" s="239"/>
      <c r="S421" s="240">
        <v>91001</v>
      </c>
      <c r="T421" s="240" t="s">
        <v>2356</v>
      </c>
      <c r="U421" s="240" t="s">
        <v>8189</v>
      </c>
      <c r="V421" s="241">
        <v>38751</v>
      </c>
      <c r="W421" s="239">
        <v>7295</v>
      </c>
      <c r="X421" s="302"/>
      <c r="Y421" s="303"/>
      <c r="Z421" s="302"/>
      <c r="AA421" s="302"/>
      <c r="AB421" s="302"/>
      <c r="AC421" s="304"/>
      <c r="AD421" s="41"/>
      <c r="AE421" s="41"/>
      <c r="AF421" s="41"/>
      <c r="AG421" s="41"/>
      <c r="AH421" s="41"/>
      <c r="AI421" s="307"/>
    </row>
    <row r="422" spans="1:35" ht="45" hidden="1" customHeight="1" x14ac:dyDescent="0.2">
      <c r="A422" s="244" t="s">
        <v>7056</v>
      </c>
      <c r="B422" s="235">
        <v>690302004</v>
      </c>
      <c r="C422" s="235" t="s">
        <v>2339</v>
      </c>
      <c r="D422" s="236" t="s">
        <v>8253</v>
      </c>
      <c r="E422" s="235" t="s">
        <v>2352</v>
      </c>
      <c r="F422" s="237" t="s">
        <v>26</v>
      </c>
      <c r="G422" s="237"/>
      <c r="H422" s="237" t="s">
        <v>2353</v>
      </c>
      <c r="I422" s="237" t="s">
        <v>28</v>
      </c>
      <c r="J422" s="235"/>
      <c r="K422" s="235"/>
      <c r="L422" s="235" t="s">
        <v>2550</v>
      </c>
      <c r="M422" s="235" t="s">
        <v>7565</v>
      </c>
      <c r="N422" s="238" t="s">
        <v>5030</v>
      </c>
      <c r="O422" s="239" t="s">
        <v>159</v>
      </c>
      <c r="P422" s="239" t="s">
        <v>7566</v>
      </c>
      <c r="Q422" s="251" t="s">
        <v>7567</v>
      </c>
      <c r="R422" s="239"/>
      <c r="S422" s="240" t="s">
        <v>2551</v>
      </c>
      <c r="T422" s="240" t="s">
        <v>2552</v>
      </c>
      <c r="U422" s="240">
        <v>2009</v>
      </c>
      <c r="V422" s="241">
        <v>37970</v>
      </c>
      <c r="W422" s="239">
        <v>7083</v>
      </c>
      <c r="X422" s="302"/>
      <c r="Y422" s="303"/>
      <c r="Z422" s="302"/>
      <c r="AA422" s="302"/>
      <c r="AB422" s="302"/>
      <c r="AC422" s="304"/>
      <c r="AD422" s="41"/>
      <c r="AE422" s="41"/>
      <c r="AF422" s="41"/>
      <c r="AG422" s="41"/>
      <c r="AH422" s="41"/>
      <c r="AI422" s="307"/>
    </row>
    <row r="423" spans="1:35" ht="45" hidden="1" customHeight="1" x14ac:dyDescent="0.2">
      <c r="A423" s="244" t="s">
        <v>7057</v>
      </c>
      <c r="B423" s="235">
        <v>690702002</v>
      </c>
      <c r="C423" s="235" t="s">
        <v>2339</v>
      </c>
      <c r="D423" s="236" t="s">
        <v>8253</v>
      </c>
      <c r="E423" s="235" t="s">
        <v>2352</v>
      </c>
      <c r="F423" s="237" t="s">
        <v>26</v>
      </c>
      <c r="G423" s="237"/>
      <c r="H423" s="237" t="s">
        <v>2353</v>
      </c>
      <c r="I423" s="237" t="s">
        <v>28</v>
      </c>
      <c r="J423" s="235"/>
      <c r="K423" s="235"/>
      <c r="L423" s="235" t="s">
        <v>2553</v>
      </c>
      <c r="M423" s="235" t="s">
        <v>2554</v>
      </c>
      <c r="N423" s="238" t="s">
        <v>46</v>
      </c>
      <c r="O423" s="239" t="s">
        <v>2555</v>
      </c>
      <c r="P423" s="239"/>
      <c r="Q423" s="240"/>
      <c r="R423" s="239"/>
      <c r="S423" s="240">
        <v>91001</v>
      </c>
      <c r="T423" s="240" t="s">
        <v>2356</v>
      </c>
      <c r="U423" s="240" t="s">
        <v>8189</v>
      </c>
      <c r="V423" s="241">
        <v>41500</v>
      </c>
      <c r="W423" s="239">
        <v>7483</v>
      </c>
      <c r="X423" s="257"/>
      <c r="Y423" s="238"/>
      <c r="Z423" s="257"/>
      <c r="AA423" s="257"/>
      <c r="AB423" s="257"/>
      <c r="AC423" s="235"/>
      <c r="AD423" s="41"/>
      <c r="AE423" s="41"/>
      <c r="AF423" s="41"/>
      <c r="AG423" s="41"/>
      <c r="AH423" s="41"/>
      <c r="AI423" s="307"/>
    </row>
    <row r="424" spans="1:35" ht="45" hidden="1" customHeight="1" x14ac:dyDescent="0.2">
      <c r="A424" s="244" t="s">
        <v>2556</v>
      </c>
      <c r="B424" s="235">
        <v>690403005</v>
      </c>
      <c r="C424" s="235" t="s">
        <v>2339</v>
      </c>
      <c r="D424" s="236" t="s">
        <v>8253</v>
      </c>
      <c r="E424" s="235" t="s">
        <v>2352</v>
      </c>
      <c r="F424" s="237" t="s">
        <v>26</v>
      </c>
      <c r="G424" s="237"/>
      <c r="H424" s="237" t="s">
        <v>2353</v>
      </c>
      <c r="I424" s="237" t="s">
        <v>28</v>
      </c>
      <c r="J424" s="235"/>
      <c r="K424" s="235"/>
      <c r="L424" s="235" t="s">
        <v>7978</v>
      </c>
      <c r="M424" s="235" t="s">
        <v>2557</v>
      </c>
      <c r="N424" s="238" t="s">
        <v>5032</v>
      </c>
      <c r="O424" s="239" t="s">
        <v>805</v>
      </c>
      <c r="P424" s="239" t="s">
        <v>2558</v>
      </c>
      <c r="Q424" s="240"/>
      <c r="R424" s="239"/>
      <c r="S424" s="240">
        <v>91001</v>
      </c>
      <c r="T424" s="240" t="s">
        <v>2356</v>
      </c>
      <c r="U424" s="240" t="s">
        <v>8189</v>
      </c>
      <c r="V424" s="241">
        <v>37970</v>
      </c>
      <c r="W424" s="239">
        <v>7072</v>
      </c>
      <c r="X424" s="302"/>
      <c r="Y424" s="303"/>
      <c r="Z424" s="302"/>
      <c r="AA424" s="302"/>
      <c r="AB424" s="302"/>
      <c r="AC424" s="308" t="s">
        <v>8134</v>
      </c>
      <c r="AD424" s="41"/>
      <c r="AE424" s="41"/>
      <c r="AF424" s="41"/>
      <c r="AG424" s="41"/>
      <c r="AH424" s="41"/>
      <c r="AI424" s="307" t="s">
        <v>8146</v>
      </c>
    </row>
    <row r="425" spans="1:35" ht="45" hidden="1" customHeight="1" x14ac:dyDescent="0.2">
      <c r="A425" s="244" t="s">
        <v>2559</v>
      </c>
      <c r="B425" s="235">
        <v>691512002</v>
      </c>
      <c r="C425" s="235" t="s">
        <v>2339</v>
      </c>
      <c r="D425" s="236" t="s">
        <v>8253</v>
      </c>
      <c r="E425" s="235" t="s">
        <v>2352</v>
      </c>
      <c r="F425" s="237" t="s">
        <v>26</v>
      </c>
      <c r="G425" s="237"/>
      <c r="H425" s="237" t="s">
        <v>2353</v>
      </c>
      <c r="I425" s="237" t="s">
        <v>28</v>
      </c>
      <c r="J425" s="235"/>
      <c r="K425" s="235"/>
      <c r="L425" s="235" t="s">
        <v>2560</v>
      </c>
      <c r="M425" s="235" t="s">
        <v>2561</v>
      </c>
      <c r="N425" s="238" t="s">
        <v>294</v>
      </c>
      <c r="O425" s="239" t="s">
        <v>1433</v>
      </c>
      <c r="P425" s="239"/>
      <c r="Q425" s="240"/>
      <c r="R425" s="239"/>
      <c r="S425" s="240" t="s">
        <v>2562</v>
      </c>
      <c r="T425" s="240" t="s">
        <v>496</v>
      </c>
      <c r="U425" s="240" t="s">
        <v>8189</v>
      </c>
      <c r="V425" s="241">
        <v>38159</v>
      </c>
      <c r="W425" s="239">
        <v>7137</v>
      </c>
      <c r="X425" s="257"/>
      <c r="Y425" s="238"/>
      <c r="Z425" s="257"/>
      <c r="AA425" s="257"/>
      <c r="AB425" s="257"/>
      <c r="AC425" s="235"/>
      <c r="AD425" s="41"/>
      <c r="AE425" s="41"/>
      <c r="AF425" s="41"/>
      <c r="AG425" s="41"/>
      <c r="AH425" s="41"/>
      <c r="AI425" s="307"/>
    </row>
    <row r="426" spans="1:35" ht="45" hidden="1" customHeight="1" x14ac:dyDescent="0.2">
      <c r="A426" s="244" t="s">
        <v>2563</v>
      </c>
      <c r="B426" s="235">
        <v>692002008</v>
      </c>
      <c r="C426" s="235" t="s">
        <v>2339</v>
      </c>
      <c r="D426" s="236" t="s">
        <v>8253</v>
      </c>
      <c r="E426" s="235" t="s">
        <v>506</v>
      </c>
      <c r="F426" s="237" t="s">
        <v>26</v>
      </c>
      <c r="G426" s="237"/>
      <c r="H426" s="237" t="s">
        <v>507</v>
      </c>
      <c r="I426" s="237" t="s">
        <v>28</v>
      </c>
      <c r="J426" s="235"/>
      <c r="K426" s="235"/>
      <c r="L426" s="235" t="s">
        <v>2564</v>
      </c>
      <c r="M426" s="235" t="s">
        <v>2565</v>
      </c>
      <c r="N426" s="238" t="s">
        <v>5035</v>
      </c>
      <c r="O426" s="239" t="s">
        <v>2567</v>
      </c>
      <c r="P426" s="239" t="s">
        <v>2566</v>
      </c>
      <c r="Q426" s="240" t="s">
        <v>5160</v>
      </c>
      <c r="R426" s="239"/>
      <c r="S426" s="240">
        <v>91001</v>
      </c>
      <c r="T426" s="240" t="s">
        <v>485</v>
      </c>
      <c r="U426" s="240" t="s">
        <v>8189</v>
      </c>
      <c r="V426" s="241">
        <v>41996</v>
      </c>
      <c r="W426" s="239">
        <v>7521</v>
      </c>
      <c r="X426" s="257"/>
      <c r="Y426" s="238"/>
      <c r="Z426" s="257"/>
      <c r="AA426" s="257"/>
      <c r="AB426" s="257"/>
      <c r="AC426" s="235"/>
      <c r="AD426" s="41"/>
      <c r="AE426" s="41"/>
      <c r="AF426" s="41"/>
      <c r="AG426" s="41"/>
      <c r="AH426" s="41"/>
      <c r="AI426" s="307"/>
    </row>
    <row r="427" spans="1:35" ht="45" hidden="1" customHeight="1" x14ac:dyDescent="0.2">
      <c r="A427" s="244" t="s">
        <v>2568</v>
      </c>
      <c r="B427" s="235">
        <v>692403002</v>
      </c>
      <c r="C427" s="235" t="s">
        <v>2339</v>
      </c>
      <c r="D427" s="236" t="s">
        <v>8253</v>
      </c>
      <c r="E427" s="235" t="s">
        <v>2352</v>
      </c>
      <c r="F427" s="237" t="s">
        <v>26</v>
      </c>
      <c r="G427" s="237"/>
      <c r="H427" s="237" t="s">
        <v>2353</v>
      </c>
      <c r="I427" s="237" t="s">
        <v>28</v>
      </c>
      <c r="J427" s="235"/>
      <c r="K427" s="235"/>
      <c r="L427" s="235" t="s">
        <v>7058</v>
      </c>
      <c r="M427" s="235" t="s">
        <v>2569</v>
      </c>
      <c r="N427" s="238" t="s">
        <v>721</v>
      </c>
      <c r="O427" s="239" t="s">
        <v>722</v>
      </c>
      <c r="P427" s="239" t="s">
        <v>7059</v>
      </c>
      <c r="Q427" s="240" t="s">
        <v>7060</v>
      </c>
      <c r="R427" s="239"/>
      <c r="S427" s="240">
        <v>91001</v>
      </c>
      <c r="T427" s="240" t="s">
        <v>2356</v>
      </c>
      <c r="U427" s="240" t="s">
        <v>8189</v>
      </c>
      <c r="V427" s="241">
        <v>37970</v>
      </c>
      <c r="W427" s="239">
        <v>5150</v>
      </c>
      <c r="X427" s="302"/>
      <c r="Y427" s="303"/>
      <c r="Z427" s="302"/>
      <c r="AA427" s="302"/>
      <c r="AB427" s="302"/>
      <c r="AC427" s="304"/>
      <c r="AD427" s="41"/>
      <c r="AE427" s="41"/>
      <c r="AF427" s="41"/>
      <c r="AG427" s="41"/>
      <c r="AH427" s="41"/>
      <c r="AI427" s="307"/>
    </row>
    <row r="428" spans="1:35" ht="45" hidden="1" customHeight="1" x14ac:dyDescent="0.2">
      <c r="A428" s="244" t="s">
        <v>2570</v>
      </c>
      <c r="B428" s="235">
        <v>691910008</v>
      </c>
      <c r="C428" s="235" t="s">
        <v>2339</v>
      </c>
      <c r="D428" s="236" t="s">
        <v>8253</v>
      </c>
      <c r="E428" s="235" t="s">
        <v>506</v>
      </c>
      <c r="F428" s="237" t="s">
        <v>26</v>
      </c>
      <c r="G428" s="237"/>
      <c r="H428" s="237" t="s">
        <v>507</v>
      </c>
      <c r="I428" s="237" t="s">
        <v>28</v>
      </c>
      <c r="J428" s="235"/>
      <c r="K428" s="235"/>
      <c r="L428" s="235" t="s">
        <v>2571</v>
      </c>
      <c r="M428" s="235" t="s">
        <v>2573</v>
      </c>
      <c r="N428" s="238" t="s">
        <v>47</v>
      </c>
      <c r="O428" s="239" t="s">
        <v>2575</v>
      </c>
      <c r="P428" s="239" t="s">
        <v>2574</v>
      </c>
      <c r="Q428" s="240" t="s">
        <v>2572</v>
      </c>
      <c r="R428" s="239"/>
      <c r="S428" s="240">
        <v>91001</v>
      </c>
      <c r="T428" s="240" t="s">
        <v>2384</v>
      </c>
      <c r="U428" s="240" t="s">
        <v>8189</v>
      </c>
      <c r="V428" s="241">
        <v>42053</v>
      </c>
      <c r="W428" s="239">
        <v>7532</v>
      </c>
      <c r="X428" s="302"/>
      <c r="Y428" s="303"/>
      <c r="Z428" s="302"/>
      <c r="AA428" s="302"/>
      <c r="AB428" s="302"/>
      <c r="AC428" s="304"/>
      <c r="AD428" s="41"/>
      <c r="AE428" s="41"/>
      <c r="AF428" s="41"/>
      <c r="AG428" s="41"/>
      <c r="AH428" s="41"/>
      <c r="AI428" s="307"/>
    </row>
    <row r="429" spans="1:35" ht="45" hidden="1" customHeight="1" x14ac:dyDescent="0.2">
      <c r="A429" s="244" t="s">
        <v>7061</v>
      </c>
      <c r="B429" s="235">
        <v>691810003</v>
      </c>
      <c r="C429" s="235" t="s">
        <v>2339</v>
      </c>
      <c r="D429" s="236" t="s">
        <v>8253</v>
      </c>
      <c r="E429" s="235" t="s">
        <v>2352</v>
      </c>
      <c r="F429" s="237" t="s">
        <v>26</v>
      </c>
      <c r="G429" s="237"/>
      <c r="H429" s="237" t="s">
        <v>2353</v>
      </c>
      <c r="I429" s="237" t="s">
        <v>28</v>
      </c>
      <c r="J429" s="235"/>
      <c r="K429" s="235"/>
      <c r="L429" s="235" t="s">
        <v>7062</v>
      </c>
      <c r="M429" s="235" t="s">
        <v>2576</v>
      </c>
      <c r="N429" s="239" t="s">
        <v>47</v>
      </c>
      <c r="O429" s="235" t="s">
        <v>2578</v>
      </c>
      <c r="P429" s="239" t="s">
        <v>2577</v>
      </c>
      <c r="Q429" s="252" t="s">
        <v>5161</v>
      </c>
      <c r="R429" s="239" t="s">
        <v>5162</v>
      </c>
      <c r="S429" s="240">
        <v>91001</v>
      </c>
      <c r="T429" s="240" t="s">
        <v>2356</v>
      </c>
      <c r="U429" s="240" t="s">
        <v>8189</v>
      </c>
      <c r="V429" s="241">
        <v>38755</v>
      </c>
      <c r="W429" s="239">
        <v>7297</v>
      </c>
      <c r="X429" s="302"/>
      <c r="Y429" s="303"/>
      <c r="Z429" s="302"/>
      <c r="AA429" s="302"/>
      <c r="AB429" s="302"/>
      <c r="AC429" s="304"/>
      <c r="AD429" s="41"/>
      <c r="AE429" s="41"/>
      <c r="AF429" s="41"/>
      <c r="AG429" s="41"/>
      <c r="AH429" s="41"/>
      <c r="AI429" s="307"/>
    </row>
    <row r="430" spans="1:35" ht="45" hidden="1" customHeight="1" x14ac:dyDescent="0.2">
      <c r="A430" s="244" t="s">
        <v>2579</v>
      </c>
      <c r="B430" s="235">
        <v>691602001</v>
      </c>
      <c r="C430" s="235" t="s">
        <v>2339</v>
      </c>
      <c r="D430" s="236" t="s">
        <v>8253</v>
      </c>
      <c r="E430" s="235" t="s">
        <v>2352</v>
      </c>
      <c r="F430" s="237" t="s">
        <v>26</v>
      </c>
      <c r="G430" s="237"/>
      <c r="H430" s="237" t="s">
        <v>2353</v>
      </c>
      <c r="I430" s="237" t="s">
        <v>28</v>
      </c>
      <c r="J430" s="235"/>
      <c r="K430" s="235"/>
      <c r="L430" s="235" t="s">
        <v>7063</v>
      </c>
      <c r="M430" s="235" t="s">
        <v>2580</v>
      </c>
      <c r="N430" s="238" t="s">
        <v>294</v>
      </c>
      <c r="O430" s="239" t="s">
        <v>2582</v>
      </c>
      <c r="P430" s="239" t="s">
        <v>2581</v>
      </c>
      <c r="Q430" s="240" t="s">
        <v>5147</v>
      </c>
      <c r="R430" s="239"/>
      <c r="S430" s="240">
        <v>91001</v>
      </c>
      <c r="T430" s="240" t="s">
        <v>2356</v>
      </c>
      <c r="U430" s="240" t="s">
        <v>8189</v>
      </c>
      <c r="V430" s="241">
        <v>41443</v>
      </c>
      <c r="W430" s="239">
        <v>7480</v>
      </c>
      <c r="X430" s="302"/>
      <c r="Y430" s="303"/>
      <c r="Z430" s="302"/>
      <c r="AA430" s="302"/>
      <c r="AB430" s="302"/>
      <c r="AC430" s="304"/>
      <c r="AD430" s="41"/>
      <c r="AE430" s="41"/>
      <c r="AF430" s="41"/>
      <c r="AG430" s="41"/>
      <c r="AH430" s="41"/>
      <c r="AI430" s="307"/>
    </row>
    <row r="431" spans="1:35" ht="45" hidden="1" customHeight="1" x14ac:dyDescent="0.2">
      <c r="A431" s="244" t="s">
        <v>7064</v>
      </c>
      <c r="B431" s="235">
        <v>690739003</v>
      </c>
      <c r="C431" s="235" t="s">
        <v>2339</v>
      </c>
      <c r="D431" s="236" t="s">
        <v>8253</v>
      </c>
      <c r="E431" s="235" t="s">
        <v>506</v>
      </c>
      <c r="F431" s="237" t="s">
        <v>26</v>
      </c>
      <c r="G431" s="237"/>
      <c r="H431" s="237" t="s">
        <v>507</v>
      </c>
      <c r="I431" s="237" t="s">
        <v>28</v>
      </c>
      <c r="J431" s="235"/>
      <c r="K431" s="235"/>
      <c r="L431" s="235" t="s">
        <v>2583</v>
      </c>
      <c r="M431" s="235" t="s">
        <v>2585</v>
      </c>
      <c r="N431" s="238" t="s">
        <v>46</v>
      </c>
      <c r="O431" s="239" t="s">
        <v>4636</v>
      </c>
      <c r="P431" s="239" t="s">
        <v>2586</v>
      </c>
      <c r="Q431" s="240" t="s">
        <v>2584</v>
      </c>
      <c r="R431" s="239"/>
      <c r="S431" s="240">
        <v>91001</v>
      </c>
      <c r="T431" s="240" t="s">
        <v>485</v>
      </c>
      <c r="U431" s="240" t="s">
        <v>8189</v>
      </c>
      <c r="V431" s="241">
        <v>42053</v>
      </c>
      <c r="W431" s="239">
        <v>7535</v>
      </c>
      <c r="X431" s="257"/>
      <c r="Y431" s="238"/>
      <c r="Z431" s="257"/>
      <c r="AA431" s="257"/>
      <c r="AB431" s="257"/>
      <c r="AC431" s="235"/>
      <c r="AD431" s="41"/>
      <c r="AE431" s="41"/>
      <c r="AF431" s="41"/>
      <c r="AG431" s="41"/>
      <c r="AH431" s="41"/>
      <c r="AI431" s="307"/>
    </row>
    <row r="432" spans="1:35" ht="45" hidden="1" customHeight="1" x14ac:dyDescent="0.2">
      <c r="A432" s="244" t="s">
        <v>2587</v>
      </c>
      <c r="B432" s="235">
        <v>691103005</v>
      </c>
      <c r="C432" s="235" t="s">
        <v>2339</v>
      </c>
      <c r="D432" s="236" t="s">
        <v>8253</v>
      </c>
      <c r="E432" s="235" t="s">
        <v>506</v>
      </c>
      <c r="F432" s="237" t="s">
        <v>26</v>
      </c>
      <c r="G432" s="237"/>
      <c r="H432" s="237" t="s">
        <v>507</v>
      </c>
      <c r="I432" s="237" t="s">
        <v>28</v>
      </c>
      <c r="J432" s="235"/>
      <c r="K432" s="235"/>
      <c r="L432" s="235" t="s">
        <v>2588</v>
      </c>
      <c r="M432" s="235" t="s">
        <v>2589</v>
      </c>
      <c r="N432" s="238" t="s">
        <v>5034</v>
      </c>
      <c r="O432" s="239" t="s">
        <v>1084</v>
      </c>
      <c r="P432" s="239" t="s">
        <v>2590</v>
      </c>
      <c r="Q432" s="240"/>
      <c r="R432" s="239"/>
      <c r="S432" s="240">
        <v>91001</v>
      </c>
      <c r="T432" s="240" t="s">
        <v>485</v>
      </c>
      <c r="U432" s="240" t="s">
        <v>8189</v>
      </c>
      <c r="V432" s="241">
        <v>42068</v>
      </c>
      <c r="W432" s="239">
        <v>7557</v>
      </c>
      <c r="X432" s="257"/>
      <c r="Y432" s="238"/>
      <c r="Z432" s="257"/>
      <c r="AA432" s="257"/>
      <c r="AB432" s="257"/>
      <c r="AC432" s="235"/>
      <c r="AD432" s="41"/>
      <c r="AE432" s="41"/>
      <c r="AF432" s="41"/>
      <c r="AG432" s="41"/>
      <c r="AH432" s="41"/>
      <c r="AI432" s="307"/>
    </row>
    <row r="433" spans="1:35" ht="45" hidden="1" customHeight="1" x14ac:dyDescent="0.2">
      <c r="A433" s="244" t="s">
        <v>7065</v>
      </c>
      <c r="B433" s="235">
        <v>691001008</v>
      </c>
      <c r="C433" s="235" t="s">
        <v>2339</v>
      </c>
      <c r="D433" s="236" t="s">
        <v>8253</v>
      </c>
      <c r="E433" s="235" t="s">
        <v>2352</v>
      </c>
      <c r="F433" s="237" t="s">
        <v>26</v>
      </c>
      <c r="G433" s="237"/>
      <c r="H433" s="237" t="s">
        <v>2353</v>
      </c>
      <c r="I433" s="237" t="s">
        <v>28</v>
      </c>
      <c r="J433" s="235"/>
      <c r="K433" s="235"/>
      <c r="L433" s="235" t="s">
        <v>2591</v>
      </c>
      <c r="M433" s="235" t="s">
        <v>2593</v>
      </c>
      <c r="N433" s="238" t="s">
        <v>5034</v>
      </c>
      <c r="O433" s="239" t="s">
        <v>1085</v>
      </c>
      <c r="P433" s="239" t="s">
        <v>5148</v>
      </c>
      <c r="Q433" s="240" t="s">
        <v>2592</v>
      </c>
      <c r="R433" s="239"/>
      <c r="S433" s="240">
        <v>91001</v>
      </c>
      <c r="T433" s="240" t="s">
        <v>2384</v>
      </c>
      <c r="U433" s="240" t="s">
        <v>8189</v>
      </c>
      <c r="V433" s="241">
        <v>38723</v>
      </c>
      <c r="W433" s="239">
        <v>7253</v>
      </c>
      <c r="X433" s="302"/>
      <c r="Y433" s="303"/>
      <c r="Z433" s="302"/>
      <c r="AA433" s="302"/>
      <c r="AB433" s="302"/>
      <c r="AC433" s="304"/>
      <c r="AD433" s="41"/>
      <c r="AE433" s="41"/>
      <c r="AF433" s="41"/>
      <c r="AG433" s="41"/>
      <c r="AH433" s="41"/>
      <c r="AI433" s="307"/>
    </row>
    <row r="434" spans="1:35" ht="45" hidden="1" customHeight="1" x14ac:dyDescent="0.2">
      <c r="A434" s="244" t="s">
        <v>2594</v>
      </c>
      <c r="B434" s="235" t="s">
        <v>7846</v>
      </c>
      <c r="C434" s="235" t="s">
        <v>2339</v>
      </c>
      <c r="D434" s="236" t="s">
        <v>8253</v>
      </c>
      <c r="E434" s="235" t="s">
        <v>2352</v>
      </c>
      <c r="F434" s="237" t="s">
        <v>26</v>
      </c>
      <c r="G434" s="237"/>
      <c r="H434" s="237" t="s">
        <v>2353</v>
      </c>
      <c r="I434" s="237" t="s">
        <v>28</v>
      </c>
      <c r="J434" s="235"/>
      <c r="K434" s="235"/>
      <c r="L434" s="235" t="s">
        <v>2595</v>
      </c>
      <c r="M434" s="235" t="s">
        <v>2596</v>
      </c>
      <c r="N434" s="238" t="s">
        <v>5030</v>
      </c>
      <c r="O434" s="239" t="s">
        <v>8268</v>
      </c>
      <c r="P434" s="239" t="s">
        <v>2597</v>
      </c>
      <c r="Q434" s="240"/>
      <c r="R434" s="239"/>
      <c r="S434" s="240">
        <v>91001</v>
      </c>
      <c r="T434" s="240" t="s">
        <v>485</v>
      </c>
      <c r="U434" s="240" t="s">
        <v>8189</v>
      </c>
      <c r="V434" s="241">
        <v>38687</v>
      </c>
      <c r="W434" s="239">
        <v>7222</v>
      </c>
      <c r="X434" s="257"/>
      <c r="Y434" s="238"/>
      <c r="Z434" s="257"/>
      <c r="AA434" s="257"/>
      <c r="AB434" s="257"/>
      <c r="AC434" s="235"/>
      <c r="AD434" s="41"/>
      <c r="AE434" s="41"/>
      <c r="AF434" s="41"/>
      <c r="AG434" s="41"/>
      <c r="AH434" s="41"/>
      <c r="AI434" s="307"/>
    </row>
    <row r="435" spans="1:35" ht="45" hidden="1" customHeight="1" x14ac:dyDescent="0.2">
      <c r="A435" s="244" t="s">
        <v>7066</v>
      </c>
      <c r="B435" s="235">
        <v>690806002</v>
      </c>
      <c r="C435" s="235" t="s">
        <v>2339</v>
      </c>
      <c r="D435" s="236" t="s">
        <v>8253</v>
      </c>
      <c r="E435" s="235" t="s">
        <v>506</v>
      </c>
      <c r="F435" s="237" t="s">
        <v>26</v>
      </c>
      <c r="G435" s="237"/>
      <c r="H435" s="237" t="s">
        <v>507</v>
      </c>
      <c r="I435" s="237" t="s">
        <v>28</v>
      </c>
      <c r="J435" s="235"/>
      <c r="K435" s="235"/>
      <c r="L435" s="235" t="s">
        <v>8064</v>
      </c>
      <c r="M435" s="235" t="s">
        <v>2598</v>
      </c>
      <c r="N435" s="238" t="s">
        <v>5033</v>
      </c>
      <c r="O435" s="239" t="s">
        <v>2599</v>
      </c>
      <c r="P435" s="239">
        <v>722462921</v>
      </c>
      <c r="Q435" s="240"/>
      <c r="R435" s="239"/>
      <c r="S435" s="240">
        <v>91001</v>
      </c>
      <c r="T435" s="240" t="s">
        <v>485</v>
      </c>
      <c r="U435" s="240" t="s">
        <v>8189</v>
      </c>
      <c r="V435" s="241" t="s">
        <v>7067</v>
      </c>
      <c r="W435" s="239">
        <v>7507</v>
      </c>
      <c r="X435" s="257"/>
      <c r="Y435" s="238"/>
      <c r="Z435" s="257"/>
      <c r="AA435" s="257"/>
      <c r="AB435" s="257"/>
      <c r="AC435" s="235"/>
      <c r="AD435" s="41"/>
      <c r="AE435" s="41"/>
      <c r="AF435" s="41"/>
      <c r="AG435" s="41"/>
      <c r="AH435" s="41"/>
      <c r="AI435" s="307"/>
    </row>
    <row r="436" spans="1:35" ht="45" hidden="1" customHeight="1" x14ac:dyDescent="0.2">
      <c r="A436" s="244" t="s">
        <v>2600</v>
      </c>
      <c r="B436" s="235">
        <v>692553004</v>
      </c>
      <c r="C436" s="235" t="s">
        <v>2339</v>
      </c>
      <c r="D436" s="236" t="s">
        <v>8253</v>
      </c>
      <c r="E436" s="235" t="s">
        <v>2352</v>
      </c>
      <c r="F436" s="237" t="s">
        <v>26</v>
      </c>
      <c r="G436" s="237"/>
      <c r="H436" s="237" t="s">
        <v>2353</v>
      </c>
      <c r="I436" s="237" t="s">
        <v>28</v>
      </c>
      <c r="J436" s="235"/>
      <c r="K436" s="235"/>
      <c r="L436" s="235" t="s">
        <v>7068</v>
      </c>
      <c r="M436" s="235" t="s">
        <v>2601</v>
      </c>
      <c r="N436" s="238" t="s">
        <v>46</v>
      </c>
      <c r="O436" s="239" t="s">
        <v>4228</v>
      </c>
      <c r="P436" s="239" t="s">
        <v>7069</v>
      </c>
      <c r="Q436" s="240" t="s">
        <v>7070</v>
      </c>
      <c r="R436" s="239"/>
      <c r="S436" s="240">
        <v>91001</v>
      </c>
      <c r="T436" s="240" t="s">
        <v>2356</v>
      </c>
      <c r="U436" s="240" t="s">
        <v>8189</v>
      </c>
      <c r="V436" s="241">
        <v>38624</v>
      </c>
      <c r="W436" s="239">
        <v>7200</v>
      </c>
      <c r="X436" s="302"/>
      <c r="Y436" s="303"/>
      <c r="Z436" s="302"/>
      <c r="AA436" s="302"/>
      <c r="AB436" s="302"/>
      <c r="AC436" s="304"/>
      <c r="AD436" s="41"/>
      <c r="AE436" s="41"/>
      <c r="AF436" s="41"/>
      <c r="AG436" s="41"/>
      <c r="AH436" s="41"/>
      <c r="AI436" s="307"/>
    </row>
    <row r="437" spans="1:35" ht="45" hidden="1" customHeight="1" x14ac:dyDescent="0.2">
      <c r="A437" s="244" t="s">
        <v>2602</v>
      </c>
      <c r="B437" s="235" t="s">
        <v>7847</v>
      </c>
      <c r="C437" s="235" t="s">
        <v>2603</v>
      </c>
      <c r="D437" s="236" t="s">
        <v>8253</v>
      </c>
      <c r="E437" s="235" t="s">
        <v>506</v>
      </c>
      <c r="F437" s="237" t="s">
        <v>26</v>
      </c>
      <c r="G437" s="237"/>
      <c r="H437" s="237" t="s">
        <v>507</v>
      </c>
      <c r="I437" s="237" t="s">
        <v>28</v>
      </c>
      <c r="J437" s="235"/>
      <c r="K437" s="235"/>
      <c r="L437" s="235" t="s">
        <v>2604</v>
      </c>
      <c r="M437" s="235" t="s">
        <v>5071</v>
      </c>
      <c r="N437" s="238" t="s">
        <v>5031</v>
      </c>
      <c r="O437" s="239" t="s">
        <v>1930</v>
      </c>
      <c r="P437" s="239" t="s">
        <v>5151</v>
      </c>
      <c r="Q437" s="240" t="s">
        <v>5152</v>
      </c>
      <c r="R437" s="239"/>
      <c r="S437" s="240" t="s">
        <v>2605</v>
      </c>
      <c r="T437" s="240" t="s">
        <v>2606</v>
      </c>
      <c r="U437" s="240">
        <v>2009</v>
      </c>
      <c r="V437" s="241">
        <v>40346</v>
      </c>
      <c r="W437" s="239">
        <v>7427</v>
      </c>
      <c r="X437" s="257"/>
      <c r="Y437" s="238"/>
      <c r="Z437" s="257"/>
      <c r="AA437" s="257"/>
      <c r="AB437" s="257"/>
      <c r="AC437" s="235"/>
      <c r="AD437" s="41"/>
      <c r="AE437" s="41"/>
      <c r="AF437" s="41"/>
      <c r="AG437" s="41"/>
      <c r="AH437" s="41"/>
      <c r="AI437" s="307"/>
    </row>
    <row r="438" spans="1:35" ht="45" hidden="1" customHeight="1" x14ac:dyDescent="0.2">
      <c r="A438" s="244" t="s">
        <v>2607</v>
      </c>
      <c r="B438" s="235">
        <v>690730006</v>
      </c>
      <c r="C438" s="235" t="s">
        <v>2339</v>
      </c>
      <c r="D438" s="236" t="s">
        <v>8253</v>
      </c>
      <c r="E438" s="235" t="s">
        <v>2352</v>
      </c>
      <c r="F438" s="237" t="s">
        <v>26</v>
      </c>
      <c r="G438" s="237"/>
      <c r="H438" s="237" t="s">
        <v>2353</v>
      </c>
      <c r="I438" s="237" t="s">
        <v>28</v>
      </c>
      <c r="J438" s="235"/>
      <c r="K438" s="235"/>
      <c r="L438" s="235" t="s">
        <v>2608</v>
      </c>
      <c r="M438" s="235" t="s">
        <v>2609</v>
      </c>
      <c r="N438" s="238" t="s">
        <v>46</v>
      </c>
      <c r="O438" s="239" t="s">
        <v>2610</v>
      </c>
      <c r="P438" s="239" t="s">
        <v>7071</v>
      </c>
      <c r="Q438" s="240" t="s">
        <v>7072</v>
      </c>
      <c r="R438" s="239"/>
      <c r="S438" s="240">
        <v>91001</v>
      </c>
      <c r="T438" s="240" t="s">
        <v>2368</v>
      </c>
      <c r="U438" s="240" t="s">
        <v>8189</v>
      </c>
      <c r="V438" s="241">
        <v>38737</v>
      </c>
      <c r="W438" s="239">
        <v>7279</v>
      </c>
      <c r="X438" s="302"/>
      <c r="Y438" s="303"/>
      <c r="Z438" s="302"/>
      <c r="AA438" s="302"/>
      <c r="AB438" s="302"/>
      <c r="AC438" s="304"/>
      <c r="AD438" s="41"/>
      <c r="AE438" s="41"/>
      <c r="AF438" s="41"/>
      <c r="AG438" s="41"/>
      <c r="AH438" s="41"/>
      <c r="AI438" s="307"/>
    </row>
    <row r="439" spans="1:35" ht="45" hidden="1" customHeight="1" x14ac:dyDescent="0.2">
      <c r="A439" s="244" t="s">
        <v>2611</v>
      </c>
      <c r="B439" s="235">
        <v>690617005</v>
      </c>
      <c r="C439" s="235" t="s">
        <v>2339</v>
      </c>
      <c r="D439" s="236" t="s">
        <v>8253</v>
      </c>
      <c r="E439" s="235" t="s">
        <v>2612</v>
      </c>
      <c r="F439" s="237" t="s">
        <v>26</v>
      </c>
      <c r="G439" s="237"/>
      <c r="H439" s="237" t="s">
        <v>507</v>
      </c>
      <c r="I439" s="237" t="s">
        <v>28</v>
      </c>
      <c r="J439" s="235"/>
      <c r="K439" s="235"/>
      <c r="L439" s="235" t="s">
        <v>2613</v>
      </c>
      <c r="M439" s="235" t="s">
        <v>2614</v>
      </c>
      <c r="N439" s="238" t="s">
        <v>504</v>
      </c>
      <c r="O439" s="239" t="s">
        <v>3528</v>
      </c>
      <c r="P439" s="239" t="s">
        <v>5193</v>
      </c>
      <c r="Q439" s="240" t="s">
        <v>2615</v>
      </c>
      <c r="R439" s="239"/>
      <c r="S439" s="240">
        <v>91001</v>
      </c>
      <c r="T439" s="240" t="s">
        <v>485</v>
      </c>
      <c r="U439" s="240" t="s">
        <v>8189</v>
      </c>
      <c r="V439" s="241">
        <v>42215</v>
      </c>
      <c r="W439" s="239">
        <v>7577</v>
      </c>
      <c r="X439" s="257"/>
      <c r="Y439" s="238"/>
      <c r="Z439" s="257"/>
      <c r="AA439" s="257"/>
      <c r="AB439" s="257"/>
      <c r="AC439" s="235"/>
      <c r="AD439" s="41"/>
      <c r="AE439" s="41"/>
      <c r="AF439" s="41"/>
      <c r="AG439" s="41"/>
      <c r="AH439" s="41"/>
      <c r="AI439" s="307"/>
    </row>
    <row r="440" spans="1:35" ht="45" hidden="1" customHeight="1" x14ac:dyDescent="0.2">
      <c r="A440" s="244" t="s">
        <v>2616</v>
      </c>
      <c r="B440" s="235">
        <v>690737000</v>
      </c>
      <c r="C440" s="235" t="s">
        <v>2339</v>
      </c>
      <c r="D440" s="236" t="s">
        <v>8253</v>
      </c>
      <c r="E440" s="235" t="s">
        <v>506</v>
      </c>
      <c r="F440" s="237" t="s">
        <v>26</v>
      </c>
      <c r="G440" s="237"/>
      <c r="H440" s="237" t="s">
        <v>507</v>
      </c>
      <c r="I440" s="237" t="s">
        <v>28</v>
      </c>
      <c r="J440" s="235"/>
      <c r="K440" s="235"/>
      <c r="L440" s="235" t="s">
        <v>7073</v>
      </c>
      <c r="M440" s="235" t="s">
        <v>2617</v>
      </c>
      <c r="N440" s="238" t="s">
        <v>504</v>
      </c>
      <c r="O440" s="239" t="s">
        <v>2619</v>
      </c>
      <c r="P440" s="239" t="s">
        <v>2618</v>
      </c>
      <c r="Q440" s="240"/>
      <c r="R440" s="239"/>
      <c r="S440" s="240">
        <v>91001</v>
      </c>
      <c r="T440" s="240" t="s">
        <v>485</v>
      </c>
      <c r="U440" s="240" t="s">
        <v>8189</v>
      </c>
      <c r="V440" s="241">
        <v>42410</v>
      </c>
      <c r="W440" s="239">
        <v>7596</v>
      </c>
      <c r="X440" s="257"/>
      <c r="Y440" s="238"/>
      <c r="Z440" s="257"/>
      <c r="AA440" s="257"/>
      <c r="AB440" s="257"/>
      <c r="AC440" s="235"/>
      <c r="AD440" s="41"/>
      <c r="AE440" s="41"/>
      <c r="AF440" s="41"/>
      <c r="AG440" s="41"/>
      <c r="AH440" s="41"/>
      <c r="AI440" s="307"/>
    </row>
    <row r="441" spans="1:35" ht="45" hidden="1" customHeight="1" x14ac:dyDescent="0.2">
      <c r="A441" s="244" t="s">
        <v>7074</v>
      </c>
      <c r="B441" s="235">
        <v>692543009</v>
      </c>
      <c r="C441" s="235" t="s">
        <v>2339</v>
      </c>
      <c r="D441" s="236" t="s">
        <v>8253</v>
      </c>
      <c r="E441" s="235" t="s">
        <v>2352</v>
      </c>
      <c r="F441" s="237" t="s">
        <v>26</v>
      </c>
      <c r="G441" s="237"/>
      <c r="H441" s="237" t="s">
        <v>2353</v>
      </c>
      <c r="I441" s="237" t="s">
        <v>28</v>
      </c>
      <c r="J441" s="235"/>
      <c r="K441" s="235"/>
      <c r="L441" s="235" t="s">
        <v>7075</v>
      </c>
      <c r="M441" s="235" t="s">
        <v>2620</v>
      </c>
      <c r="N441" s="238" t="s">
        <v>46</v>
      </c>
      <c r="O441" s="239" t="s">
        <v>1564</v>
      </c>
      <c r="P441" s="239">
        <v>226773400</v>
      </c>
      <c r="Q441" s="251" t="s">
        <v>7076</v>
      </c>
      <c r="R441" s="239"/>
      <c r="S441" s="240">
        <v>91001</v>
      </c>
      <c r="T441" s="240" t="s">
        <v>8065</v>
      </c>
      <c r="U441" s="240">
        <v>2021</v>
      </c>
      <c r="V441" s="241">
        <v>37970</v>
      </c>
      <c r="W441" s="239">
        <v>6998</v>
      </c>
      <c r="X441" s="302"/>
      <c r="Y441" s="303"/>
      <c r="Z441" s="302"/>
      <c r="AA441" s="302"/>
      <c r="AB441" s="302"/>
      <c r="AC441" s="304"/>
      <c r="AD441" s="318"/>
      <c r="AE441" s="318"/>
      <c r="AF441" s="318"/>
      <c r="AG441" s="318"/>
      <c r="AH441" s="318"/>
      <c r="AI441" s="307"/>
    </row>
    <row r="442" spans="1:35" ht="45" hidden="1" customHeight="1" x14ac:dyDescent="0.2">
      <c r="A442" s="244" t="s">
        <v>2621</v>
      </c>
      <c r="B442" s="235">
        <v>691507009</v>
      </c>
      <c r="C442" s="235" t="s">
        <v>2339</v>
      </c>
      <c r="D442" s="236" t="s">
        <v>8253</v>
      </c>
      <c r="E442" s="235" t="s">
        <v>2352</v>
      </c>
      <c r="F442" s="237" t="s">
        <v>26</v>
      </c>
      <c r="G442" s="237"/>
      <c r="H442" s="237" t="s">
        <v>2353</v>
      </c>
      <c r="I442" s="237" t="s">
        <v>28</v>
      </c>
      <c r="J442" s="235"/>
      <c r="K442" s="235"/>
      <c r="L442" s="235" t="s">
        <v>2622</v>
      </c>
      <c r="M442" s="235" t="s">
        <v>2624</v>
      </c>
      <c r="N442" s="238" t="s">
        <v>294</v>
      </c>
      <c r="O442" s="239" t="s">
        <v>2626</v>
      </c>
      <c r="P442" s="239" t="s">
        <v>2625</v>
      </c>
      <c r="Q442" s="240" t="s">
        <v>2623</v>
      </c>
      <c r="R442" s="239"/>
      <c r="S442" s="240">
        <v>91001</v>
      </c>
      <c r="T442" s="240" t="s">
        <v>2368</v>
      </c>
      <c r="U442" s="240" t="s">
        <v>8189</v>
      </c>
      <c r="V442" s="241">
        <v>38744</v>
      </c>
      <c r="W442" s="239">
        <v>7290</v>
      </c>
      <c r="X442" s="257"/>
      <c r="Y442" s="238"/>
      <c r="Z442" s="257"/>
      <c r="AA442" s="257"/>
      <c r="AB442" s="257"/>
      <c r="AC442" s="235"/>
      <c r="AD442" s="41"/>
      <c r="AE442" s="41"/>
      <c r="AF442" s="41"/>
      <c r="AG442" s="41"/>
      <c r="AH442" s="41"/>
      <c r="AI442" s="307"/>
    </row>
    <row r="443" spans="1:35" ht="45" hidden="1" customHeight="1" x14ac:dyDescent="0.2">
      <c r="A443" s="244" t="s">
        <v>2627</v>
      </c>
      <c r="B443" s="235" t="s">
        <v>7848</v>
      </c>
      <c r="C443" s="235" t="s">
        <v>2339</v>
      </c>
      <c r="D443" s="236" t="s">
        <v>8253</v>
      </c>
      <c r="E443" s="235" t="s">
        <v>2352</v>
      </c>
      <c r="F443" s="237" t="s">
        <v>26</v>
      </c>
      <c r="G443" s="237"/>
      <c r="H443" s="237" t="s">
        <v>2353</v>
      </c>
      <c r="I443" s="237" t="s">
        <v>28</v>
      </c>
      <c r="J443" s="235"/>
      <c r="K443" s="235"/>
      <c r="L443" s="235" t="s">
        <v>2628</v>
      </c>
      <c r="M443" s="235" t="s">
        <v>2629</v>
      </c>
      <c r="N443" s="238" t="s">
        <v>47</v>
      </c>
      <c r="O443" s="239" t="s">
        <v>2631</v>
      </c>
      <c r="P443" s="239" t="s">
        <v>2630</v>
      </c>
      <c r="Q443" s="240"/>
      <c r="R443" s="239"/>
      <c r="S443" s="240">
        <v>91001</v>
      </c>
      <c r="T443" s="240" t="s">
        <v>2415</v>
      </c>
      <c r="U443" s="240" t="s">
        <v>8189</v>
      </c>
      <c r="V443" s="241">
        <v>38315</v>
      </c>
      <c r="W443" s="239">
        <v>7150</v>
      </c>
      <c r="X443" s="257"/>
      <c r="Y443" s="238"/>
      <c r="Z443" s="257"/>
      <c r="AA443" s="257"/>
      <c r="AB443" s="257"/>
      <c r="AC443" s="235"/>
      <c r="AD443" s="41"/>
      <c r="AE443" s="41"/>
      <c r="AF443" s="41"/>
      <c r="AG443" s="41"/>
      <c r="AH443" s="41"/>
      <c r="AI443" s="307"/>
    </row>
    <row r="444" spans="1:35" ht="45" hidden="1" customHeight="1" x14ac:dyDescent="0.2">
      <c r="A444" s="244" t="s">
        <v>2632</v>
      </c>
      <c r="B444" s="235" t="s">
        <v>7849</v>
      </c>
      <c r="C444" s="235" t="s">
        <v>2339</v>
      </c>
      <c r="D444" s="236" t="s">
        <v>8253</v>
      </c>
      <c r="E444" s="235" t="s">
        <v>506</v>
      </c>
      <c r="F444" s="237" t="s">
        <v>26</v>
      </c>
      <c r="G444" s="237"/>
      <c r="H444" s="237" t="s">
        <v>507</v>
      </c>
      <c r="I444" s="237" t="s">
        <v>28</v>
      </c>
      <c r="J444" s="235"/>
      <c r="K444" s="235"/>
      <c r="L444" s="235" t="s">
        <v>2633</v>
      </c>
      <c r="M444" s="274" t="s">
        <v>2634</v>
      </c>
      <c r="N444" s="238" t="s">
        <v>5030</v>
      </c>
      <c r="O444" s="239" t="s">
        <v>2635</v>
      </c>
      <c r="P444" s="239" t="s">
        <v>7077</v>
      </c>
      <c r="Q444" s="240" t="s">
        <v>7078</v>
      </c>
      <c r="R444" s="239"/>
      <c r="S444" s="240">
        <v>91001</v>
      </c>
      <c r="T444" s="240" t="s">
        <v>485</v>
      </c>
      <c r="U444" s="240" t="s">
        <v>8189</v>
      </c>
      <c r="V444" s="241">
        <v>42059</v>
      </c>
      <c r="W444" s="239">
        <v>7546</v>
      </c>
      <c r="X444" s="302"/>
      <c r="Y444" s="303"/>
      <c r="Z444" s="302"/>
      <c r="AA444" s="302"/>
      <c r="AB444" s="302"/>
      <c r="AC444" s="304"/>
      <c r="AD444" s="41"/>
      <c r="AE444" s="41"/>
      <c r="AF444" s="41"/>
      <c r="AG444" s="41"/>
      <c r="AH444" s="41"/>
      <c r="AI444" s="307"/>
    </row>
    <row r="445" spans="1:35" ht="45" hidden="1" customHeight="1" x14ac:dyDescent="0.2">
      <c r="A445" s="244" t="s">
        <v>8269</v>
      </c>
      <c r="B445" s="235" t="s">
        <v>7850</v>
      </c>
      <c r="C445" s="235" t="s">
        <v>2339</v>
      </c>
      <c r="D445" s="236" t="s">
        <v>8253</v>
      </c>
      <c r="E445" s="235" t="s">
        <v>506</v>
      </c>
      <c r="F445" s="237" t="s">
        <v>26</v>
      </c>
      <c r="G445" s="237"/>
      <c r="H445" s="237" t="s">
        <v>507</v>
      </c>
      <c r="I445" s="237" t="s">
        <v>28</v>
      </c>
      <c r="J445" s="235"/>
      <c r="K445" s="235"/>
      <c r="L445" s="235" t="s">
        <v>7079</v>
      </c>
      <c r="M445" s="235" t="s">
        <v>2636</v>
      </c>
      <c r="N445" s="238" t="s">
        <v>5029</v>
      </c>
      <c r="O445" s="239" t="s">
        <v>2637</v>
      </c>
      <c r="P445" s="239" t="s">
        <v>7080</v>
      </c>
      <c r="Q445" s="240" t="s">
        <v>7081</v>
      </c>
      <c r="R445" s="239"/>
      <c r="S445" s="240">
        <v>91001</v>
      </c>
      <c r="T445" s="240" t="s">
        <v>485</v>
      </c>
      <c r="U445" s="240" t="s">
        <v>8189</v>
      </c>
      <c r="V445" s="241">
        <v>41547</v>
      </c>
      <c r="W445" s="239">
        <v>7487</v>
      </c>
      <c r="X445" s="302"/>
      <c r="Y445" s="303"/>
      <c r="Z445" s="302"/>
      <c r="AA445" s="302"/>
      <c r="AB445" s="302"/>
      <c r="AC445" s="304"/>
      <c r="AD445" s="41"/>
      <c r="AE445" s="41"/>
      <c r="AF445" s="41"/>
      <c r="AG445" s="41"/>
      <c r="AH445" s="41"/>
      <c r="AI445" s="307"/>
    </row>
    <row r="446" spans="1:35" ht="45" hidden="1" customHeight="1" x14ac:dyDescent="0.2">
      <c r="A446" s="244" t="s">
        <v>2638</v>
      </c>
      <c r="B446" s="235">
        <v>692207009</v>
      </c>
      <c r="C446" s="235" t="s">
        <v>2339</v>
      </c>
      <c r="D446" s="236" t="s">
        <v>8253</v>
      </c>
      <c r="E446" s="235" t="s">
        <v>506</v>
      </c>
      <c r="F446" s="237" t="s">
        <v>26</v>
      </c>
      <c r="G446" s="237"/>
      <c r="H446" s="237" t="s">
        <v>2434</v>
      </c>
      <c r="I446" s="237" t="s">
        <v>28</v>
      </c>
      <c r="J446" s="235"/>
      <c r="K446" s="235"/>
      <c r="L446" s="235" t="s">
        <v>2639</v>
      </c>
      <c r="M446" s="235" t="s">
        <v>2640</v>
      </c>
      <c r="N446" s="238" t="s">
        <v>5029</v>
      </c>
      <c r="O446" s="239" t="s">
        <v>2641</v>
      </c>
      <c r="P446" s="239"/>
      <c r="Q446" s="240"/>
      <c r="R446" s="239"/>
      <c r="S446" s="240">
        <v>91001</v>
      </c>
      <c r="T446" s="235" t="s">
        <v>2356</v>
      </c>
      <c r="U446" s="240" t="s">
        <v>8189</v>
      </c>
      <c r="V446" s="241">
        <v>38663</v>
      </c>
      <c r="W446" s="239">
        <v>7215</v>
      </c>
      <c r="X446" s="257"/>
      <c r="Y446" s="238"/>
      <c r="Z446" s="257"/>
      <c r="AA446" s="257"/>
      <c r="AB446" s="257"/>
      <c r="AC446" s="235"/>
      <c r="AD446" s="41"/>
      <c r="AE446" s="41"/>
      <c r="AF446" s="41"/>
      <c r="AG446" s="41"/>
      <c r="AH446" s="41"/>
      <c r="AI446" s="307"/>
    </row>
    <row r="447" spans="1:35" ht="45" hidden="1" customHeight="1" x14ac:dyDescent="0.2">
      <c r="A447" s="244" t="s">
        <v>2642</v>
      </c>
      <c r="B447" s="235" t="s">
        <v>7851</v>
      </c>
      <c r="C447" s="235" t="s">
        <v>2339</v>
      </c>
      <c r="D447" s="236" t="s">
        <v>8253</v>
      </c>
      <c r="E447" s="235" t="s">
        <v>506</v>
      </c>
      <c r="F447" s="237" t="s">
        <v>26</v>
      </c>
      <c r="G447" s="237"/>
      <c r="H447" s="237" t="s">
        <v>507</v>
      </c>
      <c r="I447" s="237" t="s">
        <v>28</v>
      </c>
      <c r="J447" s="235"/>
      <c r="K447" s="235"/>
      <c r="L447" s="235" t="s">
        <v>7082</v>
      </c>
      <c r="M447" s="235" t="s">
        <v>2644</v>
      </c>
      <c r="N447" s="238" t="s">
        <v>5035</v>
      </c>
      <c r="O447" s="239" t="s">
        <v>5072</v>
      </c>
      <c r="P447" s="239" t="s">
        <v>7083</v>
      </c>
      <c r="Q447" s="240" t="s">
        <v>2643</v>
      </c>
      <c r="R447" s="239"/>
      <c r="S447" s="240">
        <v>91001</v>
      </c>
      <c r="T447" s="240" t="s">
        <v>2384</v>
      </c>
      <c r="U447" s="240" t="s">
        <v>8189</v>
      </c>
      <c r="V447" s="241">
        <v>42032</v>
      </c>
      <c r="W447" s="239">
        <v>7523</v>
      </c>
      <c r="X447" s="302"/>
      <c r="Y447" s="303"/>
      <c r="Z447" s="302"/>
      <c r="AA447" s="302"/>
      <c r="AB447" s="302"/>
      <c r="AC447" s="304"/>
      <c r="AD447" s="41"/>
      <c r="AE447" s="41"/>
      <c r="AF447" s="41"/>
      <c r="AG447" s="41"/>
      <c r="AH447" s="41"/>
      <c r="AI447" s="307"/>
    </row>
    <row r="448" spans="1:35" ht="45" hidden="1" customHeight="1" x14ac:dyDescent="0.2">
      <c r="A448" s="244" t="s">
        <v>2645</v>
      </c>
      <c r="B448" s="235">
        <v>691902005</v>
      </c>
      <c r="C448" s="235" t="s">
        <v>2339</v>
      </c>
      <c r="D448" s="236" t="s">
        <v>8253</v>
      </c>
      <c r="E448" s="235" t="s">
        <v>2352</v>
      </c>
      <c r="F448" s="237" t="s">
        <v>26</v>
      </c>
      <c r="G448" s="237"/>
      <c r="H448" s="237" t="s">
        <v>2353</v>
      </c>
      <c r="I448" s="237" t="s">
        <v>28</v>
      </c>
      <c r="J448" s="235"/>
      <c r="K448" s="235"/>
      <c r="L448" s="235" t="s">
        <v>2646</v>
      </c>
      <c r="M448" s="235" t="s">
        <v>2647</v>
      </c>
      <c r="N448" s="238" t="s">
        <v>47</v>
      </c>
      <c r="O448" s="239" t="s">
        <v>2648</v>
      </c>
      <c r="P448" s="239"/>
      <c r="Q448" s="240"/>
      <c r="R448" s="239"/>
      <c r="S448" s="240">
        <v>91001</v>
      </c>
      <c r="T448" s="240" t="s">
        <v>2649</v>
      </c>
      <c r="U448" s="240">
        <v>2008</v>
      </c>
      <c r="V448" s="241">
        <v>37970</v>
      </c>
      <c r="W448" s="239">
        <v>7095</v>
      </c>
      <c r="X448" s="257"/>
      <c r="Y448" s="238"/>
      <c r="Z448" s="257"/>
      <c r="AA448" s="257"/>
      <c r="AB448" s="257"/>
      <c r="AC448" s="235"/>
      <c r="AD448" s="41"/>
      <c r="AE448" s="41"/>
      <c r="AF448" s="41"/>
      <c r="AG448" s="41"/>
      <c r="AH448" s="41"/>
      <c r="AI448" s="307"/>
    </row>
    <row r="449" spans="1:35" ht="45" hidden="1" customHeight="1" x14ac:dyDescent="0.2">
      <c r="A449" s="244" t="s">
        <v>2650</v>
      </c>
      <c r="B449" s="235">
        <v>691912000</v>
      </c>
      <c r="C449" s="235" t="s">
        <v>2339</v>
      </c>
      <c r="D449" s="236" t="s">
        <v>8253</v>
      </c>
      <c r="E449" s="235" t="s">
        <v>2352</v>
      </c>
      <c r="F449" s="237" t="s">
        <v>26</v>
      </c>
      <c r="G449" s="237"/>
      <c r="H449" s="237" t="s">
        <v>2353</v>
      </c>
      <c r="I449" s="237" t="s">
        <v>28</v>
      </c>
      <c r="J449" s="235"/>
      <c r="K449" s="235"/>
      <c r="L449" s="235" t="s">
        <v>7084</v>
      </c>
      <c r="M449" s="235" t="s">
        <v>2651</v>
      </c>
      <c r="N449" s="238" t="s">
        <v>47</v>
      </c>
      <c r="O449" s="239" t="s">
        <v>8270</v>
      </c>
      <c r="P449" s="239" t="s">
        <v>2652</v>
      </c>
      <c r="Q449" s="240"/>
      <c r="R449" s="239"/>
      <c r="S449" s="240">
        <v>91001</v>
      </c>
      <c r="T449" s="240" t="s">
        <v>2401</v>
      </c>
      <c r="U449" s="240" t="s">
        <v>8189</v>
      </c>
      <c r="V449" s="241">
        <v>38518</v>
      </c>
      <c r="W449" s="239">
        <v>7174</v>
      </c>
      <c r="X449" s="302"/>
      <c r="Y449" s="303"/>
      <c r="Z449" s="302"/>
      <c r="AA449" s="302"/>
      <c r="AB449" s="302"/>
      <c r="AC449" s="304"/>
      <c r="AD449" s="41"/>
      <c r="AE449" s="41"/>
      <c r="AF449" s="41"/>
      <c r="AG449" s="41"/>
      <c r="AH449" s="41"/>
      <c r="AI449" s="307"/>
    </row>
    <row r="450" spans="1:35" ht="45" hidden="1" customHeight="1" x14ac:dyDescent="0.2">
      <c r="A450" s="244" t="s">
        <v>2653</v>
      </c>
      <c r="B450" s="235">
        <v>690803003</v>
      </c>
      <c r="C450" s="235" t="s">
        <v>2339</v>
      </c>
      <c r="D450" s="236" t="s">
        <v>8253</v>
      </c>
      <c r="E450" s="235" t="s">
        <v>2352</v>
      </c>
      <c r="F450" s="237" t="s">
        <v>26</v>
      </c>
      <c r="G450" s="237"/>
      <c r="H450" s="237" t="s">
        <v>2353</v>
      </c>
      <c r="I450" s="237" t="s">
        <v>28</v>
      </c>
      <c r="J450" s="235"/>
      <c r="K450" s="235"/>
      <c r="L450" s="235" t="s">
        <v>2654</v>
      </c>
      <c r="M450" s="235" t="s">
        <v>2655</v>
      </c>
      <c r="N450" s="238" t="s">
        <v>5033</v>
      </c>
      <c r="O450" s="239" t="s">
        <v>8271</v>
      </c>
      <c r="P450" s="239"/>
      <c r="Q450" s="240"/>
      <c r="R450" s="239"/>
      <c r="S450" s="240">
        <v>91001</v>
      </c>
      <c r="T450" s="240" t="s">
        <v>2368</v>
      </c>
      <c r="U450" s="240" t="s">
        <v>8189</v>
      </c>
      <c r="V450" s="241">
        <v>37970</v>
      </c>
      <c r="W450" s="239">
        <v>7091</v>
      </c>
      <c r="X450" s="302"/>
      <c r="Y450" s="303"/>
      <c r="Z450" s="302"/>
      <c r="AA450" s="302"/>
      <c r="AB450" s="302"/>
      <c r="AC450" s="304"/>
      <c r="AD450" s="41"/>
      <c r="AE450" s="41"/>
      <c r="AF450" s="41"/>
      <c r="AG450" s="41"/>
      <c r="AH450" s="41"/>
      <c r="AI450" s="307"/>
    </row>
    <row r="451" spans="1:35" ht="45" hidden="1" customHeight="1" x14ac:dyDescent="0.2">
      <c r="A451" s="244" t="s">
        <v>7085</v>
      </c>
      <c r="B451" s="235">
        <v>622522001</v>
      </c>
      <c r="C451" s="235"/>
      <c r="D451" s="236" t="s">
        <v>8253</v>
      </c>
      <c r="E451" s="235" t="s">
        <v>2352</v>
      </c>
      <c r="F451" s="237" t="s">
        <v>26</v>
      </c>
      <c r="G451" s="237"/>
      <c r="H451" s="237" t="s">
        <v>2353</v>
      </c>
      <c r="I451" s="237" t="s">
        <v>28</v>
      </c>
      <c r="J451" s="235"/>
      <c r="K451" s="235"/>
      <c r="L451" s="235" t="s">
        <v>7086</v>
      </c>
      <c r="M451" s="235" t="s">
        <v>7087</v>
      </c>
      <c r="N451" s="238" t="s">
        <v>5029</v>
      </c>
      <c r="O451" s="239" t="s">
        <v>7088</v>
      </c>
      <c r="P451" s="239" t="s">
        <v>7089</v>
      </c>
      <c r="Q451" s="251" t="s">
        <v>7090</v>
      </c>
      <c r="R451" s="239"/>
      <c r="S451" s="240">
        <v>91001</v>
      </c>
      <c r="T451" s="240" t="s">
        <v>2401</v>
      </c>
      <c r="U451" s="240" t="s">
        <v>8189</v>
      </c>
      <c r="V451" s="241">
        <v>44404</v>
      </c>
      <c r="W451" s="239">
        <v>7735</v>
      </c>
      <c r="X451" s="312"/>
      <c r="Y451" s="313"/>
      <c r="Z451" s="312"/>
      <c r="AA451" s="312"/>
      <c r="AB451" s="312"/>
      <c r="AC451" s="314"/>
      <c r="AD451" s="41"/>
      <c r="AE451" s="41"/>
      <c r="AF451" s="41"/>
      <c r="AG451" s="41"/>
      <c r="AH451" s="41"/>
      <c r="AI451" s="307"/>
    </row>
    <row r="452" spans="1:35" ht="45" hidden="1" customHeight="1" x14ac:dyDescent="0.2">
      <c r="A452" s="244" t="s">
        <v>7091</v>
      </c>
      <c r="B452" s="235" t="s">
        <v>7852</v>
      </c>
      <c r="C452" s="235" t="s">
        <v>2339</v>
      </c>
      <c r="D452" s="236" t="s">
        <v>8253</v>
      </c>
      <c r="E452" s="235" t="s">
        <v>2352</v>
      </c>
      <c r="F452" s="237" t="s">
        <v>26</v>
      </c>
      <c r="G452" s="237"/>
      <c r="H452" s="237" t="s">
        <v>2353</v>
      </c>
      <c r="I452" s="237" t="s">
        <v>28</v>
      </c>
      <c r="J452" s="235"/>
      <c r="K452" s="235"/>
      <c r="L452" s="235" t="s">
        <v>2656</v>
      </c>
      <c r="M452" s="235" t="s">
        <v>2657</v>
      </c>
      <c r="N452" s="238" t="s">
        <v>5034</v>
      </c>
      <c r="O452" s="239" t="s">
        <v>2659</v>
      </c>
      <c r="P452" s="239" t="s">
        <v>2658</v>
      </c>
      <c r="Q452" s="240"/>
      <c r="R452" s="239"/>
      <c r="S452" s="240">
        <v>91001</v>
      </c>
      <c r="T452" s="240" t="s">
        <v>2660</v>
      </c>
      <c r="U452" s="240" t="s">
        <v>8189</v>
      </c>
      <c r="V452" s="241">
        <v>38722</v>
      </c>
      <c r="W452" s="239">
        <v>7249</v>
      </c>
      <c r="X452" s="257"/>
      <c r="Y452" s="238"/>
      <c r="Z452" s="257"/>
      <c r="AA452" s="257"/>
      <c r="AB452" s="257"/>
      <c r="AC452" s="235"/>
      <c r="AD452" s="41"/>
      <c r="AE452" s="41"/>
      <c r="AF452" s="41"/>
      <c r="AG452" s="41"/>
      <c r="AH452" s="41"/>
      <c r="AI452" s="307"/>
    </row>
    <row r="453" spans="1:35" ht="45" hidden="1" customHeight="1" x14ac:dyDescent="0.2">
      <c r="A453" s="244" t="s">
        <v>7092</v>
      </c>
      <c r="B453" s="235" t="s">
        <v>7853</v>
      </c>
      <c r="C453" s="235" t="s">
        <v>2339</v>
      </c>
      <c r="D453" s="236" t="s">
        <v>8253</v>
      </c>
      <c r="E453" s="235" t="s">
        <v>506</v>
      </c>
      <c r="F453" s="237" t="s">
        <v>26</v>
      </c>
      <c r="G453" s="237"/>
      <c r="H453" s="237" t="s">
        <v>507</v>
      </c>
      <c r="I453" s="237" t="s">
        <v>28</v>
      </c>
      <c r="J453" s="235"/>
      <c r="K453" s="235"/>
      <c r="L453" s="235" t="s">
        <v>7093</v>
      </c>
      <c r="M453" s="235" t="s">
        <v>7094</v>
      </c>
      <c r="N453" s="238" t="s">
        <v>294</v>
      </c>
      <c r="O453" s="239" t="s">
        <v>2662</v>
      </c>
      <c r="P453" s="239" t="s">
        <v>2661</v>
      </c>
      <c r="Q453" s="240"/>
      <c r="R453" s="239"/>
      <c r="S453" s="240">
        <v>91001</v>
      </c>
      <c r="T453" s="240" t="s">
        <v>2663</v>
      </c>
      <c r="U453" s="240">
        <v>2007</v>
      </c>
      <c r="V453" s="241">
        <v>38737</v>
      </c>
      <c r="W453" s="239">
        <v>7283</v>
      </c>
      <c r="X453" s="302"/>
      <c r="Y453" s="303"/>
      <c r="Z453" s="302"/>
      <c r="AA453" s="302"/>
      <c r="AB453" s="302"/>
      <c r="AC453" s="304"/>
      <c r="AD453" s="41"/>
      <c r="AE453" s="41"/>
      <c r="AF453" s="41"/>
      <c r="AG453" s="41"/>
      <c r="AH453" s="41"/>
      <c r="AI453" s="307"/>
    </row>
    <row r="454" spans="1:35" ht="45" hidden="1" customHeight="1" x14ac:dyDescent="0.2">
      <c r="A454" s="244" t="s">
        <v>2666</v>
      </c>
      <c r="B454" s="235">
        <v>691506002</v>
      </c>
      <c r="C454" s="235" t="s">
        <v>2339</v>
      </c>
      <c r="D454" s="236" t="s">
        <v>8253</v>
      </c>
      <c r="E454" s="235" t="s">
        <v>506</v>
      </c>
      <c r="F454" s="237" t="s">
        <v>26</v>
      </c>
      <c r="G454" s="237"/>
      <c r="H454" s="237" t="s">
        <v>507</v>
      </c>
      <c r="I454" s="237" t="s">
        <v>28</v>
      </c>
      <c r="J454" s="235"/>
      <c r="K454" s="235"/>
      <c r="L454" s="235" t="s">
        <v>7095</v>
      </c>
      <c r="M454" s="235" t="s">
        <v>2667</v>
      </c>
      <c r="N454" s="238" t="s">
        <v>294</v>
      </c>
      <c r="O454" s="238" t="s">
        <v>4800</v>
      </c>
      <c r="P454" s="239" t="s">
        <v>7096</v>
      </c>
      <c r="Q454" s="240" t="s">
        <v>7097</v>
      </c>
      <c r="R454" s="239"/>
      <c r="S454" s="240">
        <v>91001</v>
      </c>
      <c r="T454" s="240" t="s">
        <v>2356</v>
      </c>
      <c r="U454" s="240" t="s">
        <v>8189</v>
      </c>
      <c r="V454" s="241">
        <v>38768</v>
      </c>
      <c r="W454" s="239">
        <v>7309</v>
      </c>
      <c r="X454" s="302"/>
      <c r="Y454" s="303"/>
      <c r="Z454" s="302"/>
      <c r="AA454" s="302"/>
      <c r="AB454" s="302"/>
      <c r="AC454" s="304"/>
      <c r="AD454" s="41"/>
      <c r="AE454" s="41"/>
      <c r="AF454" s="41"/>
      <c r="AG454" s="41"/>
      <c r="AH454" s="41"/>
      <c r="AI454" s="307"/>
    </row>
    <row r="455" spans="1:35" ht="45" hidden="1" customHeight="1" x14ac:dyDescent="0.2">
      <c r="A455" s="244" t="s">
        <v>2668</v>
      </c>
      <c r="B455" s="235">
        <v>690102005</v>
      </c>
      <c r="C455" s="235" t="s">
        <v>2339</v>
      </c>
      <c r="D455" s="236" t="s">
        <v>8253</v>
      </c>
      <c r="E455" s="235" t="s">
        <v>506</v>
      </c>
      <c r="F455" s="237" t="s">
        <v>26</v>
      </c>
      <c r="G455" s="237"/>
      <c r="H455" s="237" t="s">
        <v>507</v>
      </c>
      <c r="I455" s="237" t="s">
        <v>28</v>
      </c>
      <c r="J455" s="235"/>
      <c r="K455" s="235"/>
      <c r="L455" s="235" t="s">
        <v>2669</v>
      </c>
      <c r="M455" s="235" t="s">
        <v>2671</v>
      </c>
      <c r="N455" s="239" t="s">
        <v>495</v>
      </c>
      <c r="O455" s="239" t="s">
        <v>2672</v>
      </c>
      <c r="P455" s="239" t="s">
        <v>2670</v>
      </c>
      <c r="Q455" s="240"/>
      <c r="R455" s="239"/>
      <c r="S455" s="240">
        <v>91001</v>
      </c>
      <c r="T455" s="240" t="s">
        <v>2482</v>
      </c>
      <c r="U455" s="240" t="s">
        <v>8189</v>
      </c>
      <c r="V455" s="241">
        <v>41927</v>
      </c>
      <c r="W455" s="239">
        <v>7513</v>
      </c>
      <c r="X455" s="257"/>
      <c r="Y455" s="238"/>
      <c r="Z455" s="257"/>
      <c r="AA455" s="257"/>
      <c r="AB455" s="257"/>
      <c r="AC455" s="235"/>
      <c r="AD455" s="41"/>
      <c r="AE455" s="41"/>
      <c r="AF455" s="41"/>
      <c r="AG455" s="41"/>
      <c r="AH455" s="41"/>
      <c r="AI455" s="307"/>
    </row>
    <row r="456" spans="1:35" ht="45" hidden="1" customHeight="1" x14ac:dyDescent="0.2">
      <c r="A456" s="244" t="s">
        <v>2673</v>
      </c>
      <c r="B456" s="235">
        <v>690307006</v>
      </c>
      <c r="C456" s="235" t="s">
        <v>2339</v>
      </c>
      <c r="D456" s="236" t="s">
        <v>8253</v>
      </c>
      <c r="E456" s="235" t="s">
        <v>2612</v>
      </c>
      <c r="F456" s="237" t="s">
        <v>26</v>
      </c>
      <c r="G456" s="237"/>
      <c r="H456" s="237" t="s">
        <v>507</v>
      </c>
      <c r="I456" s="237" t="s">
        <v>28</v>
      </c>
      <c r="J456" s="235"/>
      <c r="K456" s="235"/>
      <c r="L456" s="235" t="s">
        <v>7098</v>
      </c>
      <c r="M456" s="235" t="s">
        <v>2675</v>
      </c>
      <c r="N456" s="238" t="s">
        <v>5030</v>
      </c>
      <c r="O456" s="239" t="s">
        <v>8186</v>
      </c>
      <c r="P456" s="239" t="s">
        <v>2674</v>
      </c>
      <c r="Q456" s="240" t="s">
        <v>2676</v>
      </c>
      <c r="R456" s="239"/>
      <c r="S456" s="240">
        <v>91001</v>
      </c>
      <c r="T456" s="240" t="s">
        <v>485</v>
      </c>
      <c r="U456" s="240" t="s">
        <v>8189</v>
      </c>
      <c r="V456" s="241">
        <v>42347</v>
      </c>
      <c r="W456" s="239">
        <v>7586</v>
      </c>
      <c r="X456" s="302"/>
      <c r="Y456" s="303"/>
      <c r="Z456" s="302"/>
      <c r="AA456" s="302"/>
      <c r="AB456" s="302"/>
      <c r="AC456" s="304"/>
      <c r="AD456" s="41"/>
      <c r="AE456" s="41"/>
      <c r="AF456" s="41"/>
      <c r="AG456" s="41"/>
      <c r="AH456" s="41"/>
      <c r="AI456" s="307"/>
    </row>
    <row r="457" spans="1:35" ht="45" hidden="1" customHeight="1" x14ac:dyDescent="0.2">
      <c r="A457" s="244" t="s">
        <v>2677</v>
      </c>
      <c r="B457" s="235">
        <v>692554000</v>
      </c>
      <c r="C457" s="235" t="s">
        <v>2339</v>
      </c>
      <c r="D457" s="236" t="s">
        <v>8253</v>
      </c>
      <c r="E457" s="235" t="s">
        <v>2352</v>
      </c>
      <c r="F457" s="237" t="s">
        <v>26</v>
      </c>
      <c r="G457" s="237"/>
      <c r="H457" s="237" t="s">
        <v>2434</v>
      </c>
      <c r="I457" s="237" t="s">
        <v>28</v>
      </c>
      <c r="J457" s="235"/>
      <c r="K457" s="235"/>
      <c r="L457" s="235" t="s">
        <v>2678</v>
      </c>
      <c r="M457" s="235" t="s">
        <v>2679</v>
      </c>
      <c r="N457" s="238" t="s">
        <v>46</v>
      </c>
      <c r="O457" s="239" t="s">
        <v>8229</v>
      </c>
      <c r="P457" s="239" t="s">
        <v>2680</v>
      </c>
      <c r="Q457" s="275" t="s">
        <v>5163</v>
      </c>
      <c r="R457" s="239"/>
      <c r="S457" s="240">
        <v>91001</v>
      </c>
      <c r="T457" s="240" t="s">
        <v>2681</v>
      </c>
      <c r="U457" s="240" t="s">
        <v>8189</v>
      </c>
      <c r="V457" s="241">
        <v>38649</v>
      </c>
      <c r="W457" s="239">
        <v>7208</v>
      </c>
      <c r="X457" s="302"/>
      <c r="Y457" s="303"/>
      <c r="Z457" s="302"/>
      <c r="AA457" s="302"/>
      <c r="AB457" s="302"/>
      <c r="AC457" s="304"/>
      <c r="AD457" s="41"/>
      <c r="AE457" s="41"/>
      <c r="AF457" s="41"/>
      <c r="AG457" s="41"/>
      <c r="AH457" s="41"/>
      <c r="AI457" s="307"/>
    </row>
    <row r="458" spans="1:35" ht="45" hidden="1" customHeight="1" x14ac:dyDescent="0.2">
      <c r="A458" s="244" t="s">
        <v>2682</v>
      </c>
      <c r="B458" s="235">
        <v>690412004</v>
      </c>
      <c r="C458" s="235" t="s">
        <v>2339</v>
      </c>
      <c r="D458" s="236" t="s">
        <v>8253</v>
      </c>
      <c r="E458" s="235" t="s">
        <v>2352</v>
      </c>
      <c r="F458" s="237" t="s">
        <v>26</v>
      </c>
      <c r="G458" s="237"/>
      <c r="H458" s="237" t="s">
        <v>2353</v>
      </c>
      <c r="I458" s="237" t="s">
        <v>28</v>
      </c>
      <c r="J458" s="235"/>
      <c r="K458" s="235"/>
      <c r="L458" s="235" t="s">
        <v>2683</v>
      </c>
      <c r="M458" s="235" t="s">
        <v>2684</v>
      </c>
      <c r="N458" s="238" t="s">
        <v>5032</v>
      </c>
      <c r="O458" s="239" t="s">
        <v>2476</v>
      </c>
      <c r="P458" s="239">
        <v>532662300</v>
      </c>
      <c r="Q458" s="252" t="s">
        <v>5164</v>
      </c>
      <c r="R458" s="239"/>
      <c r="S458" s="240">
        <v>91001</v>
      </c>
      <c r="T458" s="240" t="s">
        <v>2356</v>
      </c>
      <c r="U458" s="240" t="s">
        <v>8189</v>
      </c>
      <c r="V458" s="241">
        <v>37970</v>
      </c>
      <c r="W458" s="239">
        <v>7117</v>
      </c>
      <c r="X458" s="257"/>
      <c r="Y458" s="238"/>
      <c r="Z458" s="257"/>
      <c r="AA458" s="257"/>
      <c r="AB458" s="257"/>
      <c r="AC458" s="235"/>
      <c r="AD458" s="41"/>
      <c r="AE458" s="41"/>
      <c r="AF458" s="41"/>
      <c r="AG458" s="41"/>
      <c r="AH458" s="41"/>
      <c r="AI458" s="307"/>
    </row>
    <row r="459" spans="1:35" ht="45" hidden="1" customHeight="1" x14ac:dyDescent="0.2">
      <c r="A459" s="244" t="s">
        <v>2685</v>
      </c>
      <c r="B459" s="235">
        <v>692555007</v>
      </c>
      <c r="C459" s="235" t="s">
        <v>2339</v>
      </c>
      <c r="D459" s="236" t="s">
        <v>8253</v>
      </c>
      <c r="E459" s="235" t="s">
        <v>506</v>
      </c>
      <c r="F459" s="237" t="s">
        <v>26</v>
      </c>
      <c r="G459" s="237"/>
      <c r="H459" s="237" t="s">
        <v>507</v>
      </c>
      <c r="I459" s="237" t="s">
        <v>28</v>
      </c>
      <c r="J459" s="235"/>
      <c r="K459" s="235"/>
      <c r="L459" s="235" t="s">
        <v>2686</v>
      </c>
      <c r="M459" s="235" t="s">
        <v>2688</v>
      </c>
      <c r="N459" s="238" t="s">
        <v>46</v>
      </c>
      <c r="O459" s="239" t="s">
        <v>1210</v>
      </c>
      <c r="P459" s="239" t="s">
        <v>2689</v>
      </c>
      <c r="Q459" s="240" t="s">
        <v>2687</v>
      </c>
      <c r="R459" s="239"/>
      <c r="S459" s="240">
        <v>91001</v>
      </c>
      <c r="T459" s="240" t="s">
        <v>2356</v>
      </c>
      <c r="U459" s="240" t="s">
        <v>8189</v>
      </c>
      <c r="V459" s="241">
        <v>38700</v>
      </c>
      <c r="W459" s="239">
        <v>7231</v>
      </c>
      <c r="X459" s="257"/>
      <c r="Y459" s="238"/>
      <c r="Z459" s="257"/>
      <c r="AA459" s="257"/>
      <c r="AB459" s="257"/>
      <c r="AC459" s="235"/>
      <c r="AD459" s="41"/>
      <c r="AE459" s="41"/>
      <c r="AF459" s="41"/>
      <c r="AG459" s="41"/>
      <c r="AH459" s="41"/>
      <c r="AI459" s="307"/>
    </row>
    <row r="460" spans="1:35" ht="45" hidden="1" customHeight="1" x14ac:dyDescent="0.2">
      <c r="A460" s="244" t="s">
        <v>2690</v>
      </c>
      <c r="B460" s="235">
        <v>690103001</v>
      </c>
      <c r="C460" s="235" t="s">
        <v>2339</v>
      </c>
      <c r="D460" s="236" t="s">
        <v>8253</v>
      </c>
      <c r="E460" s="235" t="s">
        <v>2352</v>
      </c>
      <c r="F460" s="237" t="s">
        <v>26</v>
      </c>
      <c r="G460" s="237"/>
      <c r="H460" s="237" t="s">
        <v>2353</v>
      </c>
      <c r="I460" s="237" t="s">
        <v>28</v>
      </c>
      <c r="J460" s="235"/>
      <c r="K460" s="235"/>
      <c r="L460" s="235" t="s">
        <v>2691</v>
      </c>
      <c r="M460" s="235" t="s">
        <v>2692</v>
      </c>
      <c r="N460" s="239" t="s">
        <v>495</v>
      </c>
      <c r="O460" s="239" t="s">
        <v>2122</v>
      </c>
      <c r="P460" s="239"/>
      <c r="Q460" s="240"/>
      <c r="R460" s="239"/>
      <c r="S460" s="240">
        <v>91001</v>
      </c>
      <c r="T460" s="240" t="s">
        <v>2356</v>
      </c>
      <c r="U460" s="240" t="s">
        <v>8189</v>
      </c>
      <c r="V460" s="241">
        <v>38159</v>
      </c>
      <c r="W460" s="239">
        <v>7138</v>
      </c>
      <c r="X460" s="257"/>
      <c r="Y460" s="238"/>
      <c r="Z460" s="257"/>
      <c r="AA460" s="257"/>
      <c r="AB460" s="257"/>
      <c r="AC460" s="235"/>
      <c r="AD460" s="41"/>
      <c r="AE460" s="41"/>
      <c r="AF460" s="41"/>
      <c r="AG460" s="41"/>
      <c r="AH460" s="41"/>
      <c r="AI460" s="307"/>
    </row>
    <row r="461" spans="1:35" ht="45" hidden="1" customHeight="1" x14ac:dyDescent="0.2">
      <c r="A461" s="244" t="s">
        <v>2693</v>
      </c>
      <c r="B461" s="235">
        <v>690719002</v>
      </c>
      <c r="C461" s="235" t="s">
        <v>2339</v>
      </c>
      <c r="D461" s="236" t="s">
        <v>8253</v>
      </c>
      <c r="E461" s="235" t="s">
        <v>2352</v>
      </c>
      <c r="F461" s="237" t="s">
        <v>26</v>
      </c>
      <c r="G461" s="237"/>
      <c r="H461" s="237" t="s">
        <v>2353</v>
      </c>
      <c r="I461" s="237" t="s">
        <v>28</v>
      </c>
      <c r="J461" s="235"/>
      <c r="K461" s="235"/>
      <c r="L461" s="235" t="s">
        <v>7099</v>
      </c>
      <c r="M461" s="235" t="s">
        <v>7100</v>
      </c>
      <c r="N461" s="238" t="s">
        <v>46</v>
      </c>
      <c r="O461" s="239" t="s">
        <v>8272</v>
      </c>
      <c r="P461" s="239" t="s">
        <v>7101</v>
      </c>
      <c r="Q461" s="240" t="s">
        <v>7102</v>
      </c>
      <c r="R461" s="239"/>
      <c r="S461" s="240">
        <v>91001</v>
      </c>
      <c r="T461" s="240" t="s">
        <v>2356</v>
      </c>
      <c r="U461" s="240" t="s">
        <v>8189</v>
      </c>
      <c r="V461" s="241">
        <v>38712</v>
      </c>
      <c r="W461" s="239">
        <v>7236</v>
      </c>
      <c r="X461" s="302"/>
      <c r="Y461" s="303"/>
      <c r="Z461" s="302"/>
      <c r="AA461" s="302"/>
      <c r="AB461" s="302"/>
      <c r="AC461" s="304"/>
      <c r="AD461" s="41"/>
      <c r="AE461" s="41"/>
      <c r="AF461" s="41"/>
      <c r="AG461" s="41"/>
      <c r="AH461" s="41"/>
      <c r="AI461" s="307"/>
    </row>
    <row r="462" spans="1:35" ht="45" hidden="1" customHeight="1" x14ac:dyDescent="0.2">
      <c r="A462" s="244" t="s">
        <v>2694</v>
      </c>
      <c r="B462" s="235">
        <v>690618001</v>
      </c>
      <c r="C462" s="235" t="s">
        <v>2339</v>
      </c>
      <c r="D462" s="236" t="s">
        <v>8253</v>
      </c>
      <c r="E462" s="235" t="s">
        <v>506</v>
      </c>
      <c r="F462" s="237" t="s">
        <v>26</v>
      </c>
      <c r="G462" s="237"/>
      <c r="H462" s="237" t="s">
        <v>507</v>
      </c>
      <c r="I462" s="237" t="s">
        <v>28</v>
      </c>
      <c r="J462" s="235"/>
      <c r="K462" s="235"/>
      <c r="L462" s="235" t="s">
        <v>2695</v>
      </c>
      <c r="M462" s="235" t="s">
        <v>2696</v>
      </c>
      <c r="N462" s="238" t="s">
        <v>504</v>
      </c>
      <c r="O462" s="239" t="s">
        <v>8239</v>
      </c>
      <c r="P462" s="239" t="s">
        <v>2697</v>
      </c>
      <c r="Q462" s="240"/>
      <c r="R462" s="239"/>
      <c r="S462" s="240">
        <v>91001</v>
      </c>
      <c r="T462" s="240" t="s">
        <v>2698</v>
      </c>
      <c r="U462" s="240">
        <v>2009</v>
      </c>
      <c r="V462" s="241">
        <v>40190</v>
      </c>
      <c r="W462" s="239">
        <v>7421</v>
      </c>
      <c r="X462" s="257"/>
      <c r="Y462" s="238"/>
      <c r="Z462" s="257"/>
      <c r="AA462" s="257"/>
      <c r="AB462" s="257"/>
      <c r="AC462" s="235"/>
      <c r="AD462" s="41"/>
      <c r="AE462" s="41"/>
      <c r="AF462" s="41"/>
      <c r="AG462" s="41"/>
      <c r="AH462" s="41"/>
      <c r="AI462" s="307"/>
    </row>
    <row r="463" spans="1:35" ht="45" hidden="1" customHeight="1" x14ac:dyDescent="0.2">
      <c r="A463" s="244" t="s">
        <v>2699</v>
      </c>
      <c r="B463" s="235">
        <v>690603004</v>
      </c>
      <c r="C463" s="235" t="s">
        <v>2339</v>
      </c>
      <c r="D463" s="236" t="s">
        <v>8253</v>
      </c>
      <c r="E463" s="235" t="s">
        <v>2352</v>
      </c>
      <c r="F463" s="237" t="s">
        <v>26</v>
      </c>
      <c r="G463" s="237"/>
      <c r="H463" s="237" t="s">
        <v>2353</v>
      </c>
      <c r="I463" s="237" t="s">
        <v>28</v>
      </c>
      <c r="J463" s="235"/>
      <c r="K463" s="235"/>
      <c r="L463" s="235" t="s">
        <v>7568</v>
      </c>
      <c r="M463" s="235" t="s">
        <v>2700</v>
      </c>
      <c r="N463" s="238" t="s">
        <v>504</v>
      </c>
      <c r="O463" s="239" t="s">
        <v>8273</v>
      </c>
      <c r="P463" s="239" t="s">
        <v>7569</v>
      </c>
      <c r="Q463" s="251" t="s">
        <v>7570</v>
      </c>
      <c r="R463" s="239"/>
      <c r="S463" s="240">
        <v>91001</v>
      </c>
      <c r="T463" s="240" t="s">
        <v>2356</v>
      </c>
      <c r="U463" s="240" t="s">
        <v>8189</v>
      </c>
      <c r="V463" s="241">
        <v>38786</v>
      </c>
      <c r="W463" s="239">
        <v>7311</v>
      </c>
      <c r="X463" s="302"/>
      <c r="Y463" s="303"/>
      <c r="Z463" s="302"/>
      <c r="AA463" s="302"/>
      <c r="AB463" s="302"/>
      <c r="AC463" s="304"/>
      <c r="AD463" s="41"/>
      <c r="AE463" s="41"/>
      <c r="AF463" s="41"/>
      <c r="AG463" s="41"/>
      <c r="AH463" s="41"/>
      <c r="AI463" s="307"/>
    </row>
    <row r="464" spans="1:35" ht="45" hidden="1" customHeight="1" x14ac:dyDescent="0.2">
      <c r="A464" s="244" t="s">
        <v>2701</v>
      </c>
      <c r="B464" s="235">
        <v>690720000</v>
      </c>
      <c r="C464" s="235" t="s">
        <v>2339</v>
      </c>
      <c r="D464" s="236" t="s">
        <v>8253</v>
      </c>
      <c r="E464" s="235" t="s">
        <v>2352</v>
      </c>
      <c r="F464" s="237" t="s">
        <v>26</v>
      </c>
      <c r="G464" s="237"/>
      <c r="H464" s="237" t="s">
        <v>2353</v>
      </c>
      <c r="I464" s="237" t="s">
        <v>28</v>
      </c>
      <c r="J464" s="235"/>
      <c r="K464" s="235"/>
      <c r="L464" s="235" t="s">
        <v>2702</v>
      </c>
      <c r="M464" s="235" t="s">
        <v>2703</v>
      </c>
      <c r="N464" s="238" t="s">
        <v>46</v>
      </c>
      <c r="O464" s="239" t="s">
        <v>2704</v>
      </c>
      <c r="P464" s="239" t="s">
        <v>5150</v>
      </c>
      <c r="Q464" s="252" t="s">
        <v>5149</v>
      </c>
      <c r="R464" s="239"/>
      <c r="S464" s="240">
        <v>91001</v>
      </c>
      <c r="T464" s="240" t="s">
        <v>2356</v>
      </c>
      <c r="U464" s="240" t="s">
        <v>8189</v>
      </c>
      <c r="V464" s="241">
        <v>38624</v>
      </c>
      <c r="W464" s="239">
        <v>7196</v>
      </c>
      <c r="X464" s="257"/>
      <c r="Y464" s="238"/>
      <c r="Z464" s="257"/>
      <c r="AA464" s="257"/>
      <c r="AB464" s="257"/>
      <c r="AC464" s="235"/>
      <c r="AD464" s="41"/>
      <c r="AE464" s="41"/>
      <c r="AF464" s="41"/>
      <c r="AG464" s="41"/>
      <c r="AH464" s="41"/>
      <c r="AI464" s="307"/>
    </row>
    <row r="465" spans="1:35" ht="45" hidden="1" customHeight="1" x14ac:dyDescent="0.2">
      <c r="A465" s="244" t="s">
        <v>2705</v>
      </c>
      <c r="B465" s="235">
        <v>692011007</v>
      </c>
      <c r="C465" s="235" t="s">
        <v>2339</v>
      </c>
      <c r="D465" s="236" t="s">
        <v>8253</v>
      </c>
      <c r="E465" s="235" t="s">
        <v>506</v>
      </c>
      <c r="F465" s="237" t="s">
        <v>26</v>
      </c>
      <c r="G465" s="237"/>
      <c r="H465" s="237" t="s">
        <v>507</v>
      </c>
      <c r="I465" s="237" t="s">
        <v>28</v>
      </c>
      <c r="J465" s="235"/>
      <c r="K465" s="235"/>
      <c r="L465" s="235" t="s">
        <v>2706</v>
      </c>
      <c r="M465" s="235" t="s">
        <v>2707</v>
      </c>
      <c r="N465" s="238" t="s">
        <v>5029</v>
      </c>
      <c r="O465" s="239" t="s">
        <v>2708</v>
      </c>
      <c r="P465" s="239"/>
      <c r="Q465" s="240"/>
      <c r="R465" s="239"/>
      <c r="S465" s="240">
        <v>91001</v>
      </c>
      <c r="T465" s="240" t="s">
        <v>485</v>
      </c>
      <c r="U465" s="240" t="s">
        <v>8189</v>
      </c>
      <c r="V465" s="241">
        <v>41939</v>
      </c>
      <c r="W465" s="239">
        <v>7514</v>
      </c>
      <c r="X465" s="257"/>
      <c r="Y465" s="238"/>
      <c r="Z465" s="257"/>
      <c r="AA465" s="257"/>
      <c r="AB465" s="257"/>
      <c r="AC465" s="235"/>
      <c r="AD465" s="41"/>
      <c r="AE465" s="41"/>
      <c r="AF465" s="41"/>
      <c r="AG465" s="41"/>
      <c r="AH465" s="41"/>
      <c r="AI465" s="307"/>
    </row>
    <row r="466" spans="1:35" ht="45" hidden="1" customHeight="1" x14ac:dyDescent="0.2">
      <c r="A466" s="244" t="s">
        <v>2709</v>
      </c>
      <c r="B466" s="235">
        <v>690714000</v>
      </c>
      <c r="C466" s="235" t="s">
        <v>2339</v>
      </c>
      <c r="D466" s="236" t="s">
        <v>8253</v>
      </c>
      <c r="E466" s="235" t="s">
        <v>506</v>
      </c>
      <c r="F466" s="237" t="s">
        <v>26</v>
      </c>
      <c r="G466" s="237"/>
      <c r="H466" s="237" t="s">
        <v>507</v>
      </c>
      <c r="I466" s="237" t="s">
        <v>28</v>
      </c>
      <c r="J466" s="235"/>
      <c r="K466" s="235"/>
      <c r="L466" s="235" t="s">
        <v>7103</v>
      </c>
      <c r="M466" s="235" t="s">
        <v>2710</v>
      </c>
      <c r="N466" s="238" t="s">
        <v>46</v>
      </c>
      <c r="O466" s="239" t="s">
        <v>1096</v>
      </c>
      <c r="P466" s="239" t="s">
        <v>5248</v>
      </c>
      <c r="Q466" s="240" t="s">
        <v>5249</v>
      </c>
      <c r="R466" s="239"/>
      <c r="S466" s="240">
        <v>91001</v>
      </c>
      <c r="T466" s="240" t="s">
        <v>485</v>
      </c>
      <c r="U466" s="240" t="s">
        <v>8189</v>
      </c>
      <c r="V466" s="241">
        <v>38686</v>
      </c>
      <c r="W466" s="239">
        <v>7220</v>
      </c>
      <c r="X466" s="257"/>
      <c r="Y466" s="238"/>
      <c r="Z466" s="257"/>
      <c r="AA466" s="257"/>
      <c r="AB466" s="257"/>
      <c r="AC466" s="235"/>
      <c r="AD466" s="41"/>
      <c r="AE466" s="41"/>
      <c r="AF466" s="41"/>
      <c r="AG466" s="41"/>
      <c r="AH466" s="41"/>
      <c r="AI466" s="307"/>
    </row>
    <row r="467" spans="1:35" ht="45" hidden="1" customHeight="1" x14ac:dyDescent="0.2">
      <c r="A467" s="244" t="s">
        <v>2711</v>
      </c>
      <c r="B467" s="235">
        <v>692003004</v>
      </c>
      <c r="C467" s="235" t="s">
        <v>2339</v>
      </c>
      <c r="D467" s="236" t="s">
        <v>8253</v>
      </c>
      <c r="E467" s="235" t="s">
        <v>506</v>
      </c>
      <c r="F467" s="237" t="s">
        <v>26</v>
      </c>
      <c r="G467" s="237"/>
      <c r="H467" s="237" t="s">
        <v>507</v>
      </c>
      <c r="I467" s="237" t="s">
        <v>28</v>
      </c>
      <c r="J467" s="235"/>
      <c r="K467" s="235"/>
      <c r="L467" s="235" t="s">
        <v>2712</v>
      </c>
      <c r="M467" s="235" t="s">
        <v>2714</v>
      </c>
      <c r="N467" s="238" t="s">
        <v>5035</v>
      </c>
      <c r="O467" s="239" t="s">
        <v>8274</v>
      </c>
      <c r="P467" s="239" t="s">
        <v>2715</v>
      </c>
      <c r="Q467" s="240" t="s">
        <v>2713</v>
      </c>
      <c r="R467" s="239"/>
      <c r="S467" s="240">
        <v>91001</v>
      </c>
      <c r="T467" s="240" t="s">
        <v>485</v>
      </c>
      <c r="U467" s="240" t="s">
        <v>8189</v>
      </c>
      <c r="V467" s="241">
        <v>41872</v>
      </c>
      <c r="W467" s="239">
        <v>7503</v>
      </c>
      <c r="X467" s="257"/>
      <c r="Y467" s="238"/>
      <c r="Z467" s="257"/>
      <c r="AA467" s="257"/>
      <c r="AB467" s="257"/>
      <c r="AC467" s="235"/>
      <c r="AD467" s="41"/>
      <c r="AE467" s="41"/>
      <c r="AF467" s="41"/>
      <c r="AG467" s="41"/>
      <c r="AH467" s="41"/>
      <c r="AI467" s="307"/>
    </row>
    <row r="468" spans="1:35" ht="45" hidden="1" customHeight="1" x14ac:dyDescent="0.2">
      <c r="A468" s="244" t="s">
        <v>2716</v>
      </c>
      <c r="B468" s="235">
        <v>690704005</v>
      </c>
      <c r="C468" s="235" t="s">
        <v>2339</v>
      </c>
      <c r="D468" s="236" t="s">
        <v>8253</v>
      </c>
      <c r="E468" s="235" t="s">
        <v>506</v>
      </c>
      <c r="F468" s="237" t="s">
        <v>26</v>
      </c>
      <c r="G468" s="237"/>
      <c r="H468" s="237" t="s">
        <v>507</v>
      </c>
      <c r="I468" s="237" t="s">
        <v>28</v>
      </c>
      <c r="J468" s="235"/>
      <c r="K468" s="235"/>
      <c r="L468" s="235" t="s">
        <v>7104</v>
      </c>
      <c r="M468" s="235" t="s">
        <v>2718</v>
      </c>
      <c r="N468" s="238" t="s">
        <v>46</v>
      </c>
      <c r="O468" s="239" t="s">
        <v>1222</v>
      </c>
      <c r="P468" s="239" t="s">
        <v>2719</v>
      </c>
      <c r="Q468" s="240" t="s">
        <v>2717</v>
      </c>
      <c r="R468" s="239"/>
      <c r="S468" s="235">
        <v>91001</v>
      </c>
      <c r="T468" s="240" t="s">
        <v>485</v>
      </c>
      <c r="U468" s="240" t="s">
        <v>8189</v>
      </c>
      <c r="V468" s="241">
        <v>38686</v>
      </c>
      <c r="W468" s="239">
        <v>7221</v>
      </c>
      <c r="X468" s="302"/>
      <c r="Y468" s="303"/>
      <c r="Z468" s="302"/>
      <c r="AA468" s="302"/>
      <c r="AB468" s="302"/>
      <c r="AC468" s="304"/>
      <c r="AD468" s="41"/>
      <c r="AE468" s="41"/>
      <c r="AF468" s="41"/>
      <c r="AG468" s="41"/>
      <c r="AH468" s="41"/>
      <c r="AI468" s="307"/>
    </row>
    <row r="469" spans="1:35" ht="45" hidden="1" customHeight="1" x14ac:dyDescent="0.2">
      <c r="A469" s="244" t="s">
        <v>2720</v>
      </c>
      <c r="B469" s="235">
        <v>690707004</v>
      </c>
      <c r="C469" s="235" t="s">
        <v>2720</v>
      </c>
      <c r="D469" s="236" t="s">
        <v>8253</v>
      </c>
      <c r="E469" s="235" t="s">
        <v>2352</v>
      </c>
      <c r="F469" s="237" t="s">
        <v>26</v>
      </c>
      <c r="G469" s="237"/>
      <c r="H469" s="237" t="s">
        <v>2353</v>
      </c>
      <c r="I469" s="237" t="s">
        <v>28</v>
      </c>
      <c r="J469" s="235"/>
      <c r="K469" s="235"/>
      <c r="L469" s="235" t="s">
        <v>2721</v>
      </c>
      <c r="M469" s="235" t="s">
        <v>2722</v>
      </c>
      <c r="N469" s="238" t="s">
        <v>46</v>
      </c>
      <c r="O469" s="239" t="s">
        <v>538</v>
      </c>
      <c r="P469" s="239" t="s">
        <v>2723</v>
      </c>
      <c r="Q469" s="240"/>
      <c r="R469" s="239"/>
      <c r="S469" s="240">
        <v>91001</v>
      </c>
      <c r="T469" s="240" t="s">
        <v>2356</v>
      </c>
      <c r="U469" s="240" t="s">
        <v>8189</v>
      </c>
      <c r="V469" s="241">
        <v>37970</v>
      </c>
      <c r="W469" s="239">
        <v>5200</v>
      </c>
      <c r="X469" s="257"/>
      <c r="Y469" s="238"/>
      <c r="Z469" s="257"/>
      <c r="AA469" s="257"/>
      <c r="AB469" s="257"/>
      <c r="AC469" s="235"/>
      <c r="AD469" s="41"/>
      <c r="AE469" s="41"/>
      <c r="AF469" s="41"/>
      <c r="AG469" s="41"/>
      <c r="AH469" s="41"/>
      <c r="AI469" s="307"/>
    </row>
    <row r="470" spans="1:35" ht="45" hidden="1" customHeight="1" x14ac:dyDescent="0.2">
      <c r="A470" s="244" t="s">
        <v>2724</v>
      </c>
      <c r="B470" s="235">
        <v>690724006</v>
      </c>
      <c r="C470" s="235" t="s">
        <v>2339</v>
      </c>
      <c r="D470" s="236" t="s">
        <v>8253</v>
      </c>
      <c r="E470" s="235" t="s">
        <v>2352</v>
      </c>
      <c r="F470" s="237" t="s">
        <v>26</v>
      </c>
      <c r="G470" s="237"/>
      <c r="H470" s="237" t="s">
        <v>2353</v>
      </c>
      <c r="I470" s="237" t="s">
        <v>28</v>
      </c>
      <c r="J470" s="235"/>
      <c r="K470" s="235"/>
      <c r="L470" s="235" t="s">
        <v>5123</v>
      </c>
      <c r="M470" s="235" t="s">
        <v>2725</v>
      </c>
      <c r="N470" s="238" t="s">
        <v>46</v>
      </c>
      <c r="O470" s="239" t="s">
        <v>2727</v>
      </c>
      <c r="P470" s="239" t="s">
        <v>2726</v>
      </c>
      <c r="Q470" s="240"/>
      <c r="R470" s="239"/>
      <c r="S470" s="240">
        <v>91001</v>
      </c>
      <c r="T470" s="240" t="s">
        <v>2356</v>
      </c>
      <c r="U470" s="240" t="s">
        <v>8189</v>
      </c>
      <c r="V470" s="241">
        <v>37970</v>
      </c>
      <c r="W470" s="239">
        <v>6997</v>
      </c>
      <c r="X470" s="302"/>
      <c r="Y470" s="303"/>
      <c r="Z470" s="302"/>
      <c r="AA470" s="302"/>
      <c r="AB470" s="302"/>
      <c r="AC470" s="304"/>
      <c r="AD470" s="41"/>
      <c r="AE470" s="41"/>
      <c r="AF470" s="41"/>
      <c r="AG470" s="41"/>
      <c r="AH470" s="41"/>
      <c r="AI470" s="307"/>
    </row>
    <row r="471" spans="1:35" ht="45" hidden="1" customHeight="1" x14ac:dyDescent="0.2">
      <c r="A471" s="244" t="s">
        <v>2728</v>
      </c>
      <c r="B471" s="235">
        <v>690402009</v>
      </c>
      <c r="C471" s="235" t="s">
        <v>2339</v>
      </c>
      <c r="D471" s="236" t="s">
        <v>8253</v>
      </c>
      <c r="E471" s="235" t="s">
        <v>2729</v>
      </c>
      <c r="F471" s="237" t="s">
        <v>26</v>
      </c>
      <c r="G471" s="237"/>
      <c r="H471" s="237" t="s">
        <v>507</v>
      </c>
      <c r="I471" s="237" t="s">
        <v>28</v>
      </c>
      <c r="J471" s="235"/>
      <c r="K471" s="235"/>
      <c r="L471" s="235" t="s">
        <v>2730</v>
      </c>
      <c r="M471" s="235" t="s">
        <v>2731</v>
      </c>
      <c r="N471" s="238" t="s">
        <v>5032</v>
      </c>
      <c r="O471" s="239" t="s">
        <v>8275</v>
      </c>
      <c r="P471" s="239" t="s">
        <v>2732</v>
      </c>
      <c r="Q471" s="240"/>
      <c r="R471" s="239"/>
      <c r="S471" s="240">
        <v>91001</v>
      </c>
      <c r="T471" s="240" t="s">
        <v>485</v>
      </c>
      <c r="U471" s="240" t="s">
        <v>8189</v>
      </c>
      <c r="V471" s="241">
        <v>42422</v>
      </c>
      <c r="W471" s="239">
        <v>7601</v>
      </c>
      <c r="X471" s="257"/>
      <c r="Y471" s="238"/>
      <c r="Z471" s="257"/>
      <c r="AA471" s="257"/>
      <c r="AB471" s="257"/>
      <c r="AC471" s="235"/>
      <c r="AD471" s="41"/>
      <c r="AE471" s="41"/>
      <c r="AF471" s="41"/>
      <c r="AG471" s="41"/>
      <c r="AH471" s="41"/>
      <c r="AI471" s="307"/>
    </row>
    <row r="472" spans="1:35" ht="45" hidden="1" customHeight="1" x14ac:dyDescent="0.2">
      <c r="A472" s="244" t="s">
        <v>2733</v>
      </c>
      <c r="B472" s="235">
        <v>690501007</v>
      </c>
      <c r="C472" s="235" t="s">
        <v>2339</v>
      </c>
      <c r="D472" s="236" t="s">
        <v>8253</v>
      </c>
      <c r="E472" s="235" t="s">
        <v>2352</v>
      </c>
      <c r="F472" s="237" t="s">
        <v>26</v>
      </c>
      <c r="G472" s="237"/>
      <c r="H472" s="237" t="s">
        <v>2353</v>
      </c>
      <c r="I472" s="237" t="s">
        <v>28</v>
      </c>
      <c r="J472" s="235"/>
      <c r="K472" s="235"/>
      <c r="L472" s="235" t="s">
        <v>7105</v>
      </c>
      <c r="M472" s="235" t="s">
        <v>2734</v>
      </c>
      <c r="N472" s="238" t="s">
        <v>504</v>
      </c>
      <c r="O472" s="239" t="s">
        <v>2735</v>
      </c>
      <c r="P472" s="239"/>
      <c r="Q472" s="240"/>
      <c r="R472" s="239"/>
      <c r="S472" s="240">
        <v>91001</v>
      </c>
      <c r="T472" s="240" t="s">
        <v>2356</v>
      </c>
      <c r="U472" s="240" t="s">
        <v>8189</v>
      </c>
      <c r="V472" s="241">
        <v>37970</v>
      </c>
      <c r="W472" s="239">
        <v>7110</v>
      </c>
      <c r="X472" s="302"/>
      <c r="Y472" s="303"/>
      <c r="Z472" s="302"/>
      <c r="AA472" s="302"/>
      <c r="AB472" s="302"/>
      <c r="AC472" s="304"/>
      <c r="AD472" s="41"/>
      <c r="AE472" s="41"/>
      <c r="AF472" s="41"/>
      <c r="AG472" s="41"/>
      <c r="AH472" s="41"/>
      <c r="AI472" s="307"/>
    </row>
    <row r="473" spans="1:35" ht="45" hidden="1" customHeight="1" x14ac:dyDescent="0.2">
      <c r="A473" s="244" t="s">
        <v>2736</v>
      </c>
      <c r="B473" s="235">
        <v>692538005</v>
      </c>
      <c r="C473" s="235" t="s">
        <v>2339</v>
      </c>
      <c r="D473" s="236" t="s">
        <v>8253</v>
      </c>
      <c r="E473" s="235" t="s">
        <v>2352</v>
      </c>
      <c r="F473" s="237" t="s">
        <v>26</v>
      </c>
      <c r="G473" s="237"/>
      <c r="H473" s="237" t="s">
        <v>2353</v>
      </c>
      <c r="I473" s="237" t="s">
        <v>28</v>
      </c>
      <c r="J473" s="235"/>
      <c r="K473" s="235"/>
      <c r="L473" s="235" t="s">
        <v>2737</v>
      </c>
      <c r="M473" s="235" t="s">
        <v>2738</v>
      </c>
      <c r="N473" s="238" t="s">
        <v>46</v>
      </c>
      <c r="O473" s="239" t="s">
        <v>733</v>
      </c>
      <c r="P473" s="239"/>
      <c r="Q473" s="240"/>
      <c r="R473" s="239"/>
      <c r="S473" s="240">
        <v>91001</v>
      </c>
      <c r="T473" s="240" t="s">
        <v>2739</v>
      </c>
      <c r="U473" s="240" t="s">
        <v>8189</v>
      </c>
      <c r="V473" s="241">
        <v>37970</v>
      </c>
      <c r="W473" s="239">
        <v>7051</v>
      </c>
      <c r="X473" s="302"/>
      <c r="Y473" s="303"/>
      <c r="Z473" s="302"/>
      <c r="AA473" s="302"/>
      <c r="AB473" s="302"/>
      <c r="AC473" s="304"/>
      <c r="AD473" s="41"/>
      <c r="AE473" s="41"/>
      <c r="AF473" s="41"/>
      <c r="AG473" s="41"/>
      <c r="AH473" s="41"/>
      <c r="AI473" s="307"/>
    </row>
    <row r="474" spans="1:35" ht="45" hidden="1" customHeight="1" x14ac:dyDescent="0.2">
      <c r="A474" s="244" t="s">
        <v>2740</v>
      </c>
      <c r="B474" s="235">
        <v>690706008</v>
      </c>
      <c r="C474" s="235" t="s">
        <v>2339</v>
      </c>
      <c r="D474" s="236" t="s">
        <v>8253</v>
      </c>
      <c r="E474" s="235" t="s">
        <v>506</v>
      </c>
      <c r="F474" s="237" t="s">
        <v>26</v>
      </c>
      <c r="G474" s="237"/>
      <c r="H474" s="237" t="s">
        <v>507</v>
      </c>
      <c r="I474" s="237" t="s">
        <v>28</v>
      </c>
      <c r="J474" s="235"/>
      <c r="K474" s="235"/>
      <c r="L474" s="235" t="s">
        <v>2741</v>
      </c>
      <c r="M474" s="235" t="s">
        <v>5188</v>
      </c>
      <c r="N474" s="238" t="s">
        <v>46</v>
      </c>
      <c r="O474" s="239" t="s">
        <v>1774</v>
      </c>
      <c r="P474" s="239" t="s">
        <v>5189</v>
      </c>
      <c r="Q474" s="240" t="s">
        <v>5190</v>
      </c>
      <c r="R474" s="239"/>
      <c r="S474" s="240">
        <v>91001</v>
      </c>
      <c r="T474" s="240" t="s">
        <v>2739</v>
      </c>
      <c r="U474" s="240" t="s">
        <v>8189</v>
      </c>
      <c r="V474" s="241">
        <v>41848</v>
      </c>
      <c r="W474" s="239">
        <v>7502</v>
      </c>
      <c r="X474" s="257"/>
      <c r="Y474" s="238"/>
      <c r="Z474" s="257"/>
      <c r="AA474" s="257"/>
      <c r="AB474" s="257"/>
      <c r="AC474" s="235"/>
      <c r="AD474" s="41"/>
      <c r="AE474" s="41"/>
      <c r="AF474" s="41"/>
      <c r="AG474" s="41"/>
      <c r="AH474" s="41"/>
      <c r="AI474" s="307"/>
    </row>
    <row r="475" spans="1:35" ht="45" hidden="1" customHeight="1" x14ac:dyDescent="0.2">
      <c r="A475" s="244" t="s">
        <v>2742</v>
      </c>
      <c r="B475" s="235">
        <v>690401002</v>
      </c>
      <c r="C475" s="235" t="s">
        <v>2339</v>
      </c>
      <c r="D475" s="236" t="s">
        <v>8253</v>
      </c>
      <c r="E475" s="235" t="s">
        <v>2352</v>
      </c>
      <c r="F475" s="237" t="s">
        <v>26</v>
      </c>
      <c r="G475" s="237"/>
      <c r="H475" s="237" t="s">
        <v>2353</v>
      </c>
      <c r="I475" s="237" t="s">
        <v>28</v>
      </c>
      <c r="J475" s="235"/>
      <c r="K475" s="235"/>
      <c r="L475" s="235" t="s">
        <v>8066</v>
      </c>
      <c r="M475" s="235" t="s">
        <v>2743</v>
      </c>
      <c r="N475" s="238" t="s">
        <v>5032</v>
      </c>
      <c r="O475" s="239" t="s">
        <v>1312</v>
      </c>
      <c r="P475" s="239" t="s">
        <v>7106</v>
      </c>
      <c r="Q475" s="240" t="s">
        <v>7107</v>
      </c>
      <c r="R475" s="239"/>
      <c r="S475" s="240">
        <v>91001</v>
      </c>
      <c r="T475" s="240" t="s">
        <v>2356</v>
      </c>
      <c r="U475" s="240" t="s">
        <v>8189</v>
      </c>
      <c r="V475" s="241">
        <v>37970</v>
      </c>
      <c r="W475" s="239">
        <v>7118</v>
      </c>
      <c r="X475" s="257"/>
      <c r="Y475" s="238"/>
      <c r="Z475" s="257"/>
      <c r="AA475" s="257"/>
      <c r="AB475" s="257"/>
      <c r="AC475" s="235"/>
      <c r="AD475" s="41"/>
      <c r="AE475" s="41"/>
      <c r="AF475" s="41"/>
      <c r="AG475" s="41"/>
      <c r="AH475" s="41"/>
      <c r="AI475" s="307"/>
    </row>
    <row r="476" spans="1:35" ht="45" hidden="1" customHeight="1" x14ac:dyDescent="0.2">
      <c r="A476" s="244" t="s">
        <v>7108</v>
      </c>
      <c r="B476" s="235">
        <v>692008006</v>
      </c>
      <c r="C476" s="235" t="s">
        <v>2339</v>
      </c>
      <c r="D476" s="236" t="s">
        <v>8253</v>
      </c>
      <c r="E476" s="235" t="s">
        <v>2352</v>
      </c>
      <c r="F476" s="237" t="s">
        <v>26</v>
      </c>
      <c r="G476" s="237"/>
      <c r="H476" s="237" t="s">
        <v>2353</v>
      </c>
      <c r="I476" s="237" t="s">
        <v>28</v>
      </c>
      <c r="J476" s="235"/>
      <c r="K476" s="235"/>
      <c r="L476" s="235" t="s">
        <v>6259</v>
      </c>
      <c r="M476" s="235" t="s">
        <v>2744</v>
      </c>
      <c r="N476" s="238" t="s">
        <v>5029</v>
      </c>
      <c r="O476" s="239" t="s">
        <v>5682</v>
      </c>
      <c r="P476" s="239" t="s">
        <v>2745</v>
      </c>
      <c r="Q476" s="240"/>
      <c r="R476" s="239"/>
      <c r="S476" s="240">
        <v>91001</v>
      </c>
      <c r="T476" s="240" t="s">
        <v>2356</v>
      </c>
      <c r="U476" s="240" t="s">
        <v>8189</v>
      </c>
      <c r="V476" s="241">
        <v>39212</v>
      </c>
      <c r="W476" s="239">
        <v>7355</v>
      </c>
      <c r="X476" s="257"/>
      <c r="Y476" s="238"/>
      <c r="Z476" s="257"/>
      <c r="AA476" s="257"/>
      <c r="AB476" s="257"/>
      <c r="AC476" s="235"/>
      <c r="AD476" s="41"/>
      <c r="AE476" s="41"/>
      <c r="AF476" s="41"/>
      <c r="AG476" s="41"/>
      <c r="AH476" s="41"/>
      <c r="AI476" s="307"/>
    </row>
    <row r="477" spans="1:35" ht="45" hidden="1" customHeight="1" x14ac:dyDescent="0.2">
      <c r="A477" s="244" t="s">
        <v>2746</v>
      </c>
      <c r="B477" s="235">
        <v>692530004</v>
      </c>
      <c r="C477" s="235" t="s">
        <v>2339</v>
      </c>
      <c r="D477" s="236" t="s">
        <v>8253</v>
      </c>
      <c r="E477" s="235" t="s">
        <v>2612</v>
      </c>
      <c r="F477" s="237" t="s">
        <v>26</v>
      </c>
      <c r="G477" s="237"/>
      <c r="H477" s="237" t="s">
        <v>507</v>
      </c>
      <c r="I477" s="237" t="s">
        <v>28</v>
      </c>
      <c r="J477" s="235"/>
      <c r="K477" s="235"/>
      <c r="L477" s="235" t="s">
        <v>2747</v>
      </c>
      <c r="M477" s="235" t="s">
        <v>2749</v>
      </c>
      <c r="N477" s="238" t="s">
        <v>721</v>
      </c>
      <c r="O477" s="239" t="s">
        <v>8276</v>
      </c>
      <c r="P477" s="239" t="s">
        <v>2748</v>
      </c>
      <c r="Q477" s="240" t="s">
        <v>2750</v>
      </c>
      <c r="R477" s="239"/>
      <c r="S477" s="240">
        <v>91001</v>
      </c>
      <c r="T477" s="240" t="s">
        <v>485</v>
      </c>
      <c r="U477" s="240" t="s">
        <v>8189</v>
      </c>
      <c r="V477" s="241">
        <v>42356</v>
      </c>
      <c r="W477" s="239">
        <v>7590</v>
      </c>
      <c r="X477" s="257"/>
      <c r="Y477" s="238"/>
      <c r="Z477" s="257"/>
      <c r="AA477" s="257"/>
      <c r="AB477" s="257"/>
      <c r="AC477" s="235"/>
      <c r="AD477" s="41"/>
      <c r="AE477" s="41"/>
      <c r="AF477" s="41"/>
      <c r="AG477" s="41"/>
      <c r="AH477" s="41"/>
      <c r="AI477" s="307"/>
    </row>
    <row r="478" spans="1:35" ht="45" hidden="1" customHeight="1" x14ac:dyDescent="0.2">
      <c r="A478" s="244" t="s">
        <v>2751</v>
      </c>
      <c r="B478" s="235">
        <v>691901009</v>
      </c>
      <c r="C478" s="235" t="s">
        <v>2339</v>
      </c>
      <c r="D478" s="236" t="s">
        <v>8253</v>
      </c>
      <c r="E478" s="235" t="s">
        <v>2352</v>
      </c>
      <c r="F478" s="237" t="s">
        <v>26</v>
      </c>
      <c r="G478" s="237"/>
      <c r="H478" s="237" t="s">
        <v>2353</v>
      </c>
      <c r="I478" s="237" t="s">
        <v>28</v>
      </c>
      <c r="J478" s="235"/>
      <c r="K478" s="235"/>
      <c r="L478" s="235" t="s">
        <v>2752</v>
      </c>
      <c r="M478" s="235" t="s">
        <v>2753</v>
      </c>
      <c r="N478" s="238" t="s">
        <v>47</v>
      </c>
      <c r="O478" s="239" t="s">
        <v>8181</v>
      </c>
      <c r="P478" s="239" t="s">
        <v>7109</v>
      </c>
      <c r="Q478" s="240" t="s">
        <v>7110</v>
      </c>
      <c r="R478" s="239"/>
      <c r="S478" s="240">
        <v>91001</v>
      </c>
      <c r="T478" s="240" t="s">
        <v>2356</v>
      </c>
      <c r="U478" s="240" t="s">
        <v>8189</v>
      </c>
      <c r="V478" s="241">
        <v>38729</v>
      </c>
      <c r="W478" s="239">
        <v>7255</v>
      </c>
      <c r="X478" s="257"/>
      <c r="Y478" s="238"/>
      <c r="Z478" s="257"/>
      <c r="AA478" s="257"/>
      <c r="AB478" s="257"/>
      <c r="AC478" s="235"/>
      <c r="AD478" s="41"/>
      <c r="AE478" s="41"/>
      <c r="AF478" s="41"/>
      <c r="AG478" s="41"/>
      <c r="AH478" s="41"/>
      <c r="AI478" s="307"/>
    </row>
    <row r="479" spans="1:35" ht="45" hidden="1" customHeight="1" x14ac:dyDescent="0.2">
      <c r="A479" s="244" t="s">
        <v>2754</v>
      </c>
      <c r="B479" s="235">
        <v>691603008</v>
      </c>
      <c r="C479" s="235" t="s">
        <v>2339</v>
      </c>
      <c r="D479" s="236" t="s">
        <v>8253</v>
      </c>
      <c r="E479" s="235" t="s">
        <v>2352</v>
      </c>
      <c r="F479" s="237" t="s">
        <v>26</v>
      </c>
      <c r="G479" s="237"/>
      <c r="H479" s="237" t="s">
        <v>2353</v>
      </c>
      <c r="I479" s="237" t="s">
        <v>28</v>
      </c>
      <c r="J479" s="235"/>
      <c r="K479" s="235"/>
      <c r="L479" s="235" t="s">
        <v>2755</v>
      </c>
      <c r="M479" s="235" t="s">
        <v>2756</v>
      </c>
      <c r="N479" s="238" t="s">
        <v>294</v>
      </c>
      <c r="O479" s="239" t="s">
        <v>8277</v>
      </c>
      <c r="P479" s="239" t="s">
        <v>5250</v>
      </c>
      <c r="Q479" s="251" t="s">
        <v>5251</v>
      </c>
      <c r="R479" s="239"/>
      <c r="S479" s="240">
        <v>91001</v>
      </c>
      <c r="T479" s="240" t="s">
        <v>2356</v>
      </c>
      <c r="U479" s="240" t="s">
        <v>8189</v>
      </c>
      <c r="V479" s="241">
        <v>38737</v>
      </c>
      <c r="W479" s="239">
        <v>7282</v>
      </c>
      <c r="X479" s="302"/>
      <c r="Y479" s="303"/>
      <c r="Z479" s="302"/>
      <c r="AA479" s="302"/>
      <c r="AB479" s="302"/>
      <c r="AC479" s="304"/>
      <c r="AD479" s="41"/>
      <c r="AE479" s="41"/>
      <c r="AF479" s="41"/>
      <c r="AG479" s="41"/>
      <c r="AH479" s="41"/>
      <c r="AI479" s="307"/>
    </row>
    <row r="480" spans="1:35" ht="45" hidden="1" customHeight="1" x14ac:dyDescent="0.2">
      <c r="A480" s="244" t="s">
        <v>7111</v>
      </c>
      <c r="B480" s="235">
        <v>691005003</v>
      </c>
      <c r="C480" s="235" t="s">
        <v>2339</v>
      </c>
      <c r="D480" s="236" t="s">
        <v>8253</v>
      </c>
      <c r="E480" s="235" t="s">
        <v>2363</v>
      </c>
      <c r="F480" s="237" t="s">
        <v>1400</v>
      </c>
      <c r="G480" s="237"/>
      <c r="H480" s="237" t="s">
        <v>2364</v>
      </c>
      <c r="I480" s="237" t="s">
        <v>28</v>
      </c>
      <c r="J480" s="235"/>
      <c r="K480" s="235"/>
      <c r="L480" s="235" t="s">
        <v>2757</v>
      </c>
      <c r="M480" s="235" t="s">
        <v>2758</v>
      </c>
      <c r="N480" s="238" t="s">
        <v>5034</v>
      </c>
      <c r="O480" s="239" t="s">
        <v>8278</v>
      </c>
      <c r="P480" s="239"/>
      <c r="Q480" s="240"/>
      <c r="R480" s="239"/>
      <c r="S480" s="240">
        <v>91001</v>
      </c>
      <c r="T480" s="240" t="s">
        <v>2356</v>
      </c>
      <c r="U480" s="240" t="s">
        <v>8189</v>
      </c>
      <c r="V480" s="241">
        <v>38729</v>
      </c>
      <c r="W480" s="239">
        <v>7257</v>
      </c>
      <c r="X480" s="257"/>
      <c r="Y480" s="238"/>
      <c r="Z480" s="257"/>
      <c r="AA480" s="257"/>
      <c r="AB480" s="257"/>
      <c r="AC480" s="235"/>
      <c r="AD480" s="41"/>
      <c r="AE480" s="41"/>
      <c r="AF480" s="41"/>
      <c r="AG480" s="41"/>
      <c r="AH480" s="41"/>
      <c r="AI480" s="307"/>
    </row>
    <row r="481" spans="1:35" ht="45" hidden="1" customHeight="1" x14ac:dyDescent="0.2">
      <c r="A481" s="244" t="s">
        <v>2759</v>
      </c>
      <c r="B481" s="235">
        <v>690611007</v>
      </c>
      <c r="C481" s="235" t="s">
        <v>2339</v>
      </c>
      <c r="D481" s="236" t="s">
        <v>8253</v>
      </c>
      <c r="E481" s="235" t="s">
        <v>506</v>
      </c>
      <c r="F481" s="237" t="s">
        <v>26</v>
      </c>
      <c r="G481" s="237"/>
      <c r="H481" s="237" t="s">
        <v>507</v>
      </c>
      <c r="I481" s="237" t="s">
        <v>28</v>
      </c>
      <c r="J481" s="235"/>
      <c r="K481" s="235"/>
      <c r="L481" s="235" t="s">
        <v>2760</v>
      </c>
      <c r="M481" s="235" t="s">
        <v>2761</v>
      </c>
      <c r="N481" s="238" t="s">
        <v>504</v>
      </c>
      <c r="O481" s="239" t="s">
        <v>4686</v>
      </c>
      <c r="P481" s="239" t="s">
        <v>2762</v>
      </c>
      <c r="Q481" s="240"/>
      <c r="R481" s="239"/>
      <c r="S481" s="240">
        <v>91001</v>
      </c>
      <c r="T481" s="240" t="s">
        <v>2356</v>
      </c>
      <c r="U481" s="240" t="s">
        <v>8189</v>
      </c>
      <c r="V481" s="241">
        <v>41563</v>
      </c>
      <c r="W481" s="239">
        <v>7488</v>
      </c>
      <c r="X481" s="302"/>
      <c r="Y481" s="303"/>
      <c r="Z481" s="302"/>
      <c r="AA481" s="302"/>
      <c r="AB481" s="302"/>
      <c r="AC481" s="304"/>
      <c r="AD481" s="41"/>
      <c r="AE481" s="41"/>
      <c r="AF481" s="41"/>
      <c r="AG481" s="41"/>
      <c r="AH481" s="41"/>
      <c r="AI481" s="307"/>
    </row>
    <row r="482" spans="1:35" ht="45" hidden="1" customHeight="1" x14ac:dyDescent="0.2">
      <c r="A482" s="244" t="s">
        <v>2763</v>
      </c>
      <c r="B482" s="235">
        <v>691303004</v>
      </c>
      <c r="C482" s="235" t="s">
        <v>2339</v>
      </c>
      <c r="D482" s="236" t="s">
        <v>8253</v>
      </c>
      <c r="E482" s="235" t="s">
        <v>2363</v>
      </c>
      <c r="F482" s="237" t="s">
        <v>1400</v>
      </c>
      <c r="G482" s="237"/>
      <c r="H482" s="237" t="s">
        <v>2364</v>
      </c>
      <c r="I482" s="237" t="s">
        <v>28</v>
      </c>
      <c r="J482" s="235"/>
      <c r="K482" s="235"/>
      <c r="L482" s="235" t="s">
        <v>7112</v>
      </c>
      <c r="M482" s="235" t="s">
        <v>2764</v>
      </c>
      <c r="N482" s="238" t="s">
        <v>5034</v>
      </c>
      <c r="O482" s="239" t="s">
        <v>1398</v>
      </c>
      <c r="P482" s="239" t="s">
        <v>2765</v>
      </c>
      <c r="Q482" s="235"/>
      <c r="R482" s="239"/>
      <c r="S482" s="240">
        <v>91001</v>
      </c>
      <c r="T482" s="240" t="s">
        <v>2356</v>
      </c>
      <c r="U482" s="240" t="s">
        <v>8189</v>
      </c>
      <c r="V482" s="241">
        <v>39581</v>
      </c>
      <c r="W482" s="239">
        <v>7390</v>
      </c>
      <c r="X482" s="302"/>
      <c r="Y482" s="303"/>
      <c r="Z482" s="302"/>
      <c r="AA482" s="302"/>
      <c r="AB482" s="302"/>
      <c r="AC482" s="304"/>
      <c r="AD482" s="41"/>
      <c r="AE482" s="41"/>
      <c r="AF482" s="41"/>
      <c r="AG482" s="41"/>
      <c r="AH482" s="41"/>
      <c r="AI482" s="307"/>
    </row>
    <row r="483" spans="1:35" ht="45" hidden="1" customHeight="1" x14ac:dyDescent="0.2">
      <c r="A483" s="244" t="s">
        <v>2766</v>
      </c>
      <c r="B483" s="235">
        <v>690911000</v>
      </c>
      <c r="C483" s="235" t="s">
        <v>2339</v>
      </c>
      <c r="D483" s="236" t="s">
        <v>8253</v>
      </c>
      <c r="E483" s="235" t="s">
        <v>2352</v>
      </c>
      <c r="F483" s="235" t="s">
        <v>26</v>
      </c>
      <c r="G483" s="235"/>
      <c r="H483" s="237" t="s">
        <v>2353</v>
      </c>
      <c r="I483" s="237" t="s">
        <v>28</v>
      </c>
      <c r="J483" s="235"/>
      <c r="K483" s="235"/>
      <c r="L483" s="235" t="s">
        <v>2767</v>
      </c>
      <c r="M483" s="235" t="s">
        <v>2768</v>
      </c>
      <c r="N483" s="238" t="s">
        <v>5033</v>
      </c>
      <c r="O483" s="239" t="s">
        <v>2769</v>
      </c>
      <c r="P483" s="239"/>
      <c r="Q483" s="240"/>
      <c r="R483" s="239"/>
      <c r="S483" s="240">
        <v>91001</v>
      </c>
      <c r="T483" s="240" t="s">
        <v>2770</v>
      </c>
      <c r="U483" s="240">
        <v>2007</v>
      </c>
      <c r="V483" s="241">
        <v>38712</v>
      </c>
      <c r="W483" s="239">
        <v>7237</v>
      </c>
      <c r="X483" s="257"/>
      <c r="Y483" s="238"/>
      <c r="Z483" s="257"/>
      <c r="AA483" s="257"/>
      <c r="AB483" s="257"/>
      <c r="AC483" s="235"/>
      <c r="AD483" s="41"/>
      <c r="AE483" s="41"/>
      <c r="AF483" s="41"/>
      <c r="AG483" s="41"/>
      <c r="AH483" s="41"/>
      <c r="AI483" s="307"/>
    </row>
    <row r="484" spans="1:35" ht="45" hidden="1" customHeight="1" x14ac:dyDescent="0.2">
      <c r="A484" s="244" t="s">
        <v>2771</v>
      </c>
      <c r="B484" s="235">
        <v>692203003</v>
      </c>
      <c r="C484" s="235" t="s">
        <v>2339</v>
      </c>
      <c r="D484" s="236" t="s">
        <v>8253</v>
      </c>
      <c r="E484" s="235" t="s">
        <v>506</v>
      </c>
      <c r="F484" s="237" t="s">
        <v>26</v>
      </c>
      <c r="G484" s="237"/>
      <c r="H484" s="237" t="s">
        <v>507</v>
      </c>
      <c r="I484" s="237" t="s">
        <v>28</v>
      </c>
      <c r="J484" s="235"/>
      <c r="K484" s="235"/>
      <c r="L484" s="235" t="s">
        <v>6260</v>
      </c>
      <c r="M484" s="235" t="s">
        <v>2772</v>
      </c>
      <c r="N484" s="238" t="s">
        <v>5029</v>
      </c>
      <c r="O484" s="239" t="s">
        <v>3981</v>
      </c>
      <c r="P484" s="239" t="s">
        <v>2773</v>
      </c>
      <c r="Q484" s="251" t="s">
        <v>7113</v>
      </c>
      <c r="R484" s="239"/>
      <c r="S484" s="240">
        <v>91001</v>
      </c>
      <c r="T484" s="240" t="s">
        <v>2482</v>
      </c>
      <c r="U484" s="240" t="s">
        <v>8189</v>
      </c>
      <c r="V484" s="241">
        <v>42061</v>
      </c>
      <c r="W484" s="239">
        <v>7555</v>
      </c>
      <c r="X484" s="257"/>
      <c r="Y484" s="238"/>
      <c r="Z484" s="257"/>
      <c r="AA484" s="257"/>
      <c r="AB484" s="257"/>
      <c r="AC484" s="235"/>
      <c r="AD484" s="41"/>
      <c r="AE484" s="41"/>
      <c r="AF484" s="41"/>
      <c r="AG484" s="41"/>
      <c r="AH484" s="41"/>
      <c r="AI484" s="307"/>
    </row>
    <row r="485" spans="1:35" ht="45" hidden="1" customHeight="1" x14ac:dyDescent="0.2">
      <c r="A485" s="244" t="s">
        <v>2774</v>
      </c>
      <c r="B485" s="235">
        <v>692552008</v>
      </c>
      <c r="C485" s="235" t="s">
        <v>2339</v>
      </c>
      <c r="D485" s="236" t="s">
        <v>8253</v>
      </c>
      <c r="E485" s="235" t="s">
        <v>2352</v>
      </c>
      <c r="F485" s="237" t="s">
        <v>26</v>
      </c>
      <c r="G485" s="237"/>
      <c r="H485" s="237" t="s">
        <v>2353</v>
      </c>
      <c r="I485" s="237" t="s">
        <v>28</v>
      </c>
      <c r="J485" s="235"/>
      <c r="K485" s="235"/>
      <c r="L485" s="235" t="s">
        <v>5797</v>
      </c>
      <c r="M485" s="235" t="s">
        <v>2775</v>
      </c>
      <c r="N485" s="238" t="s">
        <v>46</v>
      </c>
      <c r="O485" s="239" t="s">
        <v>1964</v>
      </c>
      <c r="P485" s="239" t="s">
        <v>5191</v>
      </c>
      <c r="Q485" s="252" t="s">
        <v>5192</v>
      </c>
      <c r="R485" s="239"/>
      <c r="S485" s="240">
        <v>91001</v>
      </c>
      <c r="T485" s="240" t="s">
        <v>2776</v>
      </c>
      <c r="U485" s="240">
        <v>2013</v>
      </c>
      <c r="V485" s="241">
        <v>38624</v>
      </c>
      <c r="W485" s="239">
        <v>7199</v>
      </c>
      <c r="X485" s="257"/>
      <c r="Y485" s="238"/>
      <c r="Z485" s="257"/>
      <c r="AA485" s="257"/>
      <c r="AB485" s="257"/>
      <c r="AC485" s="235"/>
      <c r="AD485" s="41"/>
      <c r="AE485" s="41"/>
      <c r="AF485" s="41"/>
      <c r="AG485" s="41"/>
      <c r="AH485" s="41"/>
      <c r="AI485" s="307"/>
    </row>
    <row r="486" spans="1:35" ht="45" hidden="1" customHeight="1" x14ac:dyDescent="0.2">
      <c r="A486" s="244" t="s">
        <v>2777</v>
      </c>
      <c r="B486" s="235">
        <v>692551001</v>
      </c>
      <c r="C486" s="235" t="s">
        <v>2339</v>
      </c>
      <c r="D486" s="236" t="s">
        <v>8253</v>
      </c>
      <c r="E486" s="235" t="s">
        <v>2352</v>
      </c>
      <c r="F486" s="237" t="s">
        <v>26</v>
      </c>
      <c r="G486" s="237"/>
      <c r="H486" s="237" t="s">
        <v>2353</v>
      </c>
      <c r="I486" s="237" t="s">
        <v>28</v>
      </c>
      <c r="J486" s="235"/>
      <c r="K486" s="235"/>
      <c r="L486" s="235" t="s">
        <v>7114</v>
      </c>
      <c r="M486" s="235" t="s">
        <v>5247</v>
      </c>
      <c r="N486" s="238" t="s">
        <v>46</v>
      </c>
      <c r="O486" s="239" t="s">
        <v>2778</v>
      </c>
      <c r="P486" s="239" t="s">
        <v>7115</v>
      </c>
      <c r="Q486" s="240" t="s">
        <v>7116</v>
      </c>
      <c r="R486" s="239"/>
      <c r="S486" s="240">
        <v>91001</v>
      </c>
      <c r="T486" s="240" t="s">
        <v>2660</v>
      </c>
      <c r="U486" s="240" t="s">
        <v>8189</v>
      </c>
      <c r="V486" s="241">
        <v>39612</v>
      </c>
      <c r="W486" s="239">
        <v>7395</v>
      </c>
      <c r="X486" s="302"/>
      <c r="Y486" s="303"/>
      <c r="Z486" s="302"/>
      <c r="AA486" s="302"/>
      <c r="AB486" s="302"/>
      <c r="AC486" s="304"/>
      <c r="AD486" s="41"/>
      <c r="AE486" s="41"/>
      <c r="AF486" s="41"/>
      <c r="AG486" s="41"/>
      <c r="AH486" s="41"/>
      <c r="AI486" s="307"/>
    </row>
    <row r="487" spans="1:35" ht="45" hidden="1" customHeight="1" x14ac:dyDescent="0.2">
      <c r="A487" s="244" t="s">
        <v>8279</v>
      </c>
      <c r="B487" s="235">
        <v>691306003</v>
      </c>
      <c r="C487" s="235" t="s">
        <v>2339</v>
      </c>
      <c r="D487" s="236" t="s">
        <v>8253</v>
      </c>
      <c r="E487" s="235" t="s">
        <v>2363</v>
      </c>
      <c r="F487" s="237" t="s">
        <v>1400</v>
      </c>
      <c r="G487" s="237"/>
      <c r="H487" s="237" t="s">
        <v>2364</v>
      </c>
      <c r="I487" s="237" t="s">
        <v>28</v>
      </c>
      <c r="J487" s="235"/>
      <c r="K487" s="235"/>
      <c r="L487" s="235" t="s">
        <v>2779</v>
      </c>
      <c r="M487" s="235" t="s">
        <v>2780</v>
      </c>
      <c r="N487" s="238" t="s">
        <v>5034</v>
      </c>
      <c r="O487" s="239" t="s">
        <v>2781</v>
      </c>
      <c r="P487" s="239"/>
      <c r="Q487" s="240"/>
      <c r="R487" s="239"/>
      <c r="S487" s="240">
        <v>91001</v>
      </c>
      <c r="T487" s="240" t="s">
        <v>2356</v>
      </c>
      <c r="U487" s="240" t="s">
        <v>8189</v>
      </c>
      <c r="V487" s="241">
        <v>38744</v>
      </c>
      <c r="W487" s="239">
        <v>7289</v>
      </c>
      <c r="X487" s="302"/>
      <c r="Y487" s="303"/>
      <c r="Z487" s="302"/>
      <c r="AA487" s="302"/>
      <c r="AB487" s="302"/>
      <c r="AC487" s="304"/>
      <c r="AD487" s="41"/>
      <c r="AE487" s="41"/>
      <c r="AF487" s="41"/>
      <c r="AG487" s="41"/>
      <c r="AH487" s="41"/>
      <c r="AI487" s="307"/>
    </row>
    <row r="488" spans="1:35" ht="45" hidden="1" customHeight="1" x14ac:dyDescent="0.2">
      <c r="A488" s="244" t="s">
        <v>6261</v>
      </c>
      <c r="B488" s="235" t="s">
        <v>7854</v>
      </c>
      <c r="C488" s="235"/>
      <c r="D488" s="236" t="s">
        <v>8253</v>
      </c>
      <c r="E488" s="235" t="s">
        <v>2363</v>
      </c>
      <c r="F488" s="237" t="s">
        <v>1400</v>
      </c>
      <c r="G488" s="237"/>
      <c r="H488" s="237" t="s">
        <v>2364</v>
      </c>
      <c r="I488" s="237" t="s">
        <v>28</v>
      </c>
      <c r="J488" s="235"/>
      <c r="K488" s="235"/>
      <c r="L488" s="235" t="s">
        <v>6262</v>
      </c>
      <c r="M488" s="235" t="s">
        <v>6263</v>
      </c>
      <c r="N488" s="238" t="s">
        <v>47</v>
      </c>
      <c r="O488" s="239" t="s">
        <v>6264</v>
      </c>
      <c r="P488" s="239" t="s">
        <v>6265</v>
      </c>
      <c r="Q488" s="251" t="s">
        <v>6266</v>
      </c>
      <c r="R488" s="239"/>
      <c r="S488" s="240">
        <v>91001</v>
      </c>
      <c r="T488" s="240" t="s">
        <v>2356</v>
      </c>
      <c r="U488" s="240" t="s">
        <v>8189</v>
      </c>
      <c r="V488" s="241">
        <v>44300</v>
      </c>
      <c r="W488" s="239">
        <v>7731</v>
      </c>
      <c r="X488" s="257"/>
      <c r="Y488" s="238"/>
      <c r="Z488" s="257"/>
      <c r="AA488" s="257"/>
      <c r="AB488" s="257"/>
      <c r="AC488" s="235"/>
      <c r="AD488" s="41"/>
      <c r="AE488" s="41"/>
      <c r="AF488" s="41"/>
      <c r="AG488" s="41"/>
      <c r="AH488" s="41"/>
      <c r="AI488" s="307"/>
    </row>
    <row r="489" spans="1:35" ht="45" hidden="1" customHeight="1" x14ac:dyDescent="0.2">
      <c r="A489" s="244" t="s">
        <v>2782</v>
      </c>
      <c r="B489" s="235">
        <v>692541006</v>
      </c>
      <c r="C489" s="235" t="s">
        <v>2339</v>
      </c>
      <c r="D489" s="236" t="s">
        <v>8253</v>
      </c>
      <c r="E489" s="235" t="s">
        <v>2352</v>
      </c>
      <c r="F489" s="237" t="s">
        <v>26</v>
      </c>
      <c r="G489" s="237"/>
      <c r="H489" s="237" t="s">
        <v>2353</v>
      </c>
      <c r="I489" s="237" t="s">
        <v>28</v>
      </c>
      <c r="J489" s="235"/>
      <c r="K489" s="235"/>
      <c r="L489" s="235" t="s">
        <v>2783</v>
      </c>
      <c r="M489" s="235" t="s">
        <v>2784</v>
      </c>
      <c r="N489" s="238" t="s">
        <v>46</v>
      </c>
      <c r="O489" s="239" t="s">
        <v>2785</v>
      </c>
      <c r="P489" s="239" t="s">
        <v>7117</v>
      </c>
      <c r="Q489" s="251" t="s">
        <v>7118</v>
      </c>
      <c r="R489" s="239"/>
      <c r="S489" s="240">
        <v>91001</v>
      </c>
      <c r="T489" s="240" t="s">
        <v>2356</v>
      </c>
      <c r="U489" s="240" t="s">
        <v>8189</v>
      </c>
      <c r="V489" s="241">
        <v>37970</v>
      </c>
      <c r="W489" s="239">
        <v>7071</v>
      </c>
      <c r="X489" s="302"/>
      <c r="Y489" s="303"/>
      <c r="Z489" s="302"/>
      <c r="AA489" s="302"/>
      <c r="AB489" s="302"/>
      <c r="AC489" s="304"/>
      <c r="AD489" s="41"/>
      <c r="AE489" s="41"/>
      <c r="AF489" s="41"/>
      <c r="AG489" s="41"/>
      <c r="AH489" s="41"/>
      <c r="AI489" s="307"/>
    </row>
    <row r="490" spans="1:35" ht="45" hidden="1" customHeight="1" x14ac:dyDescent="0.2">
      <c r="A490" s="244" t="s">
        <v>7119</v>
      </c>
      <c r="B490" s="235">
        <v>691604004</v>
      </c>
      <c r="C490" s="235" t="s">
        <v>2339</v>
      </c>
      <c r="D490" s="236" t="s">
        <v>8253</v>
      </c>
      <c r="E490" s="235" t="s">
        <v>506</v>
      </c>
      <c r="F490" s="237" t="s">
        <v>26</v>
      </c>
      <c r="G490" s="237"/>
      <c r="H490" s="237" t="s">
        <v>2434</v>
      </c>
      <c r="I490" s="237" t="s">
        <v>28</v>
      </c>
      <c r="J490" s="235"/>
      <c r="K490" s="235"/>
      <c r="L490" s="235" t="s">
        <v>2786</v>
      </c>
      <c r="M490" s="235" t="s">
        <v>2787</v>
      </c>
      <c r="N490" s="238" t="s">
        <v>294</v>
      </c>
      <c r="O490" s="239" t="s">
        <v>2789</v>
      </c>
      <c r="P490" s="239" t="s">
        <v>2788</v>
      </c>
      <c r="Q490" s="240"/>
      <c r="R490" s="239"/>
      <c r="S490" s="240">
        <v>91001</v>
      </c>
      <c r="T490" s="240" t="s">
        <v>2790</v>
      </c>
      <c r="U490" s="240">
        <v>2006</v>
      </c>
      <c r="V490" s="241">
        <v>38768</v>
      </c>
      <c r="W490" s="239">
        <v>7305</v>
      </c>
      <c r="X490" s="257"/>
      <c r="Y490" s="238"/>
      <c r="Z490" s="257"/>
      <c r="AA490" s="257"/>
      <c r="AB490" s="257"/>
      <c r="AC490" s="235"/>
      <c r="AD490" s="41"/>
      <c r="AE490" s="41"/>
      <c r="AF490" s="41"/>
      <c r="AG490" s="41"/>
      <c r="AH490" s="41"/>
      <c r="AI490" s="307"/>
    </row>
    <row r="491" spans="1:35" ht="45" hidden="1" customHeight="1" x14ac:dyDescent="0.2">
      <c r="A491" s="244" t="s">
        <v>2791</v>
      </c>
      <c r="B491" s="235">
        <v>690511002</v>
      </c>
      <c r="C491" s="235" t="s">
        <v>2339</v>
      </c>
      <c r="D491" s="236" t="s">
        <v>8253</v>
      </c>
      <c r="E491" s="235" t="s">
        <v>2352</v>
      </c>
      <c r="F491" s="237" t="s">
        <v>26</v>
      </c>
      <c r="G491" s="237"/>
      <c r="H491" s="237" t="s">
        <v>2353</v>
      </c>
      <c r="I491" s="237" t="s">
        <v>28</v>
      </c>
      <c r="J491" s="235"/>
      <c r="K491" s="235"/>
      <c r="L491" s="235" t="s">
        <v>5165</v>
      </c>
      <c r="M491" s="235" t="s">
        <v>2792</v>
      </c>
      <c r="N491" s="238" t="s">
        <v>504</v>
      </c>
      <c r="O491" s="239" t="s">
        <v>638</v>
      </c>
      <c r="P491" s="239" t="s">
        <v>5166</v>
      </c>
      <c r="Q491" s="252" t="s">
        <v>5167</v>
      </c>
      <c r="R491" s="239"/>
      <c r="S491" s="240" t="s">
        <v>2562</v>
      </c>
      <c r="T491" s="240" t="s">
        <v>2356</v>
      </c>
      <c r="U491" s="240" t="s">
        <v>8189</v>
      </c>
      <c r="V491" s="241">
        <v>38159</v>
      </c>
      <c r="W491" s="239">
        <v>7128</v>
      </c>
      <c r="X491" s="257"/>
      <c r="Y491" s="238"/>
      <c r="Z491" s="257"/>
      <c r="AA491" s="257"/>
      <c r="AB491" s="257"/>
      <c r="AC491" s="235"/>
      <c r="AD491" s="41"/>
      <c r="AE491" s="41"/>
      <c r="AF491" s="41"/>
      <c r="AG491" s="41"/>
      <c r="AH491" s="41"/>
      <c r="AI491" s="307"/>
    </row>
    <row r="492" spans="1:35" ht="45" hidden="1" customHeight="1" x14ac:dyDescent="0.2">
      <c r="A492" s="244" t="s">
        <v>7120</v>
      </c>
      <c r="B492" s="235" t="s">
        <v>7855</v>
      </c>
      <c r="C492" s="235" t="s">
        <v>2339</v>
      </c>
      <c r="D492" s="236" t="s">
        <v>8253</v>
      </c>
      <c r="E492" s="235" t="s">
        <v>2352</v>
      </c>
      <c r="F492" s="237" t="s">
        <v>26</v>
      </c>
      <c r="G492" s="237"/>
      <c r="H492" s="237" t="s">
        <v>2353</v>
      </c>
      <c r="I492" s="237" t="s">
        <v>28</v>
      </c>
      <c r="J492" s="235"/>
      <c r="K492" s="235"/>
      <c r="L492" s="235" t="s">
        <v>7121</v>
      </c>
      <c r="M492" s="235" t="s">
        <v>2793</v>
      </c>
      <c r="N492" s="238" t="s">
        <v>294</v>
      </c>
      <c r="O492" s="239" t="s">
        <v>4107</v>
      </c>
      <c r="P492" s="239" t="s">
        <v>2794</v>
      </c>
      <c r="Q492" s="240"/>
      <c r="R492" s="239"/>
      <c r="S492" s="240">
        <v>91001</v>
      </c>
      <c r="T492" s="240" t="s">
        <v>2795</v>
      </c>
      <c r="U492" s="240" t="s">
        <v>8189</v>
      </c>
      <c r="V492" s="241">
        <v>38736</v>
      </c>
      <c r="W492" s="239">
        <v>7267</v>
      </c>
      <c r="X492" s="302"/>
      <c r="Y492" s="303"/>
      <c r="Z492" s="302"/>
      <c r="AA492" s="302"/>
      <c r="AB492" s="302"/>
      <c r="AC492" s="304"/>
      <c r="AD492" s="41"/>
      <c r="AE492" s="41"/>
      <c r="AF492" s="41"/>
      <c r="AG492" s="41"/>
      <c r="AH492" s="41"/>
      <c r="AI492" s="307"/>
    </row>
    <row r="493" spans="1:35" ht="45" hidden="1" customHeight="1" x14ac:dyDescent="0.2">
      <c r="A493" s="244" t="s">
        <v>2796</v>
      </c>
      <c r="B493" s="235">
        <v>692006003</v>
      </c>
      <c r="C493" s="235" t="s">
        <v>2339</v>
      </c>
      <c r="D493" s="236" t="s">
        <v>8253</v>
      </c>
      <c r="E493" s="235" t="s">
        <v>2352</v>
      </c>
      <c r="F493" s="237" t="s">
        <v>26</v>
      </c>
      <c r="G493" s="237"/>
      <c r="H493" s="237" t="s">
        <v>2353</v>
      </c>
      <c r="I493" s="237" t="s">
        <v>28</v>
      </c>
      <c r="J493" s="235"/>
      <c r="K493" s="235"/>
      <c r="L493" s="235" t="s">
        <v>2797</v>
      </c>
      <c r="M493" s="235" t="s">
        <v>2798</v>
      </c>
      <c r="N493" s="238" t="s">
        <v>5035</v>
      </c>
      <c r="O493" s="239" t="s">
        <v>1008</v>
      </c>
      <c r="P493" s="239" t="s">
        <v>5194</v>
      </c>
      <c r="Q493" s="240" t="s">
        <v>5195</v>
      </c>
      <c r="R493" s="239"/>
      <c r="S493" s="240">
        <v>91001</v>
      </c>
      <c r="T493" s="240" t="s">
        <v>2356</v>
      </c>
      <c r="U493" s="240" t="s">
        <v>8189</v>
      </c>
      <c r="V493" s="241">
        <v>42991</v>
      </c>
      <c r="W493" s="239">
        <v>7636</v>
      </c>
      <c r="X493" s="257"/>
      <c r="Y493" s="238"/>
      <c r="Z493" s="257"/>
      <c r="AA493" s="257"/>
      <c r="AB493" s="257"/>
      <c r="AC493" s="235"/>
      <c r="AD493" s="41"/>
      <c r="AE493" s="41"/>
      <c r="AF493" s="41"/>
      <c r="AG493" s="41"/>
      <c r="AH493" s="41"/>
      <c r="AI493" s="307"/>
    </row>
    <row r="494" spans="1:35" ht="45" hidden="1" customHeight="1" x14ac:dyDescent="0.2">
      <c r="A494" s="244" t="s">
        <v>2799</v>
      </c>
      <c r="B494" s="235">
        <v>690415003</v>
      </c>
      <c r="C494" s="235" t="s">
        <v>2339</v>
      </c>
      <c r="D494" s="236" t="s">
        <v>8253</v>
      </c>
      <c r="E494" s="235" t="s">
        <v>506</v>
      </c>
      <c r="F494" s="237" t="s">
        <v>26</v>
      </c>
      <c r="G494" s="237"/>
      <c r="H494" s="237" t="s">
        <v>507</v>
      </c>
      <c r="I494" s="237" t="s">
        <v>28</v>
      </c>
      <c r="J494" s="235"/>
      <c r="K494" s="235"/>
      <c r="L494" s="235" t="s">
        <v>7122</v>
      </c>
      <c r="M494" s="235" t="s">
        <v>2801</v>
      </c>
      <c r="N494" s="238" t="s">
        <v>5032</v>
      </c>
      <c r="O494" s="239" t="s">
        <v>1894</v>
      </c>
      <c r="P494" s="239" t="s">
        <v>2802</v>
      </c>
      <c r="Q494" s="240" t="s">
        <v>2800</v>
      </c>
      <c r="R494" s="239"/>
      <c r="S494" s="240">
        <v>91001</v>
      </c>
      <c r="T494" s="240" t="s">
        <v>2415</v>
      </c>
      <c r="U494" s="240" t="s">
        <v>8189</v>
      </c>
      <c r="V494" s="241">
        <v>42053</v>
      </c>
      <c r="W494" s="239">
        <v>7534</v>
      </c>
      <c r="X494" s="302"/>
      <c r="Y494" s="303"/>
      <c r="Z494" s="302"/>
      <c r="AA494" s="302"/>
      <c r="AB494" s="302"/>
      <c r="AC494" s="304"/>
      <c r="AD494" s="41"/>
      <c r="AE494" s="41"/>
      <c r="AF494" s="41"/>
      <c r="AG494" s="41"/>
      <c r="AH494" s="41"/>
      <c r="AI494" s="307"/>
    </row>
    <row r="495" spans="1:35" ht="45" hidden="1" customHeight="1" x14ac:dyDescent="0.2">
      <c r="A495" s="244" t="s">
        <v>2803</v>
      </c>
      <c r="B495" s="235">
        <v>691513009</v>
      </c>
      <c r="C495" s="235" t="s">
        <v>2339</v>
      </c>
      <c r="D495" s="236" t="s">
        <v>8253</v>
      </c>
      <c r="E495" s="235" t="s">
        <v>2352</v>
      </c>
      <c r="F495" s="237" t="s">
        <v>26</v>
      </c>
      <c r="G495" s="237"/>
      <c r="H495" s="237" t="s">
        <v>2353</v>
      </c>
      <c r="I495" s="237" t="s">
        <v>28</v>
      </c>
      <c r="J495" s="235"/>
      <c r="K495" s="235"/>
      <c r="L495" s="237" t="s">
        <v>7123</v>
      </c>
      <c r="M495" s="235" t="s">
        <v>2805</v>
      </c>
      <c r="N495" s="238" t="s">
        <v>294</v>
      </c>
      <c r="O495" s="239" t="s">
        <v>2807</v>
      </c>
      <c r="P495" s="239" t="s">
        <v>2806</v>
      </c>
      <c r="Q495" s="235" t="s">
        <v>2804</v>
      </c>
      <c r="R495" s="239"/>
      <c r="S495" s="240">
        <v>91001</v>
      </c>
      <c r="T495" s="240" t="s">
        <v>2356</v>
      </c>
      <c r="U495" s="240" t="s">
        <v>8189</v>
      </c>
      <c r="V495" s="241">
        <v>37970</v>
      </c>
      <c r="W495" s="239">
        <v>7090</v>
      </c>
      <c r="X495" s="257"/>
      <c r="Y495" s="238"/>
      <c r="Z495" s="257"/>
      <c r="AA495" s="257"/>
      <c r="AB495" s="257"/>
      <c r="AC495" s="235"/>
      <c r="AD495" s="41"/>
      <c r="AE495" s="41"/>
      <c r="AF495" s="41"/>
      <c r="AG495" s="41"/>
      <c r="AH495" s="41"/>
      <c r="AI495" s="307"/>
    </row>
    <row r="496" spans="1:35" ht="45" hidden="1" customHeight="1" x14ac:dyDescent="0.2">
      <c r="A496" s="244" t="s">
        <v>2808</v>
      </c>
      <c r="B496" s="235">
        <v>690604000</v>
      </c>
      <c r="C496" s="235" t="s">
        <v>2339</v>
      </c>
      <c r="D496" s="236" t="s">
        <v>8253</v>
      </c>
      <c r="E496" s="235" t="s">
        <v>2352</v>
      </c>
      <c r="F496" s="237" t="s">
        <v>26</v>
      </c>
      <c r="G496" s="237"/>
      <c r="H496" s="237" t="s">
        <v>2353</v>
      </c>
      <c r="I496" s="237" t="s">
        <v>28</v>
      </c>
      <c r="J496" s="235"/>
      <c r="K496" s="235"/>
      <c r="L496" s="235" t="s">
        <v>2809</v>
      </c>
      <c r="M496" s="235" t="s">
        <v>2810</v>
      </c>
      <c r="N496" s="238" t="s">
        <v>504</v>
      </c>
      <c r="O496" s="239" t="s">
        <v>2812</v>
      </c>
      <c r="P496" s="239" t="s">
        <v>2811</v>
      </c>
      <c r="Q496" s="240"/>
      <c r="R496" s="239"/>
      <c r="S496" s="240">
        <v>91001</v>
      </c>
      <c r="T496" s="240" t="s">
        <v>2356</v>
      </c>
      <c r="U496" s="240" t="s">
        <v>8189</v>
      </c>
      <c r="V496" s="241">
        <v>38737</v>
      </c>
      <c r="W496" s="239">
        <v>7300</v>
      </c>
      <c r="X496" s="257"/>
      <c r="Y496" s="238"/>
      <c r="Z496" s="257"/>
      <c r="AA496" s="257"/>
      <c r="AB496" s="257"/>
      <c r="AC496" s="235"/>
      <c r="AD496" s="41"/>
      <c r="AE496" s="41"/>
      <c r="AF496" s="41"/>
      <c r="AG496" s="41"/>
      <c r="AH496" s="41"/>
      <c r="AI496" s="307"/>
    </row>
    <row r="497" spans="1:35" ht="45" hidden="1" customHeight="1" x14ac:dyDescent="0.2">
      <c r="A497" s="244" t="s">
        <v>7124</v>
      </c>
      <c r="B497" s="235">
        <v>690802007</v>
      </c>
      <c r="C497" s="235" t="s">
        <v>2339</v>
      </c>
      <c r="D497" s="236" t="s">
        <v>8253</v>
      </c>
      <c r="E497" s="235" t="s">
        <v>2352</v>
      </c>
      <c r="F497" s="237" t="s">
        <v>26</v>
      </c>
      <c r="G497" s="237"/>
      <c r="H497" s="237" t="s">
        <v>2353</v>
      </c>
      <c r="I497" s="237" t="s">
        <v>28</v>
      </c>
      <c r="J497" s="235"/>
      <c r="K497" s="235"/>
      <c r="L497" s="235" t="s">
        <v>7125</v>
      </c>
      <c r="M497" s="235" t="s">
        <v>2813</v>
      </c>
      <c r="N497" s="238" t="s">
        <v>5033</v>
      </c>
      <c r="O497" s="239" t="s">
        <v>2815</v>
      </c>
      <c r="P497" s="239" t="s">
        <v>2814</v>
      </c>
      <c r="Q497" s="240"/>
      <c r="R497" s="239"/>
      <c r="S497" s="240">
        <v>91001</v>
      </c>
      <c r="T497" s="240" t="s">
        <v>2356</v>
      </c>
      <c r="U497" s="240" t="s">
        <v>8189</v>
      </c>
      <c r="V497" s="241">
        <v>38712</v>
      </c>
      <c r="W497" s="239">
        <v>7235</v>
      </c>
      <c r="X497" s="302"/>
      <c r="Y497" s="303"/>
      <c r="Z497" s="302"/>
      <c r="AA497" s="302"/>
      <c r="AB497" s="302"/>
      <c r="AC497" s="304"/>
      <c r="AD497" s="41"/>
      <c r="AE497" s="41"/>
      <c r="AF497" s="41"/>
      <c r="AG497" s="41"/>
      <c r="AH497" s="41"/>
      <c r="AI497" s="307"/>
    </row>
    <row r="498" spans="1:35" ht="45" hidden="1" customHeight="1" x14ac:dyDescent="0.2">
      <c r="A498" s="244" t="s">
        <v>2816</v>
      </c>
      <c r="B498" s="235" t="s">
        <v>7856</v>
      </c>
      <c r="C498" s="235" t="s">
        <v>2817</v>
      </c>
      <c r="D498" s="236" t="s">
        <v>8253</v>
      </c>
      <c r="E498" s="235" t="s">
        <v>2352</v>
      </c>
      <c r="F498" s="237" t="s">
        <v>2818</v>
      </c>
      <c r="G498" s="237"/>
      <c r="H498" s="237" t="s">
        <v>2353</v>
      </c>
      <c r="I498" s="235" t="s">
        <v>28</v>
      </c>
      <c r="J498" s="235"/>
      <c r="K498" s="235"/>
      <c r="L498" s="235" t="s">
        <v>8067</v>
      </c>
      <c r="M498" s="235" t="s">
        <v>2820</v>
      </c>
      <c r="N498" s="239" t="s">
        <v>46</v>
      </c>
      <c r="O498" s="235" t="s">
        <v>1561</v>
      </c>
      <c r="P498" s="238" t="s">
        <v>2819</v>
      </c>
      <c r="Q498" s="240" t="s">
        <v>5168</v>
      </c>
      <c r="R498" s="235"/>
      <c r="S498" s="235">
        <v>91001</v>
      </c>
      <c r="T498" s="240" t="s">
        <v>2356</v>
      </c>
      <c r="U498" s="240" t="s">
        <v>8189</v>
      </c>
      <c r="V498" s="241">
        <v>37970</v>
      </c>
      <c r="W498" s="239">
        <v>7081</v>
      </c>
      <c r="X498" s="302"/>
      <c r="Y498" s="303"/>
      <c r="Z498" s="302"/>
      <c r="AA498" s="302"/>
      <c r="AB498" s="302"/>
      <c r="AC498" s="304"/>
      <c r="AD498" s="41"/>
      <c r="AE498" s="41"/>
      <c r="AF498" s="41"/>
      <c r="AG498" s="41"/>
      <c r="AH498" s="41"/>
      <c r="AI498" s="307"/>
    </row>
    <row r="499" spans="1:35" ht="45" hidden="1" customHeight="1" x14ac:dyDescent="0.2">
      <c r="A499" s="234" t="s">
        <v>2821</v>
      </c>
      <c r="B499" s="235">
        <v>692005007</v>
      </c>
      <c r="C499" s="235" t="s">
        <v>2339</v>
      </c>
      <c r="D499" s="236" t="s">
        <v>8253</v>
      </c>
      <c r="E499" s="235" t="s">
        <v>506</v>
      </c>
      <c r="F499" s="237" t="s">
        <v>26</v>
      </c>
      <c r="G499" s="237"/>
      <c r="H499" s="237" t="s">
        <v>507</v>
      </c>
      <c r="I499" s="237" t="s">
        <v>28</v>
      </c>
      <c r="J499" s="235"/>
      <c r="K499" s="235"/>
      <c r="L499" s="235" t="s">
        <v>4971</v>
      </c>
      <c r="M499" s="235" t="s">
        <v>4972</v>
      </c>
      <c r="N499" s="238" t="s">
        <v>5035</v>
      </c>
      <c r="O499" s="239" t="s">
        <v>6585</v>
      </c>
      <c r="P499" s="239"/>
      <c r="Q499" s="240"/>
      <c r="R499" s="239"/>
      <c r="S499" s="240">
        <v>91001</v>
      </c>
      <c r="T499" s="240" t="s">
        <v>2482</v>
      </c>
      <c r="U499" s="240" t="s">
        <v>8189</v>
      </c>
      <c r="V499" s="241">
        <v>41939</v>
      </c>
      <c r="W499" s="239">
        <v>7515</v>
      </c>
      <c r="X499" s="257"/>
      <c r="Y499" s="238"/>
      <c r="Z499" s="257"/>
      <c r="AA499" s="257"/>
      <c r="AB499" s="257"/>
      <c r="AC499" s="235"/>
      <c r="AD499" s="41"/>
      <c r="AE499" s="41"/>
      <c r="AF499" s="41"/>
      <c r="AG499" s="41"/>
      <c r="AH499" s="41"/>
      <c r="AI499" s="307"/>
    </row>
    <row r="500" spans="1:35" ht="45" hidden="1" customHeight="1" x14ac:dyDescent="0.2">
      <c r="A500" s="244" t="s">
        <v>7126</v>
      </c>
      <c r="B500" s="235">
        <v>690709007</v>
      </c>
      <c r="C500" s="235" t="s">
        <v>2339</v>
      </c>
      <c r="D500" s="236" t="s">
        <v>8253</v>
      </c>
      <c r="E500" s="235" t="s">
        <v>2352</v>
      </c>
      <c r="F500" s="237" t="s">
        <v>26</v>
      </c>
      <c r="G500" s="237"/>
      <c r="H500" s="237" t="s">
        <v>2353</v>
      </c>
      <c r="I500" s="237" t="s">
        <v>28</v>
      </c>
      <c r="J500" s="235"/>
      <c r="K500" s="235"/>
      <c r="L500" s="235" t="s">
        <v>7127</v>
      </c>
      <c r="M500" s="235" t="s">
        <v>2822</v>
      </c>
      <c r="N500" s="238" t="s">
        <v>46</v>
      </c>
      <c r="O500" s="239" t="s">
        <v>2824</v>
      </c>
      <c r="P500" s="239" t="s">
        <v>2823</v>
      </c>
      <c r="Q500" s="249" t="s">
        <v>7128</v>
      </c>
      <c r="R500" s="239"/>
      <c r="S500" s="240">
        <v>91001</v>
      </c>
      <c r="T500" s="240" t="s">
        <v>2384</v>
      </c>
      <c r="U500" s="240" t="s">
        <v>8189</v>
      </c>
      <c r="V500" s="241">
        <v>38531</v>
      </c>
      <c r="W500" s="239">
        <v>7176</v>
      </c>
      <c r="X500" s="302"/>
      <c r="Y500" s="303"/>
      <c r="Z500" s="302"/>
      <c r="AA500" s="302"/>
      <c r="AB500" s="302"/>
      <c r="AC500" s="304"/>
      <c r="AD500" s="41"/>
      <c r="AE500" s="41"/>
      <c r="AF500" s="41"/>
      <c r="AG500" s="41"/>
      <c r="AH500" s="41"/>
      <c r="AI500" s="307"/>
    </row>
    <row r="501" spans="1:35" ht="45" hidden="1" customHeight="1" x14ac:dyDescent="0.2">
      <c r="A501" s="244" t="s">
        <v>2825</v>
      </c>
      <c r="B501" s="235">
        <v>690815001</v>
      </c>
      <c r="C501" s="235" t="s">
        <v>2339</v>
      </c>
      <c r="D501" s="236" t="s">
        <v>8253</v>
      </c>
      <c r="E501" s="235" t="s">
        <v>506</v>
      </c>
      <c r="F501" s="237" t="s">
        <v>26</v>
      </c>
      <c r="G501" s="237"/>
      <c r="H501" s="237" t="s">
        <v>507</v>
      </c>
      <c r="I501" s="237" t="s">
        <v>28</v>
      </c>
      <c r="J501" s="235"/>
      <c r="K501" s="235"/>
      <c r="L501" s="235" t="s">
        <v>7129</v>
      </c>
      <c r="M501" s="235" t="s">
        <v>2826</v>
      </c>
      <c r="N501" s="238" t="s">
        <v>5033</v>
      </c>
      <c r="O501" s="239" t="s">
        <v>2827</v>
      </c>
      <c r="P501" s="239" t="s">
        <v>5202</v>
      </c>
      <c r="Q501" s="240" t="s">
        <v>5203</v>
      </c>
      <c r="R501" s="239"/>
      <c r="S501" s="240">
        <v>91001</v>
      </c>
      <c r="T501" s="240" t="s">
        <v>2482</v>
      </c>
      <c r="U501" s="240" t="s">
        <v>8189</v>
      </c>
      <c r="V501" s="241">
        <v>41906</v>
      </c>
      <c r="W501" s="239">
        <v>7508</v>
      </c>
      <c r="X501" s="302"/>
      <c r="Y501" s="303"/>
      <c r="Z501" s="302"/>
      <c r="AA501" s="302"/>
      <c r="AB501" s="302"/>
      <c r="AC501" s="304"/>
      <c r="AD501" s="41"/>
      <c r="AE501" s="41"/>
      <c r="AF501" s="41"/>
      <c r="AG501" s="41"/>
      <c r="AH501" s="41"/>
      <c r="AI501" s="307"/>
    </row>
    <row r="502" spans="1:35" ht="45" hidden="1" customHeight="1" x14ac:dyDescent="0.2">
      <c r="A502" s="244" t="s">
        <v>6339</v>
      </c>
      <c r="B502" s="235">
        <v>690733005</v>
      </c>
      <c r="C502" s="235" t="s">
        <v>2339</v>
      </c>
      <c r="D502" s="236" t="s">
        <v>8253</v>
      </c>
      <c r="E502" s="235" t="s">
        <v>2352</v>
      </c>
      <c r="F502" s="237" t="s">
        <v>26</v>
      </c>
      <c r="G502" s="237"/>
      <c r="H502" s="237" t="s">
        <v>2353</v>
      </c>
      <c r="I502" s="237" t="s">
        <v>28</v>
      </c>
      <c r="J502" s="235"/>
      <c r="K502" s="235"/>
      <c r="L502" s="235" t="s">
        <v>2828</v>
      </c>
      <c r="M502" s="235" t="s">
        <v>2830</v>
      </c>
      <c r="N502" s="238" t="s">
        <v>46</v>
      </c>
      <c r="O502" s="239" t="s">
        <v>2832</v>
      </c>
      <c r="P502" s="239" t="s">
        <v>2831</v>
      </c>
      <c r="Q502" s="240" t="s">
        <v>2829</v>
      </c>
      <c r="R502" s="239"/>
      <c r="S502" s="240">
        <v>91001</v>
      </c>
      <c r="T502" s="240" t="s">
        <v>2356</v>
      </c>
      <c r="U502" s="240" t="s">
        <v>8189</v>
      </c>
      <c r="V502" s="241">
        <v>38509</v>
      </c>
      <c r="W502" s="239">
        <v>7171</v>
      </c>
      <c r="X502" s="257"/>
      <c r="Y502" s="238"/>
      <c r="Z502" s="257"/>
      <c r="AA502" s="257"/>
      <c r="AB502" s="257"/>
      <c r="AC502" s="235"/>
      <c r="AD502" s="41"/>
      <c r="AE502" s="41"/>
      <c r="AF502" s="41"/>
      <c r="AG502" s="41"/>
      <c r="AH502" s="41"/>
      <c r="AI502" s="307"/>
    </row>
    <row r="503" spans="1:35" ht="45" hidden="1" customHeight="1" x14ac:dyDescent="0.2">
      <c r="A503" s="244" t="s">
        <v>2833</v>
      </c>
      <c r="B503" s="235">
        <v>692004000</v>
      </c>
      <c r="C503" s="235" t="s">
        <v>2339</v>
      </c>
      <c r="D503" s="236" t="s">
        <v>8253</v>
      </c>
      <c r="E503" s="235" t="s">
        <v>506</v>
      </c>
      <c r="F503" s="237" t="s">
        <v>26</v>
      </c>
      <c r="G503" s="237"/>
      <c r="H503" s="237" t="s">
        <v>507</v>
      </c>
      <c r="I503" s="237" t="s">
        <v>2834</v>
      </c>
      <c r="J503" s="235"/>
      <c r="K503" s="235"/>
      <c r="L503" s="235" t="s">
        <v>2835</v>
      </c>
      <c r="M503" s="235" t="s">
        <v>2837</v>
      </c>
      <c r="N503" s="238" t="s">
        <v>5035</v>
      </c>
      <c r="O503" s="239" t="s">
        <v>8280</v>
      </c>
      <c r="P503" s="239" t="s">
        <v>2838</v>
      </c>
      <c r="Q503" s="240" t="s">
        <v>2836</v>
      </c>
      <c r="R503" s="239"/>
      <c r="S503" s="240">
        <v>91001</v>
      </c>
      <c r="T503" s="240" t="s">
        <v>2482</v>
      </c>
      <c r="U503" s="240" t="s">
        <v>8189</v>
      </c>
      <c r="V503" s="241">
        <v>41996</v>
      </c>
      <c r="W503" s="239">
        <v>7520</v>
      </c>
      <c r="X503" s="257"/>
      <c r="Y503" s="238"/>
      <c r="Z503" s="257"/>
      <c r="AA503" s="257"/>
      <c r="AB503" s="257"/>
      <c r="AC503" s="235"/>
      <c r="AD503" s="41"/>
      <c r="AE503" s="41"/>
      <c r="AF503" s="41"/>
      <c r="AG503" s="41"/>
      <c r="AH503" s="41"/>
      <c r="AI503" s="307"/>
    </row>
    <row r="504" spans="1:35" ht="45" hidden="1" customHeight="1" x14ac:dyDescent="0.2">
      <c r="A504" s="244" t="s">
        <v>2839</v>
      </c>
      <c r="B504" s="235">
        <v>691109003</v>
      </c>
      <c r="C504" s="235" t="s">
        <v>2339</v>
      </c>
      <c r="D504" s="236" t="s">
        <v>8253</v>
      </c>
      <c r="E504" s="235" t="s">
        <v>2352</v>
      </c>
      <c r="F504" s="237" t="s">
        <v>26</v>
      </c>
      <c r="G504" s="237"/>
      <c r="H504" s="237" t="s">
        <v>2353</v>
      </c>
      <c r="I504" s="237" t="s">
        <v>28</v>
      </c>
      <c r="J504" s="235"/>
      <c r="K504" s="235"/>
      <c r="L504" s="235" t="s">
        <v>2840</v>
      </c>
      <c r="M504" s="235" t="s">
        <v>2842</v>
      </c>
      <c r="N504" s="238" t="s">
        <v>5034</v>
      </c>
      <c r="O504" s="239" t="s">
        <v>1084</v>
      </c>
      <c r="P504" s="239" t="s">
        <v>2843</v>
      </c>
      <c r="Q504" s="240" t="s">
        <v>2841</v>
      </c>
      <c r="R504" s="239"/>
      <c r="S504" s="240">
        <v>91001</v>
      </c>
      <c r="T504" s="240" t="s">
        <v>2356</v>
      </c>
      <c r="U504" s="240" t="s">
        <v>8189</v>
      </c>
      <c r="V504" s="241">
        <v>38709</v>
      </c>
      <c r="W504" s="239">
        <v>7234</v>
      </c>
      <c r="X504" s="257"/>
      <c r="Y504" s="238"/>
      <c r="Z504" s="257"/>
      <c r="AA504" s="257"/>
      <c r="AB504" s="257"/>
      <c r="AC504" s="235"/>
      <c r="AD504" s="41"/>
      <c r="AE504" s="41"/>
      <c r="AF504" s="41"/>
      <c r="AG504" s="41"/>
      <c r="AH504" s="41"/>
      <c r="AI504" s="307"/>
    </row>
    <row r="505" spans="1:35" ht="45" hidden="1" customHeight="1" x14ac:dyDescent="0.2">
      <c r="A505" s="244" t="s">
        <v>7130</v>
      </c>
      <c r="B505" s="235">
        <v>692205006</v>
      </c>
      <c r="C505" s="235" t="s">
        <v>2339</v>
      </c>
      <c r="D505" s="236" t="s">
        <v>8253</v>
      </c>
      <c r="E505" s="235" t="s">
        <v>2352</v>
      </c>
      <c r="F505" s="237" t="s">
        <v>26</v>
      </c>
      <c r="G505" s="237"/>
      <c r="H505" s="237" t="s">
        <v>2353</v>
      </c>
      <c r="I505" s="237" t="s">
        <v>28</v>
      </c>
      <c r="J505" s="235"/>
      <c r="K505" s="235"/>
      <c r="L505" s="235" t="s">
        <v>5349</v>
      </c>
      <c r="M505" s="235" t="s">
        <v>2844</v>
      </c>
      <c r="N505" s="238" t="s">
        <v>5029</v>
      </c>
      <c r="O505" s="239" t="s">
        <v>2845</v>
      </c>
      <c r="P505" s="239" t="s">
        <v>5350</v>
      </c>
      <c r="Q505" s="240" t="s">
        <v>5351</v>
      </c>
      <c r="R505" s="239"/>
      <c r="S505" s="240">
        <v>91001</v>
      </c>
      <c r="T505" s="240" t="s">
        <v>2846</v>
      </c>
      <c r="U505" s="240">
        <v>2009</v>
      </c>
      <c r="V505" s="241">
        <v>37970</v>
      </c>
      <c r="W505" s="239">
        <v>6995</v>
      </c>
      <c r="X505" s="257"/>
      <c r="Y505" s="238"/>
      <c r="Z505" s="257"/>
      <c r="AA505" s="257"/>
      <c r="AB505" s="257"/>
      <c r="AC505" s="235"/>
      <c r="AD505" s="41"/>
      <c r="AE505" s="41"/>
      <c r="AF505" s="41"/>
      <c r="AG505" s="41"/>
      <c r="AH505" s="41"/>
      <c r="AI505" s="307"/>
    </row>
    <row r="506" spans="1:35" ht="45" hidden="1" customHeight="1" x14ac:dyDescent="0.2">
      <c r="A506" s="244" t="s">
        <v>2847</v>
      </c>
      <c r="B506" s="235">
        <v>690204002</v>
      </c>
      <c r="C506" s="235" t="s">
        <v>2339</v>
      </c>
      <c r="D506" s="236" t="s">
        <v>8253</v>
      </c>
      <c r="E506" s="235" t="s">
        <v>506</v>
      </c>
      <c r="F506" s="237" t="s">
        <v>26</v>
      </c>
      <c r="G506" s="237"/>
      <c r="H506" s="237" t="s">
        <v>507</v>
      </c>
      <c r="I506" s="237" t="s">
        <v>28</v>
      </c>
      <c r="J506" s="235"/>
      <c r="K506" s="235"/>
      <c r="L506" s="235" t="s">
        <v>2848</v>
      </c>
      <c r="M506" s="235" t="s">
        <v>2850</v>
      </c>
      <c r="N506" s="238" t="s">
        <v>5030</v>
      </c>
      <c r="O506" s="239" t="s">
        <v>8281</v>
      </c>
      <c r="P506" s="239" t="s">
        <v>2851</v>
      </c>
      <c r="Q506" s="240" t="s">
        <v>2849</v>
      </c>
      <c r="R506" s="239"/>
      <c r="S506" s="240">
        <v>91001</v>
      </c>
      <c r="T506" s="240" t="s">
        <v>2384</v>
      </c>
      <c r="U506" s="240" t="s">
        <v>8189</v>
      </c>
      <c r="V506" s="241">
        <v>38618</v>
      </c>
      <c r="W506" s="239">
        <v>7194</v>
      </c>
      <c r="X506" s="257"/>
      <c r="Y506" s="238"/>
      <c r="Z506" s="257"/>
      <c r="AA506" s="257"/>
      <c r="AB506" s="257"/>
      <c r="AC506" s="235"/>
      <c r="AD506" s="41"/>
      <c r="AE506" s="41"/>
      <c r="AF506" s="41"/>
      <c r="AG506" s="41"/>
      <c r="AH506" s="41"/>
      <c r="AI506" s="307"/>
    </row>
    <row r="507" spans="1:35" ht="45" hidden="1" customHeight="1" x14ac:dyDescent="0.2">
      <c r="A507" s="244" t="s">
        <v>2852</v>
      </c>
      <c r="B507" s="235">
        <v>690729008</v>
      </c>
      <c r="C507" s="235" t="s">
        <v>2339</v>
      </c>
      <c r="D507" s="236" t="s">
        <v>8253</v>
      </c>
      <c r="E507" s="235" t="s">
        <v>2352</v>
      </c>
      <c r="F507" s="237" t="s">
        <v>26</v>
      </c>
      <c r="G507" s="237"/>
      <c r="H507" s="237" t="s">
        <v>2353</v>
      </c>
      <c r="I507" s="237" t="s">
        <v>28</v>
      </c>
      <c r="J507" s="235"/>
      <c r="K507" s="235"/>
      <c r="L507" s="235" t="s">
        <v>5205</v>
      </c>
      <c r="M507" s="235" t="s">
        <v>2853</v>
      </c>
      <c r="N507" s="238" t="s">
        <v>46</v>
      </c>
      <c r="O507" s="239" t="s">
        <v>2854</v>
      </c>
      <c r="P507" s="239" t="s">
        <v>5206</v>
      </c>
      <c r="Q507" s="240" t="s">
        <v>5207</v>
      </c>
      <c r="R507" s="239"/>
      <c r="S507" s="240">
        <v>91001</v>
      </c>
      <c r="T507" s="240" t="s">
        <v>2384</v>
      </c>
      <c r="U507" s="240" t="s">
        <v>8189</v>
      </c>
      <c r="V507" s="241">
        <v>37970</v>
      </c>
      <c r="W507" s="239">
        <v>7136</v>
      </c>
      <c r="X507" s="257"/>
      <c r="Y507" s="238"/>
      <c r="Z507" s="257"/>
      <c r="AA507" s="257"/>
      <c r="AB507" s="257"/>
      <c r="AC507" s="235"/>
      <c r="AD507" s="41"/>
      <c r="AE507" s="41"/>
      <c r="AF507" s="41"/>
      <c r="AG507" s="41"/>
      <c r="AH507" s="41"/>
      <c r="AI507" s="307"/>
    </row>
    <row r="508" spans="1:35" ht="45" hidden="1" customHeight="1" x14ac:dyDescent="0.2">
      <c r="A508" s="244" t="s">
        <v>2855</v>
      </c>
      <c r="B508" s="235">
        <v>691101002</v>
      </c>
      <c r="C508" s="235" t="s">
        <v>2339</v>
      </c>
      <c r="D508" s="236" t="s">
        <v>8253</v>
      </c>
      <c r="E508" s="235" t="s">
        <v>2352</v>
      </c>
      <c r="F508" s="237" t="s">
        <v>26</v>
      </c>
      <c r="G508" s="237"/>
      <c r="H508" s="237" t="s">
        <v>2353</v>
      </c>
      <c r="I508" s="237" t="s">
        <v>28</v>
      </c>
      <c r="J508" s="235"/>
      <c r="K508" s="235"/>
      <c r="L508" s="235" t="s">
        <v>2856</v>
      </c>
      <c r="M508" s="235" t="s">
        <v>2857</v>
      </c>
      <c r="N508" s="238" t="s">
        <v>5034</v>
      </c>
      <c r="O508" s="239" t="s">
        <v>2859</v>
      </c>
      <c r="P508" s="239" t="s">
        <v>2858</v>
      </c>
      <c r="Q508" s="240"/>
      <c r="R508" s="239"/>
      <c r="S508" s="240">
        <v>91001</v>
      </c>
      <c r="T508" s="240" t="s">
        <v>2356</v>
      </c>
      <c r="U508" s="240" t="s">
        <v>8189</v>
      </c>
      <c r="V508" s="241">
        <v>38736</v>
      </c>
      <c r="W508" s="239">
        <v>7276</v>
      </c>
      <c r="X508" s="257"/>
      <c r="Y508" s="238"/>
      <c r="Z508" s="257"/>
      <c r="AA508" s="257"/>
      <c r="AB508" s="257"/>
      <c r="AC508" s="235"/>
      <c r="AD508" s="41"/>
      <c r="AE508" s="41"/>
      <c r="AF508" s="41"/>
      <c r="AG508" s="41"/>
      <c r="AH508" s="41"/>
      <c r="AI508" s="307"/>
    </row>
    <row r="509" spans="1:35" ht="45" hidden="1" customHeight="1" x14ac:dyDescent="0.2">
      <c r="A509" s="244" t="s">
        <v>2860</v>
      </c>
      <c r="B509" s="235">
        <v>690408007</v>
      </c>
      <c r="C509" s="235" t="s">
        <v>2339</v>
      </c>
      <c r="D509" s="236" t="s">
        <v>8253</v>
      </c>
      <c r="E509" s="235" t="s">
        <v>506</v>
      </c>
      <c r="F509" s="237" t="s">
        <v>26</v>
      </c>
      <c r="G509" s="237"/>
      <c r="H509" s="237" t="s">
        <v>507</v>
      </c>
      <c r="I509" s="237" t="s">
        <v>28</v>
      </c>
      <c r="J509" s="235"/>
      <c r="K509" s="235"/>
      <c r="L509" s="235" t="s">
        <v>7131</v>
      </c>
      <c r="M509" s="257" t="s">
        <v>2861</v>
      </c>
      <c r="N509" s="238" t="s">
        <v>5032</v>
      </c>
      <c r="O509" s="239" t="s">
        <v>2862</v>
      </c>
      <c r="P509" s="239" t="s">
        <v>7132</v>
      </c>
      <c r="Q509" s="240" t="s">
        <v>7133</v>
      </c>
      <c r="R509" s="239"/>
      <c r="S509" s="240">
        <v>91001</v>
      </c>
      <c r="T509" s="240" t="s">
        <v>2356</v>
      </c>
      <c r="U509" s="240" t="s">
        <v>8189</v>
      </c>
      <c r="V509" s="241">
        <v>38658</v>
      </c>
      <c r="W509" s="239">
        <v>7212</v>
      </c>
      <c r="X509" s="304"/>
      <c r="Y509" s="303"/>
      <c r="Z509" s="302"/>
      <c r="AA509" s="302"/>
      <c r="AB509" s="302"/>
      <c r="AC509" s="304"/>
      <c r="AD509" s="41"/>
      <c r="AE509" s="41"/>
      <c r="AF509" s="41"/>
      <c r="AG509" s="41"/>
      <c r="AH509" s="41"/>
      <c r="AI509" s="307"/>
    </row>
    <row r="510" spans="1:35" ht="45" hidden="1" customHeight="1" x14ac:dyDescent="0.2">
      <c r="A510" s="244" t="s">
        <v>2863</v>
      </c>
      <c r="B510" s="235">
        <v>690805006</v>
      </c>
      <c r="C510" s="235" t="s">
        <v>2339</v>
      </c>
      <c r="D510" s="236" t="s">
        <v>8253</v>
      </c>
      <c r="E510" s="235" t="s">
        <v>2363</v>
      </c>
      <c r="F510" s="237" t="s">
        <v>1400</v>
      </c>
      <c r="G510" s="237"/>
      <c r="H510" s="237" t="s">
        <v>2364</v>
      </c>
      <c r="I510" s="237" t="s">
        <v>28</v>
      </c>
      <c r="J510" s="235"/>
      <c r="K510" s="235"/>
      <c r="L510" s="235" t="s">
        <v>2864</v>
      </c>
      <c r="M510" s="235" t="s">
        <v>2866</v>
      </c>
      <c r="N510" s="238" t="s">
        <v>5033</v>
      </c>
      <c r="O510" s="239" t="s">
        <v>8282</v>
      </c>
      <c r="P510" s="239" t="s">
        <v>2867</v>
      </c>
      <c r="Q510" s="240" t="s">
        <v>2865</v>
      </c>
      <c r="R510" s="239"/>
      <c r="S510" s="240">
        <v>91001</v>
      </c>
      <c r="T510" s="240" t="s">
        <v>485</v>
      </c>
      <c r="U510" s="240" t="s">
        <v>8189</v>
      </c>
      <c r="V510" s="241">
        <v>38729</v>
      </c>
      <c r="W510" s="239">
        <v>7261</v>
      </c>
      <c r="X510" s="257"/>
      <c r="Y510" s="238"/>
      <c r="Z510" s="257"/>
      <c r="AA510" s="257"/>
      <c r="AB510" s="257"/>
      <c r="AC510" s="235"/>
      <c r="AD510" s="41"/>
      <c r="AE510" s="41"/>
      <c r="AF510" s="41"/>
      <c r="AG510" s="41"/>
      <c r="AH510" s="41"/>
      <c r="AI510" s="307"/>
    </row>
    <row r="511" spans="1:35" ht="45" hidden="1" customHeight="1" x14ac:dyDescent="0.2">
      <c r="A511" s="244" t="s">
        <v>7134</v>
      </c>
      <c r="B511" s="235">
        <v>691705005</v>
      </c>
      <c r="C511" s="235" t="s">
        <v>2339</v>
      </c>
      <c r="D511" s="236" t="s">
        <v>8253</v>
      </c>
      <c r="E511" s="235" t="s">
        <v>506</v>
      </c>
      <c r="F511" s="237" t="s">
        <v>26</v>
      </c>
      <c r="G511" s="237"/>
      <c r="H511" s="237" t="s">
        <v>507</v>
      </c>
      <c r="I511" s="237" t="s">
        <v>28</v>
      </c>
      <c r="J511" s="235"/>
      <c r="K511" s="235"/>
      <c r="L511" s="235" t="s">
        <v>2868</v>
      </c>
      <c r="M511" s="235" t="s">
        <v>2869</v>
      </c>
      <c r="N511" s="238" t="s">
        <v>294</v>
      </c>
      <c r="O511" s="239" t="s">
        <v>2871</v>
      </c>
      <c r="P511" s="239" t="s">
        <v>2870</v>
      </c>
      <c r="Q511" s="240"/>
      <c r="R511" s="239"/>
      <c r="S511" s="240">
        <v>91001</v>
      </c>
      <c r="T511" s="240" t="s">
        <v>485</v>
      </c>
      <c r="U511" s="240" t="s">
        <v>8189</v>
      </c>
      <c r="V511" s="241">
        <v>42053</v>
      </c>
      <c r="W511" s="239">
        <v>7537</v>
      </c>
      <c r="X511" s="302"/>
      <c r="Y511" s="303"/>
      <c r="Z511" s="302"/>
      <c r="AA511" s="302"/>
      <c r="AB511" s="302"/>
      <c r="AC511" s="304"/>
      <c r="AD511" s="41"/>
      <c r="AE511" s="41"/>
      <c r="AF511" s="41"/>
      <c r="AG511" s="41"/>
      <c r="AH511" s="41"/>
      <c r="AI511" s="307"/>
    </row>
    <row r="512" spans="1:35" ht="45" hidden="1" customHeight="1" x14ac:dyDescent="0.2">
      <c r="A512" s="244" t="s">
        <v>2872</v>
      </c>
      <c r="B512" s="235">
        <v>691707008</v>
      </c>
      <c r="C512" s="235" t="s">
        <v>2339</v>
      </c>
      <c r="D512" s="236" t="s">
        <v>8253</v>
      </c>
      <c r="E512" s="235" t="s">
        <v>2352</v>
      </c>
      <c r="F512" s="237" t="s">
        <v>26</v>
      </c>
      <c r="G512" s="237"/>
      <c r="H512" s="237" t="s">
        <v>2353</v>
      </c>
      <c r="I512" s="237" t="s">
        <v>28</v>
      </c>
      <c r="J512" s="235"/>
      <c r="K512" s="235"/>
      <c r="L512" s="235" t="s">
        <v>7135</v>
      </c>
      <c r="M512" s="235" t="s">
        <v>2874</v>
      </c>
      <c r="N512" s="238" t="s">
        <v>294</v>
      </c>
      <c r="O512" s="239" t="s">
        <v>2876</v>
      </c>
      <c r="P512" s="239" t="s">
        <v>2875</v>
      </c>
      <c r="Q512" s="240" t="s">
        <v>2873</v>
      </c>
      <c r="R512" s="239"/>
      <c r="S512" s="240">
        <v>91001</v>
      </c>
      <c r="T512" s="240" t="s">
        <v>2660</v>
      </c>
      <c r="U512" s="240" t="s">
        <v>8189</v>
      </c>
      <c r="V512" s="241">
        <v>38723</v>
      </c>
      <c r="W512" s="239">
        <v>7252</v>
      </c>
      <c r="X512" s="302"/>
      <c r="Y512" s="303"/>
      <c r="Z512" s="302"/>
      <c r="AA512" s="302"/>
      <c r="AB512" s="302"/>
      <c r="AC512" s="304"/>
      <c r="AD512" s="41"/>
      <c r="AE512" s="41"/>
      <c r="AF512" s="41"/>
      <c r="AG512" s="41"/>
      <c r="AH512" s="41"/>
      <c r="AI512" s="307"/>
    </row>
    <row r="513" spans="1:35" ht="45" hidden="1" customHeight="1" x14ac:dyDescent="0.2">
      <c r="A513" s="244" t="s">
        <v>2877</v>
      </c>
      <c r="B513" s="235">
        <v>690606003</v>
      </c>
      <c r="C513" s="235" t="s">
        <v>2339</v>
      </c>
      <c r="D513" s="236" t="s">
        <v>8253</v>
      </c>
      <c r="E513" s="235" t="s">
        <v>2352</v>
      </c>
      <c r="F513" s="237" t="s">
        <v>26</v>
      </c>
      <c r="G513" s="237"/>
      <c r="H513" s="237" t="s">
        <v>2353</v>
      </c>
      <c r="I513" s="237" t="s">
        <v>28</v>
      </c>
      <c r="J513" s="235"/>
      <c r="K513" s="235"/>
      <c r="L513" s="235" t="s">
        <v>2878</v>
      </c>
      <c r="M513" s="235" t="s">
        <v>2879</v>
      </c>
      <c r="N513" s="238" t="s">
        <v>504</v>
      </c>
      <c r="O513" s="239" t="s">
        <v>2880</v>
      </c>
      <c r="P513" s="239"/>
      <c r="Q513" s="240"/>
      <c r="R513" s="239"/>
      <c r="S513" s="240">
        <v>91001</v>
      </c>
      <c r="T513" s="240" t="s">
        <v>2356</v>
      </c>
      <c r="U513" s="240" t="s">
        <v>8189</v>
      </c>
      <c r="V513" s="241">
        <v>42739</v>
      </c>
      <c r="W513" s="239">
        <v>7624</v>
      </c>
      <c r="X513" s="257"/>
      <c r="Y513" s="238"/>
      <c r="Z513" s="257"/>
      <c r="AA513" s="257"/>
      <c r="AB513" s="257"/>
      <c r="AC513" s="235"/>
      <c r="AD513" s="41"/>
      <c r="AE513" s="41"/>
      <c r="AF513" s="41"/>
      <c r="AG513" s="41"/>
      <c r="AH513" s="41"/>
      <c r="AI513" s="307"/>
    </row>
    <row r="514" spans="1:35" ht="45" hidden="1" customHeight="1" x14ac:dyDescent="0.2">
      <c r="A514" s="244" t="s">
        <v>2881</v>
      </c>
      <c r="B514" s="235">
        <v>691904008</v>
      </c>
      <c r="C514" s="235" t="s">
        <v>2339</v>
      </c>
      <c r="D514" s="236" t="s">
        <v>8253</v>
      </c>
      <c r="E514" s="235" t="s">
        <v>2352</v>
      </c>
      <c r="F514" s="237" t="s">
        <v>26</v>
      </c>
      <c r="G514" s="237"/>
      <c r="H514" s="237" t="s">
        <v>2353</v>
      </c>
      <c r="I514" s="237" t="s">
        <v>28</v>
      </c>
      <c r="J514" s="235"/>
      <c r="K514" s="235"/>
      <c r="L514" s="235" t="s">
        <v>7136</v>
      </c>
      <c r="M514" s="235" t="s">
        <v>2883</v>
      </c>
      <c r="N514" s="238" t="s">
        <v>47</v>
      </c>
      <c r="O514" s="239" t="s">
        <v>8283</v>
      </c>
      <c r="P514" s="239" t="s">
        <v>2884</v>
      </c>
      <c r="Q514" s="240" t="s">
        <v>2882</v>
      </c>
      <c r="R514" s="239"/>
      <c r="S514" s="240">
        <v>91001</v>
      </c>
      <c r="T514" s="240" t="s">
        <v>2356</v>
      </c>
      <c r="U514" s="240" t="s">
        <v>8189</v>
      </c>
      <c r="V514" s="241">
        <v>38568</v>
      </c>
      <c r="W514" s="239">
        <v>7179</v>
      </c>
      <c r="X514" s="302"/>
      <c r="Y514" s="303"/>
      <c r="Z514" s="302"/>
      <c r="AA514" s="302"/>
      <c r="AB514" s="302"/>
      <c r="AC514" s="304"/>
      <c r="AD514" s="41"/>
      <c r="AE514" s="41"/>
      <c r="AF514" s="41"/>
      <c r="AG514" s="41"/>
      <c r="AH514" s="41"/>
      <c r="AI514" s="307"/>
    </row>
    <row r="515" spans="1:35" ht="45" hidden="1" customHeight="1" x14ac:dyDescent="0.2">
      <c r="A515" s="244" t="s">
        <v>7137</v>
      </c>
      <c r="B515" s="235">
        <v>690705001</v>
      </c>
      <c r="C515" s="235" t="s">
        <v>2339</v>
      </c>
      <c r="D515" s="236" t="s">
        <v>8253</v>
      </c>
      <c r="E515" s="235" t="s">
        <v>2352</v>
      </c>
      <c r="F515" s="237" t="s">
        <v>26</v>
      </c>
      <c r="G515" s="237"/>
      <c r="H515" s="237" t="s">
        <v>2353</v>
      </c>
      <c r="I515" s="237" t="s">
        <v>28</v>
      </c>
      <c r="J515" s="235"/>
      <c r="K515" s="235"/>
      <c r="L515" s="235" t="s">
        <v>7138</v>
      </c>
      <c r="M515" s="235" t="s">
        <v>2885</v>
      </c>
      <c r="N515" s="238" t="s">
        <v>46</v>
      </c>
      <c r="O515" s="239" t="s">
        <v>1520</v>
      </c>
      <c r="P515" s="239" t="s">
        <v>5155</v>
      </c>
      <c r="Q515" s="240" t="s">
        <v>5156</v>
      </c>
      <c r="R515" s="239"/>
      <c r="S515" s="240">
        <v>91001</v>
      </c>
      <c r="T515" s="240" t="s">
        <v>2660</v>
      </c>
      <c r="U515" s="240" t="s">
        <v>8189</v>
      </c>
      <c r="V515" s="241">
        <v>37970</v>
      </c>
      <c r="W515" s="239">
        <v>7066</v>
      </c>
      <c r="X515" s="302"/>
      <c r="Y515" s="303"/>
      <c r="Z515" s="302"/>
      <c r="AA515" s="302"/>
      <c r="AB515" s="302"/>
      <c r="AC515" s="304"/>
      <c r="AD515" s="41"/>
      <c r="AE515" s="41"/>
      <c r="AF515" s="41"/>
      <c r="AG515" s="41"/>
      <c r="AH515" s="41"/>
      <c r="AI515" s="307"/>
    </row>
    <row r="516" spans="1:35" ht="45" hidden="1" customHeight="1" x14ac:dyDescent="0.2">
      <c r="A516" s="244" t="s">
        <v>7139</v>
      </c>
      <c r="B516" s="235">
        <v>691403009</v>
      </c>
      <c r="C516" s="235" t="s">
        <v>2339</v>
      </c>
      <c r="D516" s="236" t="s">
        <v>8253</v>
      </c>
      <c r="E516" s="235" t="s">
        <v>2352</v>
      </c>
      <c r="F516" s="237" t="s">
        <v>26</v>
      </c>
      <c r="G516" s="237"/>
      <c r="H516" s="237" t="s">
        <v>2353</v>
      </c>
      <c r="I516" s="237" t="s">
        <v>28</v>
      </c>
      <c r="J516" s="235"/>
      <c r="K516" s="235"/>
      <c r="L516" s="235" t="s">
        <v>2886</v>
      </c>
      <c r="M516" s="235" t="s">
        <v>2887</v>
      </c>
      <c r="N516" s="238" t="s">
        <v>5031</v>
      </c>
      <c r="O516" s="239" t="s">
        <v>8284</v>
      </c>
      <c r="P516" s="239" t="s">
        <v>2888</v>
      </c>
      <c r="Q516" s="240"/>
      <c r="R516" s="239" t="s">
        <v>5051</v>
      </c>
      <c r="S516" s="240">
        <v>91001</v>
      </c>
      <c r="T516" s="240" t="s">
        <v>2660</v>
      </c>
      <c r="U516" s="240" t="s">
        <v>8189</v>
      </c>
      <c r="V516" s="241">
        <v>38813</v>
      </c>
      <c r="W516" s="239">
        <v>7317</v>
      </c>
      <c r="X516" s="257"/>
      <c r="Y516" s="238"/>
      <c r="Z516" s="257"/>
      <c r="AA516" s="257"/>
      <c r="AB516" s="257"/>
      <c r="AC516" s="235"/>
      <c r="AD516" s="41"/>
      <c r="AE516" s="41"/>
      <c r="AF516" s="41"/>
      <c r="AG516" s="41"/>
      <c r="AH516" s="41"/>
      <c r="AI516" s="307"/>
    </row>
    <row r="517" spans="1:35" ht="45" hidden="1" customHeight="1" x14ac:dyDescent="0.2">
      <c r="A517" s="244" t="s">
        <v>7140</v>
      </c>
      <c r="B517" s="235">
        <v>691406008</v>
      </c>
      <c r="C517" s="235" t="s">
        <v>2339</v>
      </c>
      <c r="D517" s="236" t="s">
        <v>8253</v>
      </c>
      <c r="E517" s="235" t="s">
        <v>506</v>
      </c>
      <c r="F517" s="237" t="s">
        <v>26</v>
      </c>
      <c r="G517" s="237"/>
      <c r="H517" s="237" t="s">
        <v>507</v>
      </c>
      <c r="I517" s="237" t="s">
        <v>28</v>
      </c>
      <c r="J517" s="235"/>
      <c r="K517" s="235"/>
      <c r="L517" s="235" t="s">
        <v>2889</v>
      </c>
      <c r="M517" s="235" t="s">
        <v>5073</v>
      </c>
      <c r="N517" s="238" t="s">
        <v>5031</v>
      </c>
      <c r="O517" s="239" t="s">
        <v>2891</v>
      </c>
      <c r="P517" s="239"/>
      <c r="Q517" s="240" t="s">
        <v>2890</v>
      </c>
      <c r="R517" s="239"/>
      <c r="S517" s="240">
        <v>91001</v>
      </c>
      <c r="T517" s="240" t="s">
        <v>2660</v>
      </c>
      <c r="U517" s="240" t="s">
        <v>8189</v>
      </c>
      <c r="V517" s="241">
        <v>38776</v>
      </c>
      <c r="W517" s="239">
        <v>7310</v>
      </c>
      <c r="X517" s="257"/>
      <c r="Y517" s="238"/>
      <c r="Z517" s="257"/>
      <c r="AA517" s="257"/>
      <c r="AB517" s="257"/>
      <c r="AC517" s="235"/>
      <c r="AD517" s="41"/>
      <c r="AE517" s="41"/>
      <c r="AF517" s="41"/>
      <c r="AG517" s="41"/>
      <c r="AH517" s="41"/>
      <c r="AI517" s="307"/>
    </row>
    <row r="518" spans="1:35" ht="45" hidden="1" customHeight="1" x14ac:dyDescent="0.2">
      <c r="A518" s="244" t="s">
        <v>5463</v>
      </c>
      <c r="B518" s="235">
        <v>690814005</v>
      </c>
      <c r="C518" s="235"/>
      <c r="D518" s="236" t="s">
        <v>8253</v>
      </c>
      <c r="E518" s="235" t="s">
        <v>6267</v>
      </c>
      <c r="F518" s="237" t="s">
        <v>26</v>
      </c>
      <c r="G518" s="237"/>
      <c r="H518" s="237" t="s">
        <v>507</v>
      </c>
      <c r="I518" s="237" t="s">
        <v>28</v>
      </c>
      <c r="J518" s="235"/>
      <c r="K518" s="235"/>
      <c r="L518" s="235" t="s">
        <v>5464</v>
      </c>
      <c r="M518" s="235" t="s">
        <v>5465</v>
      </c>
      <c r="N518" s="238" t="s">
        <v>5033</v>
      </c>
      <c r="O518" s="239" t="s">
        <v>5466</v>
      </c>
      <c r="P518" s="239" t="s">
        <v>5467</v>
      </c>
      <c r="Q518" s="251" t="s">
        <v>5468</v>
      </c>
      <c r="R518" s="239"/>
      <c r="S518" s="240">
        <v>91001</v>
      </c>
      <c r="T518" s="240" t="s">
        <v>2660</v>
      </c>
      <c r="U518" s="240" t="s">
        <v>8189</v>
      </c>
      <c r="V518" s="241">
        <v>43717</v>
      </c>
      <c r="W518" s="239">
        <v>7688</v>
      </c>
      <c r="X518" s="257"/>
      <c r="Y518" s="238"/>
      <c r="Z518" s="257"/>
      <c r="AA518" s="257"/>
      <c r="AB518" s="257"/>
      <c r="AC518" s="235"/>
      <c r="AD518" s="41"/>
      <c r="AE518" s="41"/>
      <c r="AF518" s="41"/>
      <c r="AG518" s="41"/>
      <c r="AH518" s="41"/>
      <c r="AI518" s="307"/>
    </row>
    <row r="519" spans="1:35" ht="45" hidden="1" customHeight="1" x14ac:dyDescent="0.2">
      <c r="A519" s="244" t="s">
        <v>7141</v>
      </c>
      <c r="B519" s="235">
        <v>690612003</v>
      </c>
      <c r="C519" s="235" t="s">
        <v>2339</v>
      </c>
      <c r="D519" s="236" t="s">
        <v>8253</v>
      </c>
      <c r="E519" s="235" t="s">
        <v>506</v>
      </c>
      <c r="F519" s="237" t="s">
        <v>26</v>
      </c>
      <c r="G519" s="237"/>
      <c r="H519" s="237" t="s">
        <v>507</v>
      </c>
      <c r="I519" s="237" t="s">
        <v>28</v>
      </c>
      <c r="J519" s="235"/>
      <c r="K519" s="235"/>
      <c r="L519" s="235" t="s">
        <v>7142</v>
      </c>
      <c r="M519" s="235" t="s">
        <v>2893</v>
      </c>
      <c r="N519" s="238" t="s">
        <v>504</v>
      </c>
      <c r="O519" s="239" t="s">
        <v>8285</v>
      </c>
      <c r="P519" s="239" t="s">
        <v>2894</v>
      </c>
      <c r="Q519" s="240" t="s">
        <v>2892</v>
      </c>
      <c r="R519" s="239"/>
      <c r="S519" s="240">
        <v>91001</v>
      </c>
      <c r="T519" s="240" t="s">
        <v>2356</v>
      </c>
      <c r="U519" s="240" t="s">
        <v>8189</v>
      </c>
      <c r="V519" s="241">
        <v>40190</v>
      </c>
      <c r="W519" s="239">
        <v>7423</v>
      </c>
      <c r="X519" s="302"/>
      <c r="Y519" s="303"/>
      <c r="Z519" s="302"/>
      <c r="AA519" s="302"/>
      <c r="AB519" s="302"/>
      <c r="AC519" s="304"/>
      <c r="AD519" s="41"/>
      <c r="AE519" s="41"/>
      <c r="AF519" s="41"/>
      <c r="AG519" s="41"/>
      <c r="AH519" s="41"/>
      <c r="AI519" s="307"/>
    </row>
    <row r="520" spans="1:35" ht="45" hidden="1" customHeight="1" x14ac:dyDescent="0.2">
      <c r="A520" s="234" t="s">
        <v>2895</v>
      </c>
      <c r="B520" s="235">
        <v>692101006</v>
      </c>
      <c r="C520" s="235" t="s">
        <v>2339</v>
      </c>
      <c r="D520" s="236" t="s">
        <v>8253</v>
      </c>
      <c r="E520" s="235" t="s">
        <v>2352</v>
      </c>
      <c r="F520" s="237" t="s">
        <v>26</v>
      </c>
      <c r="G520" s="237"/>
      <c r="H520" s="237" t="s">
        <v>2434</v>
      </c>
      <c r="I520" s="237" t="s">
        <v>28</v>
      </c>
      <c r="J520" s="235"/>
      <c r="K520" s="235"/>
      <c r="L520" s="235" t="s">
        <v>2896</v>
      </c>
      <c r="M520" s="235" t="s">
        <v>2897</v>
      </c>
      <c r="N520" s="238" t="s">
        <v>5029</v>
      </c>
      <c r="O520" s="239" t="s">
        <v>2326</v>
      </c>
      <c r="P520" s="239" t="s">
        <v>5222</v>
      </c>
      <c r="Q520" s="240" t="s">
        <v>5223</v>
      </c>
      <c r="R520" s="239"/>
      <c r="S520" s="240">
        <v>91001</v>
      </c>
      <c r="T520" s="240" t="s">
        <v>2356</v>
      </c>
      <c r="U520" s="240" t="s">
        <v>8189</v>
      </c>
      <c r="V520" s="241">
        <v>37970</v>
      </c>
      <c r="W520" s="239">
        <v>7143</v>
      </c>
      <c r="X520" s="257"/>
      <c r="Y520" s="238"/>
      <c r="Z520" s="257"/>
      <c r="AA520" s="257"/>
      <c r="AB520" s="257"/>
      <c r="AC520" s="235"/>
      <c r="AD520" s="41"/>
      <c r="AE520" s="41"/>
      <c r="AF520" s="41"/>
      <c r="AG520" s="41"/>
      <c r="AH520" s="41"/>
      <c r="AI520" s="307"/>
    </row>
    <row r="521" spans="1:35" ht="45" hidden="1" customHeight="1" x14ac:dyDescent="0.2">
      <c r="A521" s="244" t="s">
        <v>2898</v>
      </c>
      <c r="B521" s="235">
        <v>690407000</v>
      </c>
      <c r="C521" s="235" t="s">
        <v>2339</v>
      </c>
      <c r="D521" s="236" t="s">
        <v>8253</v>
      </c>
      <c r="E521" s="235" t="s">
        <v>2352</v>
      </c>
      <c r="F521" s="237" t="s">
        <v>26</v>
      </c>
      <c r="G521" s="237"/>
      <c r="H521" s="237" t="s">
        <v>2353</v>
      </c>
      <c r="I521" s="237" t="s">
        <v>28</v>
      </c>
      <c r="J521" s="235"/>
      <c r="K521" s="235"/>
      <c r="L521" s="235" t="s">
        <v>2899</v>
      </c>
      <c r="M521" s="235" t="s">
        <v>2900</v>
      </c>
      <c r="N521" s="238" t="s">
        <v>5032</v>
      </c>
      <c r="O521" s="239" t="s">
        <v>2901</v>
      </c>
      <c r="P521" s="239" t="s">
        <v>5217</v>
      </c>
      <c r="Q521" s="240" t="s">
        <v>5218</v>
      </c>
      <c r="R521" s="239"/>
      <c r="S521" s="240">
        <v>91001</v>
      </c>
      <c r="T521" s="240" t="s">
        <v>4973</v>
      </c>
      <c r="U521" s="240" t="s">
        <v>8189</v>
      </c>
      <c r="V521" s="241">
        <v>38526</v>
      </c>
      <c r="W521" s="239">
        <v>7175</v>
      </c>
      <c r="X521" s="257"/>
      <c r="Y521" s="238"/>
      <c r="Z521" s="257"/>
      <c r="AA521" s="257"/>
      <c r="AB521" s="257"/>
      <c r="AC521" s="235"/>
      <c r="AD521" s="41"/>
      <c r="AE521" s="41"/>
      <c r="AF521" s="41"/>
      <c r="AG521" s="41"/>
      <c r="AH521" s="41"/>
      <c r="AI521" s="307"/>
    </row>
    <row r="522" spans="1:35" ht="45" hidden="1" customHeight="1" x14ac:dyDescent="0.2">
      <c r="A522" s="244" t="s">
        <v>2902</v>
      </c>
      <c r="B522" s="235">
        <v>692614003</v>
      </c>
      <c r="C522" s="235" t="s">
        <v>2339</v>
      </c>
      <c r="D522" s="236" t="s">
        <v>8253</v>
      </c>
      <c r="E522" s="235" t="s">
        <v>2363</v>
      </c>
      <c r="F522" s="237" t="s">
        <v>1400</v>
      </c>
      <c r="G522" s="237"/>
      <c r="H522" s="237" t="s">
        <v>2364</v>
      </c>
      <c r="I522" s="237" t="s">
        <v>28</v>
      </c>
      <c r="J522" s="235"/>
      <c r="K522" s="235"/>
      <c r="L522" s="235" t="s">
        <v>7143</v>
      </c>
      <c r="M522" s="235" t="s">
        <v>2904</v>
      </c>
      <c r="N522" s="238" t="s">
        <v>46</v>
      </c>
      <c r="O522" s="239" t="s">
        <v>2906</v>
      </c>
      <c r="P522" s="239" t="s">
        <v>2905</v>
      </c>
      <c r="Q522" s="240" t="s">
        <v>2903</v>
      </c>
      <c r="R522" s="239"/>
      <c r="S522" s="240">
        <v>91001</v>
      </c>
      <c r="T522" s="240" t="s">
        <v>2384</v>
      </c>
      <c r="U522" s="240" t="s">
        <v>8189</v>
      </c>
      <c r="V522" s="241">
        <v>39212</v>
      </c>
      <c r="W522" s="239">
        <v>7354</v>
      </c>
      <c r="X522" s="302"/>
      <c r="Y522" s="303"/>
      <c r="Z522" s="302"/>
      <c r="AA522" s="302"/>
      <c r="AB522" s="302"/>
      <c r="AC522" s="304"/>
      <c r="AD522" s="41"/>
      <c r="AE522" s="41"/>
      <c r="AF522" s="41"/>
      <c r="AG522" s="41"/>
      <c r="AH522" s="41"/>
      <c r="AI522" s="307"/>
    </row>
    <row r="523" spans="1:35" ht="45" hidden="1" customHeight="1" x14ac:dyDescent="0.2">
      <c r="A523" s="234" t="s">
        <v>2907</v>
      </c>
      <c r="B523" s="235">
        <v>619550005</v>
      </c>
      <c r="C523" s="235" t="s">
        <v>2339</v>
      </c>
      <c r="D523" s="236" t="s">
        <v>8253</v>
      </c>
      <c r="E523" s="235" t="s">
        <v>506</v>
      </c>
      <c r="F523" s="237" t="s">
        <v>26</v>
      </c>
      <c r="G523" s="237"/>
      <c r="H523" s="237" t="s">
        <v>507</v>
      </c>
      <c r="I523" s="237" t="s">
        <v>28</v>
      </c>
      <c r="J523" s="235"/>
      <c r="K523" s="235"/>
      <c r="L523" s="235" t="s">
        <v>7144</v>
      </c>
      <c r="M523" s="235" t="s">
        <v>2909</v>
      </c>
      <c r="N523" s="238" t="s">
        <v>47</v>
      </c>
      <c r="O523" s="239" t="s">
        <v>41</v>
      </c>
      <c r="P523" s="239" t="s">
        <v>2910</v>
      </c>
      <c r="Q523" s="240" t="s">
        <v>2908</v>
      </c>
      <c r="R523" s="239"/>
      <c r="S523" s="240">
        <v>91001</v>
      </c>
      <c r="T523" s="240" t="s">
        <v>2482</v>
      </c>
      <c r="U523" s="240" t="s">
        <v>8189</v>
      </c>
      <c r="V523" s="241">
        <v>41614</v>
      </c>
      <c r="W523" s="239">
        <v>7495</v>
      </c>
      <c r="X523" s="302"/>
      <c r="Y523" s="303"/>
      <c r="Z523" s="302"/>
      <c r="AA523" s="302"/>
      <c r="AB523" s="302"/>
      <c r="AC523" s="304"/>
      <c r="AD523" s="41"/>
      <c r="AE523" s="41"/>
      <c r="AF523" s="41"/>
      <c r="AG523" s="41"/>
      <c r="AH523" s="41"/>
      <c r="AI523" s="307"/>
    </row>
    <row r="524" spans="1:35" ht="45" hidden="1" customHeight="1" x14ac:dyDescent="0.2">
      <c r="A524" s="234" t="s">
        <v>2911</v>
      </c>
      <c r="B524" s="235">
        <v>690406004</v>
      </c>
      <c r="C524" s="235" t="s">
        <v>2339</v>
      </c>
      <c r="D524" s="236" t="s">
        <v>8253</v>
      </c>
      <c r="E524" s="235" t="s">
        <v>2912</v>
      </c>
      <c r="F524" s="237" t="s">
        <v>26</v>
      </c>
      <c r="G524" s="237"/>
      <c r="H524" s="237" t="s">
        <v>507</v>
      </c>
      <c r="I524" s="237" t="s">
        <v>28</v>
      </c>
      <c r="J524" s="235"/>
      <c r="K524" s="235"/>
      <c r="L524" s="235" t="s">
        <v>5485</v>
      </c>
      <c r="M524" s="235" t="s">
        <v>2913</v>
      </c>
      <c r="N524" s="235" t="s">
        <v>5032</v>
      </c>
      <c r="O524" s="240" t="s">
        <v>5486</v>
      </c>
      <c r="P524" s="240" t="s">
        <v>2914</v>
      </c>
      <c r="Q524" s="240" t="s">
        <v>5487</v>
      </c>
      <c r="R524" s="240"/>
      <c r="S524" s="240">
        <v>91001</v>
      </c>
      <c r="T524" s="240" t="s">
        <v>485</v>
      </c>
      <c r="U524" s="240" t="s">
        <v>8189</v>
      </c>
      <c r="V524" s="243">
        <v>42416</v>
      </c>
      <c r="W524" s="240">
        <v>7598</v>
      </c>
      <c r="X524" s="311"/>
      <c r="Y524" s="235"/>
      <c r="Z524" s="311"/>
      <c r="AA524" s="311"/>
      <c r="AB524" s="311"/>
      <c r="AC524" s="235"/>
      <c r="AD524" s="41"/>
      <c r="AE524" s="41"/>
      <c r="AF524" s="41"/>
      <c r="AG524" s="41"/>
      <c r="AH524" s="41"/>
      <c r="AI524" s="307"/>
    </row>
    <row r="525" spans="1:35" ht="45" hidden="1" customHeight="1" x14ac:dyDescent="0.2">
      <c r="A525" s="244" t="s">
        <v>2915</v>
      </c>
      <c r="B525" s="235">
        <v>692009002</v>
      </c>
      <c r="C525" s="235" t="s">
        <v>2339</v>
      </c>
      <c r="D525" s="236" t="s">
        <v>8253</v>
      </c>
      <c r="E525" s="235" t="s">
        <v>506</v>
      </c>
      <c r="F525" s="237" t="s">
        <v>26</v>
      </c>
      <c r="G525" s="237"/>
      <c r="H525" s="237" t="s">
        <v>507</v>
      </c>
      <c r="I525" s="237" t="s">
        <v>28</v>
      </c>
      <c r="J525" s="235"/>
      <c r="K525" s="235"/>
      <c r="L525" s="235" t="s">
        <v>7922</v>
      </c>
      <c r="M525" s="235" t="s">
        <v>2916</v>
      </c>
      <c r="N525" s="238" t="s">
        <v>5035</v>
      </c>
      <c r="O525" s="239" t="s">
        <v>8286</v>
      </c>
      <c r="P525" s="239" t="s">
        <v>2917</v>
      </c>
      <c r="Q525" s="251" t="s">
        <v>7923</v>
      </c>
      <c r="R525" s="239"/>
      <c r="S525" s="240">
        <v>91001</v>
      </c>
      <c r="T525" s="240" t="s">
        <v>2482</v>
      </c>
      <c r="U525" s="240" t="s">
        <v>8189</v>
      </c>
      <c r="V525" s="241">
        <v>41872</v>
      </c>
      <c r="W525" s="239">
        <v>7504</v>
      </c>
      <c r="X525" s="257"/>
      <c r="Y525" s="238"/>
      <c r="Z525" s="257"/>
      <c r="AA525" s="257"/>
      <c r="AB525" s="257"/>
      <c r="AC525" s="235"/>
      <c r="AD525" s="41"/>
      <c r="AE525" s="41"/>
      <c r="AF525" s="41"/>
      <c r="AG525" s="41"/>
      <c r="AH525" s="41"/>
      <c r="AI525" s="307"/>
    </row>
    <row r="526" spans="1:35" ht="45" hidden="1" customHeight="1" x14ac:dyDescent="0.2">
      <c r="A526" s="244" t="s">
        <v>2918</v>
      </c>
      <c r="B526" s="235">
        <v>690726009</v>
      </c>
      <c r="C526" s="235" t="s">
        <v>2339</v>
      </c>
      <c r="D526" s="236" t="s">
        <v>8253</v>
      </c>
      <c r="E526" s="235" t="s">
        <v>2352</v>
      </c>
      <c r="F526" s="237" t="s">
        <v>26</v>
      </c>
      <c r="G526" s="237"/>
      <c r="H526" s="237" t="s">
        <v>2353</v>
      </c>
      <c r="I526" s="237" t="s">
        <v>28</v>
      </c>
      <c r="J526" s="235"/>
      <c r="K526" s="235"/>
      <c r="L526" s="235" t="s">
        <v>7145</v>
      </c>
      <c r="M526" s="235" t="s">
        <v>2919</v>
      </c>
      <c r="N526" s="238" t="s">
        <v>46</v>
      </c>
      <c r="O526" s="239" t="s">
        <v>2920</v>
      </c>
      <c r="P526" s="239" t="s">
        <v>7146</v>
      </c>
      <c r="Q526" s="240" t="s">
        <v>7147</v>
      </c>
      <c r="R526" s="239"/>
      <c r="S526" s="240">
        <v>91001</v>
      </c>
      <c r="T526" s="240" t="s">
        <v>2415</v>
      </c>
      <c r="U526" s="240" t="s">
        <v>8189</v>
      </c>
      <c r="V526" s="241">
        <v>38624</v>
      </c>
      <c r="W526" s="239">
        <v>7195</v>
      </c>
      <c r="X526" s="302"/>
      <c r="Y526" s="303"/>
      <c r="Z526" s="302"/>
      <c r="AA526" s="302"/>
      <c r="AB526" s="302"/>
      <c r="AC526" s="304"/>
      <c r="AD526" s="41"/>
      <c r="AE526" s="41"/>
      <c r="AF526" s="41"/>
      <c r="AG526" s="41"/>
      <c r="AH526" s="41"/>
      <c r="AI526" s="307"/>
    </row>
    <row r="527" spans="1:35" ht="45" hidden="1" customHeight="1" x14ac:dyDescent="0.2">
      <c r="A527" s="244" t="s">
        <v>2921</v>
      </c>
      <c r="B527" s="235">
        <v>692313003</v>
      </c>
      <c r="C527" s="235" t="s">
        <v>2339</v>
      </c>
      <c r="D527" s="236" t="s">
        <v>8253</v>
      </c>
      <c r="E527" s="235" t="s">
        <v>2352</v>
      </c>
      <c r="F527" s="237" t="s">
        <v>26</v>
      </c>
      <c r="G527" s="237"/>
      <c r="H527" s="237" t="s">
        <v>2353</v>
      </c>
      <c r="I527" s="237" t="s">
        <v>28</v>
      </c>
      <c r="J527" s="235"/>
      <c r="K527" s="235"/>
      <c r="L527" s="235" t="s">
        <v>5219</v>
      </c>
      <c r="M527" s="235" t="s">
        <v>2922</v>
      </c>
      <c r="N527" s="238" t="s">
        <v>5029</v>
      </c>
      <c r="O527" s="239" t="s">
        <v>2923</v>
      </c>
      <c r="P527" s="239" t="s">
        <v>5220</v>
      </c>
      <c r="Q527" s="240" t="s">
        <v>5221</v>
      </c>
      <c r="R527" s="239"/>
      <c r="S527" s="240">
        <v>91001</v>
      </c>
      <c r="T527" s="240" t="s">
        <v>2356</v>
      </c>
      <c r="U527" s="240" t="s">
        <v>8189</v>
      </c>
      <c r="V527" s="241">
        <v>40683</v>
      </c>
      <c r="W527" s="239">
        <v>7450</v>
      </c>
      <c r="X527" s="257"/>
      <c r="Y527" s="238"/>
      <c r="Z527" s="257"/>
      <c r="AA527" s="257"/>
      <c r="AB527" s="257"/>
      <c r="AC527" s="235"/>
      <c r="AD527" s="41"/>
      <c r="AE527" s="41"/>
      <c r="AF527" s="41"/>
      <c r="AG527" s="41"/>
      <c r="AH527" s="41"/>
      <c r="AI527" s="307"/>
    </row>
    <row r="528" spans="1:35" ht="45" hidden="1" customHeight="1" x14ac:dyDescent="0.2">
      <c r="A528" s="244" t="s">
        <v>2924</v>
      </c>
      <c r="B528" s="235">
        <v>690910004</v>
      </c>
      <c r="C528" s="235" t="s">
        <v>2339</v>
      </c>
      <c r="D528" s="236" t="s">
        <v>8253</v>
      </c>
      <c r="E528" s="235" t="s">
        <v>506</v>
      </c>
      <c r="F528" s="237" t="s">
        <v>26</v>
      </c>
      <c r="G528" s="237"/>
      <c r="H528" s="237" t="s">
        <v>507</v>
      </c>
      <c r="I528" s="237" t="s">
        <v>28</v>
      </c>
      <c r="J528" s="235"/>
      <c r="K528" s="235"/>
      <c r="L528" s="235" t="s">
        <v>2925</v>
      </c>
      <c r="M528" s="235" t="s">
        <v>2926</v>
      </c>
      <c r="N528" s="238" t="s">
        <v>5033</v>
      </c>
      <c r="O528" s="239" t="s">
        <v>8287</v>
      </c>
      <c r="P528" s="239" t="s">
        <v>7148</v>
      </c>
      <c r="Q528" s="240" t="s">
        <v>7149</v>
      </c>
      <c r="R528" s="239"/>
      <c r="S528" s="240">
        <v>91001</v>
      </c>
      <c r="T528" s="240" t="s">
        <v>485</v>
      </c>
      <c r="U528" s="240" t="s">
        <v>8189</v>
      </c>
      <c r="V528" s="241">
        <v>42080</v>
      </c>
      <c r="W528" s="239">
        <v>7559</v>
      </c>
      <c r="X528" s="302"/>
      <c r="Y528" s="303"/>
      <c r="Z528" s="302"/>
      <c r="AA528" s="302"/>
      <c r="AB528" s="302"/>
      <c r="AC528" s="304"/>
      <c r="AD528" s="41"/>
      <c r="AE528" s="41"/>
      <c r="AF528" s="41"/>
      <c r="AG528" s="41"/>
      <c r="AH528" s="41"/>
      <c r="AI528" s="307"/>
    </row>
    <row r="529" spans="1:35" ht="45" hidden="1" customHeight="1" x14ac:dyDescent="0.2">
      <c r="A529" s="244" t="s">
        <v>2927</v>
      </c>
      <c r="B529" s="235">
        <v>692012003</v>
      </c>
      <c r="C529" s="235" t="s">
        <v>2339</v>
      </c>
      <c r="D529" s="236" t="s">
        <v>8253</v>
      </c>
      <c r="E529" s="235" t="s">
        <v>2352</v>
      </c>
      <c r="F529" s="237" t="s">
        <v>26</v>
      </c>
      <c r="G529" s="237"/>
      <c r="H529" s="237" t="s">
        <v>2353</v>
      </c>
      <c r="I529" s="237" t="s">
        <v>28</v>
      </c>
      <c r="J529" s="235"/>
      <c r="K529" s="235"/>
      <c r="L529" s="235" t="s">
        <v>7150</v>
      </c>
      <c r="M529" s="235" t="s">
        <v>2928</v>
      </c>
      <c r="N529" s="238" t="s">
        <v>5035</v>
      </c>
      <c r="O529" s="239" t="s">
        <v>907</v>
      </c>
      <c r="P529" s="239" t="s">
        <v>5352</v>
      </c>
      <c r="Q529" s="240"/>
      <c r="R529" s="239"/>
      <c r="S529" s="240">
        <v>91001</v>
      </c>
      <c r="T529" s="240" t="s">
        <v>2488</v>
      </c>
      <c r="U529" s="240" t="s">
        <v>8189</v>
      </c>
      <c r="V529" s="241">
        <v>40500</v>
      </c>
      <c r="W529" s="239">
        <v>7436</v>
      </c>
      <c r="X529" s="302"/>
      <c r="Y529" s="303"/>
      <c r="Z529" s="302"/>
      <c r="AA529" s="302"/>
      <c r="AB529" s="302"/>
      <c r="AC529" s="304"/>
      <c r="AD529" s="41"/>
      <c r="AE529" s="41"/>
      <c r="AF529" s="41"/>
      <c r="AG529" s="41"/>
      <c r="AH529" s="41"/>
      <c r="AI529" s="307"/>
    </row>
    <row r="530" spans="1:35" ht="45" hidden="1" customHeight="1" x14ac:dyDescent="0.2">
      <c r="A530" s="244" t="s">
        <v>2929</v>
      </c>
      <c r="B530" s="235">
        <v>690508001</v>
      </c>
      <c r="C530" s="235" t="s">
        <v>2339</v>
      </c>
      <c r="D530" s="236" t="s">
        <v>8253</v>
      </c>
      <c r="E530" s="235" t="s">
        <v>2612</v>
      </c>
      <c r="F530" s="237" t="s">
        <v>26</v>
      </c>
      <c r="G530" s="237"/>
      <c r="H530" s="237" t="s">
        <v>507</v>
      </c>
      <c r="I530" s="237" t="s">
        <v>28</v>
      </c>
      <c r="J530" s="235"/>
      <c r="K530" s="235"/>
      <c r="L530" s="235" t="s">
        <v>2930</v>
      </c>
      <c r="M530" s="235" t="s">
        <v>2931</v>
      </c>
      <c r="N530" s="238" t="s">
        <v>504</v>
      </c>
      <c r="O530" s="239" t="s">
        <v>2932</v>
      </c>
      <c r="P530" s="239"/>
      <c r="Q530" s="240"/>
      <c r="R530" s="239"/>
      <c r="S530" s="240">
        <v>91001</v>
      </c>
      <c r="T530" s="240" t="s">
        <v>485</v>
      </c>
      <c r="U530" s="240" t="s">
        <v>8189</v>
      </c>
      <c r="V530" s="241">
        <v>42216</v>
      </c>
      <c r="W530" s="239">
        <v>7579</v>
      </c>
      <c r="X530" s="257"/>
      <c r="Y530" s="238"/>
      <c r="Z530" s="257"/>
      <c r="AA530" s="257"/>
      <c r="AB530" s="257"/>
      <c r="AC530" s="235"/>
      <c r="AD530" s="41"/>
      <c r="AE530" s="41"/>
      <c r="AF530" s="41"/>
      <c r="AG530" s="41"/>
      <c r="AH530" s="41"/>
      <c r="AI530" s="307"/>
    </row>
    <row r="531" spans="1:35" ht="45" hidden="1" customHeight="1" x14ac:dyDescent="0.2">
      <c r="A531" s="244" t="s">
        <v>2933</v>
      </c>
      <c r="B531" s="235" t="s">
        <v>7857</v>
      </c>
      <c r="C531" s="235" t="s">
        <v>2339</v>
      </c>
      <c r="D531" s="236" t="s">
        <v>8253</v>
      </c>
      <c r="E531" s="235" t="s">
        <v>2363</v>
      </c>
      <c r="F531" s="237" t="s">
        <v>1400</v>
      </c>
      <c r="G531" s="237"/>
      <c r="H531" s="237" t="s">
        <v>2364</v>
      </c>
      <c r="I531" s="237" t="s">
        <v>28</v>
      </c>
      <c r="J531" s="235"/>
      <c r="K531" s="235"/>
      <c r="L531" s="235" t="s">
        <v>2934</v>
      </c>
      <c r="M531" s="235" t="s">
        <v>2935</v>
      </c>
      <c r="N531" s="238" t="s">
        <v>5034</v>
      </c>
      <c r="O531" s="239" t="s">
        <v>2937</v>
      </c>
      <c r="P531" s="239" t="s">
        <v>2936</v>
      </c>
      <c r="Q531" s="240"/>
      <c r="R531" s="239"/>
      <c r="S531" s="240">
        <v>91001</v>
      </c>
      <c r="T531" s="240" t="s">
        <v>2356</v>
      </c>
      <c r="U531" s="240" t="s">
        <v>8189</v>
      </c>
      <c r="V531" s="241">
        <v>38743</v>
      </c>
      <c r="W531" s="239">
        <v>7288</v>
      </c>
      <c r="X531" s="302"/>
      <c r="Y531" s="303"/>
      <c r="Z531" s="302"/>
      <c r="AA531" s="302"/>
      <c r="AB531" s="302"/>
      <c r="AC531" s="304"/>
      <c r="AD531" s="41"/>
      <c r="AE531" s="41"/>
      <c r="AF531" s="41"/>
      <c r="AG531" s="41"/>
      <c r="AH531" s="41"/>
      <c r="AI531" s="307"/>
    </row>
    <row r="532" spans="1:35" ht="45" hidden="1" customHeight="1" x14ac:dyDescent="0.2">
      <c r="A532" s="244" t="s">
        <v>2938</v>
      </c>
      <c r="B532" s="235">
        <v>692549007</v>
      </c>
      <c r="C532" s="235" t="s">
        <v>2339</v>
      </c>
      <c r="D532" s="236" t="s">
        <v>8253</v>
      </c>
      <c r="E532" s="235" t="s">
        <v>2352</v>
      </c>
      <c r="F532" s="237" t="s">
        <v>26</v>
      </c>
      <c r="G532" s="237"/>
      <c r="H532" s="237" t="s">
        <v>2353</v>
      </c>
      <c r="I532" s="237" t="s">
        <v>28</v>
      </c>
      <c r="J532" s="235"/>
      <c r="K532" s="235"/>
      <c r="L532" s="235" t="s">
        <v>7151</v>
      </c>
      <c r="M532" s="235" t="s">
        <v>7152</v>
      </c>
      <c r="N532" s="238" t="s">
        <v>46</v>
      </c>
      <c r="O532" s="239" t="s">
        <v>746</v>
      </c>
      <c r="P532" s="239" t="s">
        <v>7153</v>
      </c>
      <c r="Q532" s="240" t="s">
        <v>7154</v>
      </c>
      <c r="R532" s="239"/>
      <c r="S532" s="235">
        <v>91001</v>
      </c>
      <c r="T532" s="240" t="s">
        <v>2415</v>
      </c>
      <c r="U532" s="240" t="s">
        <v>8189</v>
      </c>
      <c r="V532" s="241">
        <v>38722</v>
      </c>
      <c r="W532" s="239">
        <v>7245</v>
      </c>
      <c r="X532" s="302"/>
      <c r="Y532" s="303"/>
      <c r="Z532" s="302"/>
      <c r="AA532" s="302"/>
      <c r="AB532" s="302"/>
      <c r="AC532" s="304"/>
      <c r="AD532" s="41"/>
      <c r="AE532" s="41"/>
      <c r="AF532" s="41"/>
      <c r="AG532" s="41"/>
      <c r="AH532" s="41"/>
      <c r="AI532" s="307"/>
    </row>
    <row r="533" spans="1:35" ht="45" hidden="1" customHeight="1" x14ac:dyDescent="0.2">
      <c r="A533" s="244" t="s">
        <v>2939</v>
      </c>
      <c r="B533" s="235">
        <v>691505006</v>
      </c>
      <c r="C533" s="235" t="s">
        <v>2339</v>
      </c>
      <c r="D533" s="236" t="s">
        <v>8253</v>
      </c>
      <c r="E533" s="235" t="s">
        <v>2363</v>
      </c>
      <c r="F533" s="237" t="s">
        <v>1400</v>
      </c>
      <c r="G533" s="237"/>
      <c r="H533" s="237" t="s">
        <v>2940</v>
      </c>
      <c r="I533" s="237" t="s">
        <v>28</v>
      </c>
      <c r="J533" s="235"/>
      <c r="K533" s="235"/>
      <c r="L533" s="265" t="s">
        <v>2941</v>
      </c>
      <c r="M533" s="235" t="s">
        <v>2942</v>
      </c>
      <c r="N533" s="238" t="s">
        <v>294</v>
      </c>
      <c r="O533" s="239" t="s">
        <v>8173</v>
      </c>
      <c r="P533" s="239" t="s">
        <v>5489</v>
      </c>
      <c r="Q533" s="240" t="s">
        <v>5488</v>
      </c>
      <c r="R533" s="239"/>
      <c r="S533" s="240">
        <v>91001</v>
      </c>
      <c r="T533" s="240" t="s">
        <v>2356</v>
      </c>
      <c r="U533" s="240" t="s">
        <v>8189</v>
      </c>
      <c r="V533" s="241">
        <v>38737</v>
      </c>
      <c r="W533" s="239">
        <v>7284</v>
      </c>
      <c r="X533" s="302"/>
      <c r="Y533" s="303"/>
      <c r="Z533" s="302"/>
      <c r="AA533" s="302"/>
      <c r="AB533" s="302"/>
      <c r="AC533" s="304"/>
      <c r="AD533" s="41"/>
      <c r="AE533" s="41"/>
      <c r="AF533" s="41"/>
      <c r="AG533" s="41"/>
      <c r="AH533" s="41"/>
      <c r="AI533" s="307"/>
    </row>
    <row r="534" spans="1:35" ht="45" hidden="1" customHeight="1" x14ac:dyDescent="0.2">
      <c r="A534" s="244" t="s">
        <v>7155</v>
      </c>
      <c r="B534" s="235" t="s">
        <v>7858</v>
      </c>
      <c r="C534" s="235" t="s">
        <v>2339</v>
      </c>
      <c r="D534" s="236" t="s">
        <v>8253</v>
      </c>
      <c r="E534" s="235" t="s">
        <v>2352</v>
      </c>
      <c r="F534" s="237" t="s">
        <v>26</v>
      </c>
      <c r="G534" s="237"/>
      <c r="H534" s="237" t="s">
        <v>2353</v>
      </c>
      <c r="I534" s="237" t="s">
        <v>28</v>
      </c>
      <c r="J534" s="235"/>
      <c r="K534" s="235"/>
      <c r="L534" s="235" t="s">
        <v>2943</v>
      </c>
      <c r="M534" s="235" t="s">
        <v>2944</v>
      </c>
      <c r="N534" s="238" t="s">
        <v>46</v>
      </c>
      <c r="O534" s="239" t="s">
        <v>1872</v>
      </c>
      <c r="P534" s="239" t="s">
        <v>2945</v>
      </c>
      <c r="Q534" s="240"/>
      <c r="R534" s="239"/>
      <c r="S534" s="240">
        <v>91001</v>
      </c>
      <c r="T534" s="240" t="s">
        <v>2946</v>
      </c>
      <c r="U534" s="240" t="s">
        <v>8189</v>
      </c>
      <c r="V534" s="241">
        <v>40875</v>
      </c>
      <c r="W534" s="239">
        <v>7458</v>
      </c>
      <c r="X534" s="257"/>
      <c r="Y534" s="238"/>
      <c r="Z534" s="257"/>
      <c r="AA534" s="257"/>
      <c r="AB534" s="257"/>
      <c r="AC534" s="235"/>
      <c r="AD534" s="41"/>
      <c r="AE534" s="41"/>
      <c r="AF534" s="41"/>
      <c r="AG534" s="41"/>
      <c r="AH534" s="41"/>
      <c r="AI534" s="307"/>
    </row>
    <row r="535" spans="1:35" ht="45" hidden="1" customHeight="1" x14ac:dyDescent="0.2">
      <c r="A535" s="244" t="s">
        <v>7156</v>
      </c>
      <c r="B535" s="235" t="s">
        <v>7859</v>
      </c>
      <c r="C535" s="235" t="s">
        <v>2339</v>
      </c>
      <c r="D535" s="236" t="s">
        <v>8253</v>
      </c>
      <c r="E535" s="235" t="s">
        <v>2363</v>
      </c>
      <c r="F535" s="237" t="s">
        <v>1400</v>
      </c>
      <c r="G535" s="237"/>
      <c r="H535" s="237" t="s">
        <v>2947</v>
      </c>
      <c r="I535" s="237" t="s">
        <v>28</v>
      </c>
      <c r="J535" s="235"/>
      <c r="K535" s="235"/>
      <c r="L535" s="235" t="s">
        <v>2948</v>
      </c>
      <c r="M535" s="235" t="s">
        <v>2949</v>
      </c>
      <c r="N535" s="238" t="s">
        <v>46</v>
      </c>
      <c r="O535" s="239" t="s">
        <v>756</v>
      </c>
      <c r="P535" s="239" t="s">
        <v>7157</v>
      </c>
      <c r="Q535" s="240" t="s">
        <v>7158</v>
      </c>
      <c r="R535" s="239"/>
      <c r="S535" s="240">
        <v>91001</v>
      </c>
      <c r="T535" s="240" t="s">
        <v>2356</v>
      </c>
      <c r="U535" s="240" t="s">
        <v>8189</v>
      </c>
      <c r="V535" s="241">
        <v>38478</v>
      </c>
      <c r="W535" s="239">
        <v>7168</v>
      </c>
      <c r="X535" s="302"/>
      <c r="Y535" s="303"/>
      <c r="Z535" s="302"/>
      <c r="AA535" s="302"/>
      <c r="AB535" s="302"/>
      <c r="AC535" s="304"/>
      <c r="AD535" s="41"/>
      <c r="AE535" s="41"/>
      <c r="AF535" s="41"/>
      <c r="AG535" s="41"/>
      <c r="AH535" s="41"/>
      <c r="AI535" s="307"/>
    </row>
    <row r="536" spans="1:35" ht="45" hidden="1" customHeight="1" x14ac:dyDescent="0.2">
      <c r="A536" s="244" t="s">
        <v>2950</v>
      </c>
      <c r="B536" s="235">
        <v>690915006</v>
      </c>
      <c r="C536" s="235" t="s">
        <v>2339</v>
      </c>
      <c r="D536" s="236" t="s">
        <v>8253</v>
      </c>
      <c r="E536" s="235" t="s">
        <v>2352</v>
      </c>
      <c r="F536" s="237" t="s">
        <v>26</v>
      </c>
      <c r="G536" s="237"/>
      <c r="H536" s="237" t="s">
        <v>2353</v>
      </c>
      <c r="I536" s="237" t="s">
        <v>28</v>
      </c>
      <c r="J536" s="235"/>
      <c r="K536" s="235"/>
      <c r="L536" s="235" t="s">
        <v>2951</v>
      </c>
      <c r="M536" s="235" t="s">
        <v>2952</v>
      </c>
      <c r="N536" s="238" t="s">
        <v>5033</v>
      </c>
      <c r="O536" s="239" t="s">
        <v>2953</v>
      </c>
      <c r="P536" s="239"/>
      <c r="Q536" s="240"/>
      <c r="R536" s="239"/>
      <c r="S536" s="240">
        <v>91001</v>
      </c>
      <c r="T536" s="240" t="s">
        <v>2356</v>
      </c>
      <c r="U536" s="240" t="s">
        <v>8189</v>
      </c>
      <c r="V536" s="241">
        <v>38301</v>
      </c>
      <c r="W536" s="239">
        <v>7148</v>
      </c>
      <c r="X536" s="257"/>
      <c r="Y536" s="238"/>
      <c r="Z536" s="257"/>
      <c r="AA536" s="257"/>
      <c r="AB536" s="257"/>
      <c r="AC536" s="235"/>
      <c r="AD536" s="41"/>
      <c r="AE536" s="41"/>
      <c r="AF536" s="41"/>
      <c r="AG536" s="41"/>
      <c r="AH536" s="41"/>
      <c r="AI536" s="307"/>
    </row>
    <row r="537" spans="1:35" ht="45" hidden="1" customHeight="1" x14ac:dyDescent="0.2">
      <c r="A537" s="244" t="s">
        <v>2954</v>
      </c>
      <c r="B537" s="235">
        <v>691903001</v>
      </c>
      <c r="C537" s="235" t="s">
        <v>2339</v>
      </c>
      <c r="D537" s="236" t="s">
        <v>8253</v>
      </c>
      <c r="E537" s="235" t="s">
        <v>2912</v>
      </c>
      <c r="F537" s="237" t="s">
        <v>26</v>
      </c>
      <c r="G537" s="237"/>
      <c r="H537" s="237" t="s">
        <v>507</v>
      </c>
      <c r="I537" s="237" t="s">
        <v>28</v>
      </c>
      <c r="J537" s="235"/>
      <c r="K537" s="235"/>
      <c r="L537" s="235" t="s">
        <v>7159</v>
      </c>
      <c r="M537" s="235" t="s">
        <v>2955</v>
      </c>
      <c r="N537" s="238" t="s">
        <v>47</v>
      </c>
      <c r="O537" s="239" t="s">
        <v>2956</v>
      </c>
      <c r="P537" s="239" t="s">
        <v>7924</v>
      </c>
      <c r="Q537" s="240" t="s">
        <v>7925</v>
      </c>
      <c r="R537" s="239"/>
      <c r="S537" s="240">
        <v>91001</v>
      </c>
      <c r="T537" s="240" t="s">
        <v>485</v>
      </c>
      <c r="U537" s="240" t="s">
        <v>8189</v>
      </c>
      <c r="V537" s="241">
        <v>42451</v>
      </c>
      <c r="W537" s="239">
        <v>7604</v>
      </c>
      <c r="X537" s="302"/>
      <c r="Y537" s="303"/>
      <c r="Z537" s="302"/>
      <c r="AA537" s="302"/>
      <c r="AB537" s="302"/>
      <c r="AC537" s="304"/>
      <c r="AD537" s="41"/>
      <c r="AE537" s="41"/>
      <c r="AF537" s="41"/>
      <c r="AG537" s="41"/>
      <c r="AH537" s="41"/>
      <c r="AI537" s="307"/>
    </row>
    <row r="538" spans="1:35" ht="45" hidden="1" customHeight="1" x14ac:dyDescent="0.2">
      <c r="A538" s="244" t="s">
        <v>2957</v>
      </c>
      <c r="B538" s="235">
        <v>690505002</v>
      </c>
      <c r="C538" s="235" t="s">
        <v>2339</v>
      </c>
      <c r="D538" s="236" t="s">
        <v>8253</v>
      </c>
      <c r="E538" s="235" t="s">
        <v>2612</v>
      </c>
      <c r="F538" s="237" t="s">
        <v>26</v>
      </c>
      <c r="G538" s="237"/>
      <c r="H538" s="237" t="s">
        <v>2434</v>
      </c>
      <c r="I538" s="237" t="s">
        <v>28</v>
      </c>
      <c r="J538" s="235"/>
      <c r="K538" s="235"/>
      <c r="L538" s="235" t="s">
        <v>7160</v>
      </c>
      <c r="M538" s="235" t="s">
        <v>7161</v>
      </c>
      <c r="N538" s="238" t="s">
        <v>504</v>
      </c>
      <c r="O538" s="239" t="s">
        <v>2958</v>
      </c>
      <c r="P538" s="239"/>
      <c r="Q538" s="240"/>
      <c r="R538" s="239"/>
      <c r="S538" s="240">
        <v>91001</v>
      </c>
      <c r="T538" s="240" t="s">
        <v>2356</v>
      </c>
      <c r="U538" s="240" t="s">
        <v>8189</v>
      </c>
      <c r="V538" s="241">
        <v>38695</v>
      </c>
      <c r="W538" s="239">
        <v>7225</v>
      </c>
      <c r="X538" s="302"/>
      <c r="Y538" s="303"/>
      <c r="Z538" s="302"/>
      <c r="AA538" s="302"/>
      <c r="AB538" s="302"/>
      <c r="AC538" s="304"/>
      <c r="AD538" s="41"/>
      <c r="AE538" s="41"/>
      <c r="AF538" s="41"/>
      <c r="AG538" s="41"/>
      <c r="AH538" s="41"/>
      <c r="AI538" s="307"/>
    </row>
    <row r="539" spans="1:35" ht="45" hidden="1" customHeight="1" x14ac:dyDescent="0.2">
      <c r="A539" s="244" t="s">
        <v>2959</v>
      </c>
      <c r="B539" s="235">
        <v>690104008</v>
      </c>
      <c r="C539" s="235" t="s">
        <v>2339</v>
      </c>
      <c r="D539" s="236" t="s">
        <v>8253</v>
      </c>
      <c r="E539" s="235" t="s">
        <v>506</v>
      </c>
      <c r="F539" s="237" t="s">
        <v>26</v>
      </c>
      <c r="G539" s="237"/>
      <c r="H539" s="237" t="s">
        <v>507</v>
      </c>
      <c r="I539" s="237" t="s">
        <v>28</v>
      </c>
      <c r="J539" s="235"/>
      <c r="K539" s="235"/>
      <c r="L539" s="235" t="s">
        <v>2960</v>
      </c>
      <c r="M539" s="235" t="s">
        <v>2962</v>
      </c>
      <c r="N539" s="239" t="s">
        <v>495</v>
      </c>
      <c r="O539" s="239" t="s">
        <v>2964</v>
      </c>
      <c r="P539" s="239" t="s">
        <v>2963</v>
      </c>
      <c r="Q539" s="240" t="s">
        <v>2961</v>
      </c>
      <c r="R539" s="239"/>
      <c r="S539" s="240">
        <v>91001</v>
      </c>
      <c r="T539" s="240" t="s">
        <v>2965</v>
      </c>
      <c r="U539" s="240">
        <v>2004</v>
      </c>
      <c r="V539" s="241">
        <v>38673</v>
      </c>
      <c r="W539" s="239">
        <v>7217</v>
      </c>
      <c r="X539" s="257"/>
      <c r="Y539" s="238"/>
      <c r="Z539" s="257"/>
      <c r="AA539" s="257"/>
      <c r="AB539" s="257"/>
      <c r="AC539" s="235"/>
      <c r="AD539" s="41"/>
      <c r="AE539" s="41"/>
      <c r="AF539" s="41"/>
      <c r="AG539" s="41"/>
      <c r="AH539" s="41"/>
      <c r="AI539" s="307"/>
    </row>
    <row r="540" spans="1:35" ht="45" hidden="1" customHeight="1" x14ac:dyDescent="0.2">
      <c r="A540" s="244" t="s">
        <v>2966</v>
      </c>
      <c r="B540" s="235">
        <v>690912007</v>
      </c>
      <c r="C540" s="235" t="s">
        <v>2339</v>
      </c>
      <c r="D540" s="236" t="s">
        <v>8253</v>
      </c>
      <c r="E540" s="235" t="s">
        <v>506</v>
      </c>
      <c r="F540" s="237" t="s">
        <v>26</v>
      </c>
      <c r="G540" s="237"/>
      <c r="H540" s="237" t="s">
        <v>2434</v>
      </c>
      <c r="I540" s="237" t="s">
        <v>28</v>
      </c>
      <c r="J540" s="235"/>
      <c r="K540" s="235"/>
      <c r="L540" s="235" t="s">
        <v>7162</v>
      </c>
      <c r="M540" s="276" t="s">
        <v>2968</v>
      </c>
      <c r="N540" s="238" t="s">
        <v>5033</v>
      </c>
      <c r="O540" s="239" t="s">
        <v>2970</v>
      </c>
      <c r="P540" s="239" t="s">
        <v>2969</v>
      </c>
      <c r="Q540" s="240" t="s">
        <v>2967</v>
      </c>
      <c r="R540" s="239"/>
      <c r="S540" s="240">
        <v>91001</v>
      </c>
      <c r="T540" s="240" t="s">
        <v>2356</v>
      </c>
      <c r="U540" s="240" t="s">
        <v>8189</v>
      </c>
      <c r="V540" s="241">
        <v>38761</v>
      </c>
      <c r="W540" s="239">
        <v>7302</v>
      </c>
      <c r="X540" s="302"/>
      <c r="Y540" s="303"/>
      <c r="Z540" s="302"/>
      <c r="AA540" s="302"/>
      <c r="AB540" s="302"/>
      <c r="AC540" s="304"/>
      <c r="AD540" s="41"/>
      <c r="AE540" s="41"/>
      <c r="AF540" s="41"/>
      <c r="AG540" s="41"/>
      <c r="AH540" s="41"/>
      <c r="AI540" s="307"/>
    </row>
    <row r="541" spans="1:35" ht="45" hidden="1" customHeight="1" x14ac:dyDescent="0.2">
      <c r="A541" s="244" t="s">
        <v>2971</v>
      </c>
      <c r="B541" s="235">
        <v>690811006</v>
      </c>
      <c r="C541" s="235" t="s">
        <v>2339</v>
      </c>
      <c r="D541" s="236" t="s">
        <v>8253</v>
      </c>
      <c r="E541" s="235" t="s">
        <v>506</v>
      </c>
      <c r="F541" s="237" t="s">
        <v>26</v>
      </c>
      <c r="G541" s="237"/>
      <c r="H541" s="237" t="s">
        <v>507</v>
      </c>
      <c r="I541" s="237" t="s">
        <v>28</v>
      </c>
      <c r="J541" s="235"/>
      <c r="K541" s="235"/>
      <c r="L541" s="235" t="s">
        <v>7926</v>
      </c>
      <c r="M541" s="235" t="s">
        <v>2972</v>
      </c>
      <c r="N541" s="238" t="s">
        <v>5033</v>
      </c>
      <c r="O541" s="239" t="s">
        <v>1210</v>
      </c>
      <c r="P541" s="239" t="s">
        <v>7927</v>
      </c>
      <c r="Q541" s="240" t="s">
        <v>7928</v>
      </c>
      <c r="R541" s="239"/>
      <c r="S541" s="240">
        <v>91001</v>
      </c>
      <c r="T541" s="240" t="s">
        <v>2482</v>
      </c>
      <c r="U541" s="240" t="s">
        <v>8189</v>
      </c>
      <c r="V541" s="241">
        <v>42032</v>
      </c>
      <c r="W541" s="239">
        <v>7524</v>
      </c>
      <c r="X541" s="257"/>
      <c r="Y541" s="238"/>
      <c r="Z541" s="257"/>
      <c r="AA541" s="257"/>
      <c r="AB541" s="257"/>
      <c r="AC541" s="235"/>
      <c r="AD541" s="41"/>
      <c r="AE541" s="41"/>
      <c r="AF541" s="41"/>
      <c r="AG541" s="41"/>
      <c r="AH541" s="41"/>
      <c r="AI541" s="307"/>
    </row>
    <row r="542" spans="1:35" ht="45" hidden="1" customHeight="1" x14ac:dyDescent="0.2">
      <c r="A542" s="244" t="s">
        <v>2973</v>
      </c>
      <c r="B542" s="235">
        <v>690722003</v>
      </c>
      <c r="C542" s="235" t="s">
        <v>2339</v>
      </c>
      <c r="D542" s="236" t="s">
        <v>8253</v>
      </c>
      <c r="E542" s="235" t="s">
        <v>2352</v>
      </c>
      <c r="F542" s="237" t="s">
        <v>26</v>
      </c>
      <c r="G542" s="237"/>
      <c r="H542" s="237" t="s">
        <v>2353</v>
      </c>
      <c r="I542" s="237" t="s">
        <v>28</v>
      </c>
      <c r="J542" s="235"/>
      <c r="K542" s="235"/>
      <c r="L542" s="235" t="s">
        <v>2974</v>
      </c>
      <c r="M542" s="235" t="s">
        <v>2975</v>
      </c>
      <c r="N542" s="238" t="s">
        <v>46</v>
      </c>
      <c r="O542" s="239" t="s">
        <v>2977</v>
      </c>
      <c r="P542" s="239" t="s">
        <v>2976</v>
      </c>
      <c r="Q542" s="240"/>
      <c r="R542" s="239"/>
      <c r="S542" s="240">
        <v>91001</v>
      </c>
      <c r="T542" s="240" t="s">
        <v>2415</v>
      </c>
      <c r="U542" s="240" t="s">
        <v>8189</v>
      </c>
      <c r="V542" s="241">
        <v>38686</v>
      </c>
      <c r="W542" s="239">
        <v>7219</v>
      </c>
      <c r="X542" s="257"/>
      <c r="Y542" s="238"/>
      <c r="Z542" s="257"/>
      <c r="AA542" s="257"/>
      <c r="AB542" s="257"/>
      <c r="AC542" s="235"/>
      <c r="AD542" s="41"/>
      <c r="AE542" s="41"/>
      <c r="AF542" s="41"/>
      <c r="AG542" s="41"/>
      <c r="AH542" s="41"/>
      <c r="AI542" s="307"/>
    </row>
    <row r="543" spans="1:35" ht="45" hidden="1" customHeight="1" x14ac:dyDescent="0.2">
      <c r="A543" s="244" t="s">
        <v>7163</v>
      </c>
      <c r="B543" s="235">
        <v>691913007</v>
      </c>
      <c r="C543" s="235" t="s">
        <v>2339</v>
      </c>
      <c r="D543" s="236" t="s">
        <v>8253</v>
      </c>
      <c r="E543" s="235" t="s">
        <v>2352</v>
      </c>
      <c r="F543" s="237" t="s">
        <v>26</v>
      </c>
      <c r="G543" s="237"/>
      <c r="H543" s="237" t="s">
        <v>2353</v>
      </c>
      <c r="I543" s="237" t="s">
        <v>28</v>
      </c>
      <c r="J543" s="235"/>
      <c r="K543" s="235"/>
      <c r="L543" s="235" t="s">
        <v>7164</v>
      </c>
      <c r="M543" s="235" t="s">
        <v>2978</v>
      </c>
      <c r="N543" s="238" t="s">
        <v>47</v>
      </c>
      <c r="O543" s="239" t="s">
        <v>2979</v>
      </c>
      <c r="P543" s="239" t="s">
        <v>5153</v>
      </c>
      <c r="Q543" s="240" t="s">
        <v>5154</v>
      </c>
      <c r="R543" s="239"/>
      <c r="S543" s="240">
        <v>91001</v>
      </c>
      <c r="T543" s="240" t="s">
        <v>2356</v>
      </c>
      <c r="U543" s="240" t="s">
        <v>8189</v>
      </c>
      <c r="V543" s="241">
        <v>42446</v>
      </c>
      <c r="W543" s="239">
        <v>7603</v>
      </c>
      <c r="X543" s="302"/>
      <c r="Y543" s="303"/>
      <c r="Z543" s="302"/>
      <c r="AA543" s="302"/>
      <c r="AB543" s="302"/>
      <c r="AC543" s="304"/>
      <c r="AD543" s="41"/>
      <c r="AE543" s="41"/>
      <c r="AF543" s="41"/>
      <c r="AG543" s="41"/>
      <c r="AH543" s="41"/>
      <c r="AI543" s="307"/>
    </row>
    <row r="544" spans="1:35" ht="45" hidden="1" customHeight="1" x14ac:dyDescent="0.2">
      <c r="A544" s="244" t="s">
        <v>2980</v>
      </c>
      <c r="B544" s="235">
        <v>690902001</v>
      </c>
      <c r="C544" s="235" t="s">
        <v>2339</v>
      </c>
      <c r="D544" s="236" t="s">
        <v>8253</v>
      </c>
      <c r="E544" s="235" t="s">
        <v>2363</v>
      </c>
      <c r="F544" s="237" t="s">
        <v>1400</v>
      </c>
      <c r="G544" s="237"/>
      <c r="H544" s="237" t="s">
        <v>2364</v>
      </c>
      <c r="I544" s="237" t="s">
        <v>28</v>
      </c>
      <c r="J544" s="235"/>
      <c r="K544" s="235"/>
      <c r="L544" s="235" t="s">
        <v>2981</v>
      </c>
      <c r="M544" s="235" t="s">
        <v>2982</v>
      </c>
      <c r="N544" s="238" t="s">
        <v>5033</v>
      </c>
      <c r="O544" s="239" t="s">
        <v>8288</v>
      </c>
      <c r="P544" s="239"/>
      <c r="Q544" s="240"/>
      <c r="R544" s="239"/>
      <c r="S544" s="240">
        <v>91001</v>
      </c>
      <c r="T544" s="240" t="s">
        <v>2983</v>
      </c>
      <c r="U544" s="240">
        <v>2007</v>
      </c>
      <c r="V544" s="241">
        <v>38736</v>
      </c>
      <c r="W544" s="239">
        <v>7271</v>
      </c>
      <c r="X544" s="257"/>
      <c r="Y544" s="238"/>
      <c r="Z544" s="257"/>
      <c r="AA544" s="257"/>
      <c r="AB544" s="257"/>
      <c r="AC544" s="235"/>
      <c r="AD544" s="41"/>
      <c r="AE544" s="41"/>
      <c r="AF544" s="41"/>
      <c r="AG544" s="41"/>
      <c r="AH544" s="41"/>
      <c r="AI544" s="307"/>
    </row>
    <row r="545" spans="1:35" ht="45" hidden="1" customHeight="1" x14ac:dyDescent="0.2">
      <c r="A545" s="244" t="s">
        <v>2984</v>
      </c>
      <c r="B545" s="235">
        <v>692503007</v>
      </c>
      <c r="C545" s="235" t="s">
        <v>2339</v>
      </c>
      <c r="D545" s="236" t="s">
        <v>8253</v>
      </c>
      <c r="E545" s="235" t="s">
        <v>506</v>
      </c>
      <c r="F545" s="237" t="s">
        <v>26</v>
      </c>
      <c r="G545" s="237"/>
      <c r="H545" s="237" t="s">
        <v>507</v>
      </c>
      <c r="I545" s="237" t="s">
        <v>28</v>
      </c>
      <c r="J545" s="235"/>
      <c r="K545" s="235"/>
      <c r="L545" s="235" t="s">
        <v>2985</v>
      </c>
      <c r="M545" s="235" t="s">
        <v>2987</v>
      </c>
      <c r="N545" s="238" t="s">
        <v>5069</v>
      </c>
      <c r="O545" s="239" t="s">
        <v>2989</v>
      </c>
      <c r="P545" s="239" t="s">
        <v>2988</v>
      </c>
      <c r="Q545" s="240" t="s">
        <v>2986</v>
      </c>
      <c r="R545" s="239"/>
      <c r="S545" s="240">
        <v>91001</v>
      </c>
      <c r="T545" s="240" t="s">
        <v>2482</v>
      </c>
      <c r="U545" s="240" t="s">
        <v>8189</v>
      </c>
      <c r="V545" s="241">
        <v>42059</v>
      </c>
      <c r="W545" s="239">
        <v>7550</v>
      </c>
      <c r="X545" s="257"/>
      <c r="Y545" s="238"/>
      <c r="Z545" s="257"/>
      <c r="AA545" s="257"/>
      <c r="AB545" s="257"/>
      <c r="AC545" s="235"/>
      <c r="AD545" s="41"/>
      <c r="AE545" s="41"/>
      <c r="AF545" s="41"/>
      <c r="AG545" s="41"/>
      <c r="AH545" s="41"/>
      <c r="AI545" s="307"/>
    </row>
    <row r="546" spans="1:35" ht="45" hidden="1" customHeight="1" x14ac:dyDescent="0.2">
      <c r="A546" s="244" t="s">
        <v>2990</v>
      </c>
      <c r="B546" s="235">
        <v>830175008</v>
      </c>
      <c r="C546" s="235" t="s">
        <v>2339</v>
      </c>
      <c r="D546" s="236" t="s">
        <v>8253</v>
      </c>
      <c r="E546" s="235" t="s">
        <v>506</v>
      </c>
      <c r="F546" s="237" t="s">
        <v>26</v>
      </c>
      <c r="G546" s="237"/>
      <c r="H546" s="237" t="s">
        <v>507</v>
      </c>
      <c r="I546" s="237" t="s">
        <v>28</v>
      </c>
      <c r="J546" s="235"/>
      <c r="K546" s="235"/>
      <c r="L546" s="235" t="s">
        <v>2991</v>
      </c>
      <c r="M546" s="235" t="s">
        <v>2992</v>
      </c>
      <c r="N546" s="239" t="s">
        <v>495</v>
      </c>
      <c r="O546" s="239" t="s">
        <v>2665</v>
      </c>
      <c r="P546" s="239" t="s">
        <v>2993</v>
      </c>
      <c r="Q546" s="240"/>
      <c r="R546" s="239"/>
      <c r="S546" s="240">
        <v>91001</v>
      </c>
      <c r="T546" s="240" t="s">
        <v>2356</v>
      </c>
      <c r="U546" s="240" t="s">
        <v>8189</v>
      </c>
      <c r="V546" s="241">
        <v>38649</v>
      </c>
      <c r="W546" s="239">
        <v>7209</v>
      </c>
      <c r="X546" s="257"/>
      <c r="Y546" s="238"/>
      <c r="Z546" s="257"/>
      <c r="AA546" s="257"/>
      <c r="AB546" s="257"/>
      <c r="AC546" s="235"/>
      <c r="AD546" s="41"/>
      <c r="AE546" s="41"/>
      <c r="AF546" s="41"/>
      <c r="AG546" s="41"/>
      <c r="AH546" s="41"/>
      <c r="AI546" s="307"/>
    </row>
    <row r="547" spans="1:35" ht="45" hidden="1" customHeight="1" x14ac:dyDescent="0.2">
      <c r="A547" s="244" t="s">
        <v>2994</v>
      </c>
      <c r="B547" s="235">
        <v>692513002</v>
      </c>
      <c r="C547" s="235" t="s">
        <v>2339</v>
      </c>
      <c r="D547" s="236" t="s">
        <v>8253</v>
      </c>
      <c r="E547" s="235" t="s">
        <v>2912</v>
      </c>
      <c r="F547" s="237" t="s">
        <v>26</v>
      </c>
      <c r="G547" s="237"/>
      <c r="H547" s="237" t="s">
        <v>507</v>
      </c>
      <c r="I547" s="237" t="s">
        <v>28</v>
      </c>
      <c r="J547" s="235"/>
      <c r="K547" s="235"/>
      <c r="L547" s="235" t="s">
        <v>2995</v>
      </c>
      <c r="M547" s="235" t="s">
        <v>2997</v>
      </c>
      <c r="N547" s="238" t="s">
        <v>5069</v>
      </c>
      <c r="O547" s="235" t="s">
        <v>8289</v>
      </c>
      <c r="P547" s="239" t="s">
        <v>2998</v>
      </c>
      <c r="Q547" s="239" t="s">
        <v>2996</v>
      </c>
      <c r="R547" s="239"/>
      <c r="S547" s="240">
        <v>91001</v>
      </c>
      <c r="T547" s="240" t="s">
        <v>485</v>
      </c>
      <c r="U547" s="240" t="s">
        <v>8189</v>
      </c>
      <c r="V547" s="241">
        <v>42416</v>
      </c>
      <c r="W547" s="239">
        <v>7599</v>
      </c>
      <c r="X547" s="257"/>
      <c r="Y547" s="238"/>
      <c r="Z547" s="257"/>
      <c r="AA547" s="257"/>
      <c r="AB547" s="257"/>
      <c r="AC547" s="235"/>
      <c r="AD547" s="41"/>
      <c r="AE547" s="41"/>
      <c r="AF547" s="41"/>
      <c r="AG547" s="41"/>
      <c r="AH547" s="41"/>
      <c r="AI547" s="307"/>
    </row>
    <row r="548" spans="1:35" ht="45" hidden="1" customHeight="1" x14ac:dyDescent="0.2">
      <c r="A548" s="244" t="s">
        <v>2999</v>
      </c>
      <c r="B548" s="235">
        <v>690703009</v>
      </c>
      <c r="C548" s="235" t="s">
        <v>2339</v>
      </c>
      <c r="D548" s="236" t="s">
        <v>8253</v>
      </c>
      <c r="E548" s="235" t="s">
        <v>506</v>
      </c>
      <c r="F548" s="237" t="s">
        <v>26</v>
      </c>
      <c r="G548" s="237"/>
      <c r="H548" s="237" t="s">
        <v>507</v>
      </c>
      <c r="I548" s="237" t="s">
        <v>28</v>
      </c>
      <c r="J548" s="235"/>
      <c r="K548" s="235"/>
      <c r="L548" s="235" t="s">
        <v>3000</v>
      </c>
      <c r="M548" s="235" t="s">
        <v>3001</v>
      </c>
      <c r="N548" s="238" t="s">
        <v>46</v>
      </c>
      <c r="O548" s="239" t="s">
        <v>688</v>
      </c>
      <c r="P548" s="239" t="s">
        <v>3002</v>
      </c>
      <c r="Q548" s="240" t="s">
        <v>7165</v>
      </c>
      <c r="R548" s="239"/>
      <c r="S548" s="240">
        <v>91001</v>
      </c>
      <c r="T548" s="240" t="s">
        <v>2482</v>
      </c>
      <c r="U548" s="240" t="s">
        <v>8189</v>
      </c>
      <c r="V548" s="241">
        <v>42061</v>
      </c>
      <c r="W548" s="239">
        <v>7554</v>
      </c>
      <c r="X548" s="302"/>
      <c r="Y548" s="303"/>
      <c r="Z548" s="302"/>
      <c r="AA548" s="302"/>
      <c r="AB548" s="302"/>
      <c r="AC548" s="304"/>
      <c r="AD548" s="41"/>
      <c r="AE548" s="41"/>
      <c r="AF548" s="41"/>
      <c r="AG548" s="41"/>
      <c r="AH548" s="41"/>
      <c r="AI548" s="307"/>
    </row>
    <row r="549" spans="1:35" ht="45" hidden="1" customHeight="1" x14ac:dyDescent="0.2">
      <c r="A549" s="244" t="s">
        <v>7166</v>
      </c>
      <c r="B549" s="235">
        <v>690608006</v>
      </c>
      <c r="C549" s="235" t="s">
        <v>2339</v>
      </c>
      <c r="D549" s="236" t="s">
        <v>8253</v>
      </c>
      <c r="E549" s="235" t="s">
        <v>506</v>
      </c>
      <c r="F549" s="237" t="s">
        <v>26</v>
      </c>
      <c r="G549" s="237"/>
      <c r="H549" s="237" t="s">
        <v>507</v>
      </c>
      <c r="I549" s="237" t="s">
        <v>28</v>
      </c>
      <c r="J549" s="235"/>
      <c r="K549" s="235"/>
      <c r="L549" s="235" t="s">
        <v>7167</v>
      </c>
      <c r="M549" s="235" t="s">
        <v>3003</v>
      </c>
      <c r="N549" s="238" t="s">
        <v>504</v>
      </c>
      <c r="O549" s="239" t="s">
        <v>3004</v>
      </c>
      <c r="P549" s="239" t="s">
        <v>5380</v>
      </c>
      <c r="Q549" s="240"/>
      <c r="R549" s="239"/>
      <c r="S549" s="240">
        <v>91001</v>
      </c>
      <c r="T549" s="240" t="s">
        <v>485</v>
      </c>
      <c r="U549" s="240" t="s">
        <v>8189</v>
      </c>
      <c r="V549" s="241">
        <v>42059</v>
      </c>
      <c r="W549" s="239">
        <v>7545</v>
      </c>
      <c r="X549" s="257"/>
      <c r="Y549" s="238"/>
      <c r="Z549" s="257"/>
      <c r="AA549" s="257"/>
      <c r="AB549" s="257"/>
      <c r="AC549" s="235"/>
      <c r="AD549" s="41"/>
      <c r="AE549" s="41"/>
      <c r="AF549" s="41"/>
      <c r="AG549" s="41"/>
      <c r="AH549" s="41"/>
      <c r="AI549" s="307"/>
    </row>
    <row r="550" spans="1:35" ht="45" hidden="1" customHeight="1" x14ac:dyDescent="0.2">
      <c r="A550" s="244" t="s">
        <v>7168</v>
      </c>
      <c r="B550" s="235">
        <v>691916006</v>
      </c>
      <c r="C550" s="235" t="s">
        <v>2339</v>
      </c>
      <c r="D550" s="236" t="s">
        <v>8253</v>
      </c>
      <c r="E550" s="235" t="s">
        <v>2352</v>
      </c>
      <c r="F550" s="237" t="s">
        <v>26</v>
      </c>
      <c r="G550" s="237"/>
      <c r="H550" s="237" t="s">
        <v>2353</v>
      </c>
      <c r="I550" s="237" t="s">
        <v>28</v>
      </c>
      <c r="J550" s="235"/>
      <c r="K550" s="235"/>
      <c r="L550" s="235" t="s">
        <v>3005</v>
      </c>
      <c r="M550" s="235" t="s">
        <v>3006</v>
      </c>
      <c r="N550" s="238" t="s">
        <v>47</v>
      </c>
      <c r="O550" s="239" t="s">
        <v>1814</v>
      </c>
      <c r="P550" s="239"/>
      <c r="Q550" s="240"/>
      <c r="R550" s="239"/>
      <c r="S550" s="240">
        <v>91001</v>
      </c>
      <c r="T550" s="240" t="s">
        <v>3007</v>
      </c>
      <c r="U550" s="240" t="s">
        <v>8189</v>
      </c>
      <c r="V550" s="241">
        <v>38159</v>
      </c>
      <c r="W550" s="239">
        <v>7132</v>
      </c>
      <c r="X550" s="257"/>
      <c r="Y550" s="238"/>
      <c r="Z550" s="257"/>
      <c r="AA550" s="257"/>
      <c r="AB550" s="257"/>
      <c r="AC550" s="235"/>
      <c r="AD550" s="41"/>
      <c r="AE550" s="41"/>
      <c r="AF550" s="41"/>
      <c r="AG550" s="41"/>
      <c r="AH550" s="41"/>
      <c r="AI550" s="307"/>
    </row>
    <row r="551" spans="1:35" ht="45" hidden="1" customHeight="1" x14ac:dyDescent="0.2">
      <c r="A551" s="244" t="s">
        <v>8290</v>
      </c>
      <c r="B551" s="235">
        <v>690711001</v>
      </c>
      <c r="C551" s="235" t="s">
        <v>2339</v>
      </c>
      <c r="D551" s="236" t="s">
        <v>8253</v>
      </c>
      <c r="E551" s="235" t="s">
        <v>2352</v>
      </c>
      <c r="F551" s="237" t="s">
        <v>26</v>
      </c>
      <c r="G551" s="237"/>
      <c r="H551" s="237" t="s">
        <v>2353</v>
      </c>
      <c r="I551" s="237" t="s">
        <v>28</v>
      </c>
      <c r="J551" s="235"/>
      <c r="K551" s="235"/>
      <c r="L551" s="235" t="s">
        <v>7169</v>
      </c>
      <c r="M551" s="235" t="s">
        <v>3008</v>
      </c>
      <c r="N551" s="238" t="s">
        <v>46</v>
      </c>
      <c r="O551" s="239" t="s">
        <v>982</v>
      </c>
      <c r="P551" s="239"/>
      <c r="Q551" s="240"/>
      <c r="R551" s="239"/>
      <c r="S551" s="240">
        <v>91001</v>
      </c>
      <c r="T551" s="240" t="s">
        <v>2415</v>
      </c>
      <c r="U551" s="240" t="s">
        <v>8189</v>
      </c>
      <c r="V551" s="241">
        <v>37970</v>
      </c>
      <c r="W551" s="239">
        <v>7104</v>
      </c>
      <c r="X551" s="302"/>
      <c r="Y551" s="303"/>
      <c r="Z551" s="302"/>
      <c r="AA551" s="302"/>
      <c r="AB551" s="302"/>
      <c r="AC551" s="304"/>
      <c r="AD551" s="41"/>
      <c r="AE551" s="41"/>
      <c r="AF551" s="41"/>
      <c r="AG551" s="41"/>
      <c r="AH551" s="41"/>
      <c r="AI551" s="307"/>
    </row>
    <row r="552" spans="1:35" ht="45" hidden="1" customHeight="1" x14ac:dyDescent="0.2">
      <c r="A552" s="244" t="s">
        <v>3009</v>
      </c>
      <c r="B552" s="235">
        <v>690721007</v>
      </c>
      <c r="C552" s="235" t="s">
        <v>2339</v>
      </c>
      <c r="D552" s="236" t="s">
        <v>8253</v>
      </c>
      <c r="E552" s="235" t="s">
        <v>2352</v>
      </c>
      <c r="F552" s="237" t="s">
        <v>26</v>
      </c>
      <c r="G552" s="237"/>
      <c r="H552" s="237" t="s">
        <v>2353</v>
      </c>
      <c r="I552" s="237" t="s">
        <v>28</v>
      </c>
      <c r="J552" s="235"/>
      <c r="K552" s="235"/>
      <c r="L552" s="235" t="s">
        <v>3010</v>
      </c>
      <c r="M552" s="235" t="s">
        <v>3011</v>
      </c>
      <c r="N552" s="238" t="s">
        <v>46</v>
      </c>
      <c r="O552" s="239" t="s">
        <v>894</v>
      </c>
      <c r="P552" s="239" t="s">
        <v>7170</v>
      </c>
      <c r="Q552" s="240" t="s">
        <v>7171</v>
      </c>
      <c r="R552" s="239"/>
      <c r="S552" s="240">
        <v>91001</v>
      </c>
      <c r="T552" s="240" t="s">
        <v>2356</v>
      </c>
      <c r="U552" s="240" t="s">
        <v>8189</v>
      </c>
      <c r="V552" s="241">
        <v>37970</v>
      </c>
      <c r="W552" s="239">
        <v>7116</v>
      </c>
      <c r="X552" s="302"/>
      <c r="Y552" s="303"/>
      <c r="Z552" s="302"/>
      <c r="AA552" s="302"/>
      <c r="AB552" s="302"/>
      <c r="AC552" s="304"/>
      <c r="AD552" s="41"/>
      <c r="AE552" s="41"/>
      <c r="AF552" s="41"/>
      <c r="AG552" s="41"/>
      <c r="AH552" s="41"/>
      <c r="AI552" s="307"/>
    </row>
    <row r="553" spans="1:35" ht="45" hidden="1" customHeight="1" x14ac:dyDescent="0.2">
      <c r="A553" s="244" t="s">
        <v>3012</v>
      </c>
      <c r="B553" s="235">
        <v>690409003</v>
      </c>
      <c r="C553" s="235" t="s">
        <v>2339</v>
      </c>
      <c r="D553" s="236" t="s">
        <v>8253</v>
      </c>
      <c r="E553" s="235" t="s">
        <v>506</v>
      </c>
      <c r="F553" s="237" t="s">
        <v>26</v>
      </c>
      <c r="G553" s="237"/>
      <c r="H553" s="237" t="s">
        <v>507</v>
      </c>
      <c r="I553" s="237" t="s">
        <v>28</v>
      </c>
      <c r="J553" s="235"/>
      <c r="K553" s="235"/>
      <c r="L553" s="235" t="s">
        <v>7172</v>
      </c>
      <c r="M553" s="235" t="s">
        <v>3014</v>
      </c>
      <c r="N553" s="238" t="s">
        <v>5032</v>
      </c>
      <c r="O553" s="239" t="s">
        <v>3016</v>
      </c>
      <c r="P553" s="239" t="s">
        <v>3015</v>
      </c>
      <c r="Q553" s="240" t="s">
        <v>3013</v>
      </c>
      <c r="R553" s="239"/>
      <c r="S553" s="240">
        <v>91001</v>
      </c>
      <c r="T553" s="240" t="s">
        <v>2368</v>
      </c>
      <c r="U553" s="240" t="s">
        <v>8189</v>
      </c>
      <c r="V553" s="241">
        <v>42052</v>
      </c>
      <c r="W553" s="239">
        <v>7528</v>
      </c>
      <c r="X553" s="302"/>
      <c r="Y553" s="303"/>
      <c r="Z553" s="302"/>
      <c r="AA553" s="302"/>
      <c r="AB553" s="302"/>
      <c r="AC553" s="304"/>
      <c r="AD553" s="41"/>
      <c r="AE553" s="41"/>
      <c r="AF553" s="41"/>
      <c r="AG553" s="41"/>
      <c r="AH553" s="41"/>
      <c r="AI553" s="307"/>
    </row>
    <row r="554" spans="1:35" ht="45" hidden="1" customHeight="1" x14ac:dyDescent="0.2">
      <c r="A554" s="244" t="s">
        <v>3017</v>
      </c>
      <c r="B554" s="235">
        <v>692201000</v>
      </c>
      <c r="C554" s="235" t="s">
        <v>2339</v>
      </c>
      <c r="D554" s="236" t="s">
        <v>8253</v>
      </c>
      <c r="E554" s="235" t="s">
        <v>2363</v>
      </c>
      <c r="F554" s="237" t="s">
        <v>1400</v>
      </c>
      <c r="G554" s="237"/>
      <c r="H554" s="237" t="s">
        <v>2947</v>
      </c>
      <c r="I554" s="237" t="s">
        <v>28</v>
      </c>
      <c r="J554" s="235"/>
      <c r="K554" s="235"/>
      <c r="L554" s="237" t="s">
        <v>6268</v>
      </c>
      <c r="M554" s="235" t="s">
        <v>3020</v>
      </c>
      <c r="N554" s="238" t="s">
        <v>5029</v>
      </c>
      <c r="O554" s="239" t="s">
        <v>1423</v>
      </c>
      <c r="P554" s="239" t="s">
        <v>3019</v>
      </c>
      <c r="Q554" s="240" t="s">
        <v>3018</v>
      </c>
      <c r="R554" s="239"/>
      <c r="S554" s="240">
        <v>91001</v>
      </c>
      <c r="T554" s="240" t="s">
        <v>3021</v>
      </c>
      <c r="U554" s="240" t="s">
        <v>8204</v>
      </c>
      <c r="V554" s="241">
        <v>37970</v>
      </c>
      <c r="W554" s="239">
        <v>7106</v>
      </c>
      <c r="X554" s="257"/>
      <c r="Y554" s="238"/>
      <c r="Z554" s="257"/>
      <c r="AA554" s="257"/>
      <c r="AB554" s="257"/>
      <c r="AC554" s="235"/>
      <c r="AD554" s="41"/>
      <c r="AE554" s="41"/>
      <c r="AF554" s="41"/>
      <c r="AG554" s="41"/>
      <c r="AH554" s="41"/>
      <c r="AI554" s="307"/>
    </row>
    <row r="555" spans="1:35" ht="45" hidden="1" customHeight="1" x14ac:dyDescent="0.2">
      <c r="A555" s="244" t="s">
        <v>3022</v>
      </c>
      <c r="B555" s="235">
        <v>692104005</v>
      </c>
      <c r="C555" s="235" t="s">
        <v>2339</v>
      </c>
      <c r="D555" s="236" t="s">
        <v>8253</v>
      </c>
      <c r="E555" s="235" t="s">
        <v>506</v>
      </c>
      <c r="F555" s="237" t="s">
        <v>26</v>
      </c>
      <c r="G555" s="237"/>
      <c r="H555" s="237" t="s">
        <v>2434</v>
      </c>
      <c r="I555" s="237" t="s">
        <v>28</v>
      </c>
      <c r="J555" s="235"/>
      <c r="K555" s="235"/>
      <c r="L555" s="235" t="s">
        <v>3023</v>
      </c>
      <c r="M555" s="235" t="s">
        <v>3024</v>
      </c>
      <c r="N555" s="238" t="s">
        <v>5029</v>
      </c>
      <c r="O555" s="239" t="s">
        <v>3025</v>
      </c>
      <c r="P555" s="239" t="s">
        <v>3027</v>
      </c>
      <c r="Q555" s="240" t="s">
        <v>3026</v>
      </c>
      <c r="R555" s="239"/>
      <c r="S555" s="240">
        <v>91001</v>
      </c>
      <c r="T555" s="240" t="s">
        <v>2368</v>
      </c>
      <c r="U555" s="240" t="s">
        <v>8189</v>
      </c>
      <c r="V555" s="241">
        <v>38674</v>
      </c>
      <c r="W555" s="239">
        <v>7218</v>
      </c>
      <c r="X555" s="257"/>
      <c r="Y555" s="238"/>
      <c r="Z555" s="257"/>
      <c r="AA555" s="257"/>
      <c r="AB555" s="257"/>
      <c r="AC555" s="235"/>
      <c r="AD555" s="41"/>
      <c r="AE555" s="41"/>
      <c r="AF555" s="41"/>
      <c r="AG555" s="41"/>
      <c r="AH555" s="41"/>
      <c r="AI555" s="307"/>
    </row>
    <row r="556" spans="1:35" ht="45" hidden="1" customHeight="1" x14ac:dyDescent="0.2">
      <c r="A556" s="244" t="s">
        <v>3028</v>
      </c>
      <c r="B556" s="235">
        <v>692202007</v>
      </c>
      <c r="C556" s="235" t="s">
        <v>2339</v>
      </c>
      <c r="D556" s="236" t="s">
        <v>8253</v>
      </c>
      <c r="E556" s="235" t="s">
        <v>2363</v>
      </c>
      <c r="F556" s="237" t="s">
        <v>1400</v>
      </c>
      <c r="G556" s="237"/>
      <c r="H556" s="270" t="s">
        <v>2947</v>
      </c>
      <c r="I556" s="237" t="s">
        <v>28</v>
      </c>
      <c r="J556" s="235"/>
      <c r="K556" s="235"/>
      <c r="L556" s="235" t="s">
        <v>3029</v>
      </c>
      <c r="M556" s="235" t="s">
        <v>3031</v>
      </c>
      <c r="N556" s="238" t="s">
        <v>5029</v>
      </c>
      <c r="O556" s="239" t="s">
        <v>1805</v>
      </c>
      <c r="P556" s="239" t="s">
        <v>3032</v>
      </c>
      <c r="Q556" s="240" t="s">
        <v>3030</v>
      </c>
      <c r="R556" s="239"/>
      <c r="S556" s="240">
        <v>91001</v>
      </c>
      <c r="T556" s="240" t="s">
        <v>2384</v>
      </c>
      <c r="U556" s="240" t="s">
        <v>8189</v>
      </c>
      <c r="V556" s="241">
        <v>37970</v>
      </c>
      <c r="W556" s="239">
        <v>6984</v>
      </c>
      <c r="X556" s="257"/>
      <c r="Y556" s="238"/>
      <c r="Z556" s="257"/>
      <c r="AA556" s="257"/>
      <c r="AB556" s="257"/>
      <c r="AC556" s="235"/>
      <c r="AD556" s="41"/>
      <c r="AE556" s="41"/>
      <c r="AF556" s="41"/>
      <c r="AG556" s="41"/>
      <c r="AH556" s="41"/>
      <c r="AI556" s="307"/>
    </row>
    <row r="557" spans="1:35" ht="45" hidden="1" customHeight="1" x14ac:dyDescent="0.2">
      <c r="A557" s="244" t="s">
        <v>3033</v>
      </c>
      <c r="B557" s="235">
        <v>692502000</v>
      </c>
      <c r="C557" s="235" t="s">
        <v>2339</v>
      </c>
      <c r="D557" s="236" t="s">
        <v>8253</v>
      </c>
      <c r="E557" s="235" t="s">
        <v>3034</v>
      </c>
      <c r="F557" s="237" t="s">
        <v>1400</v>
      </c>
      <c r="G557" s="237"/>
      <c r="H557" s="237" t="s">
        <v>3035</v>
      </c>
      <c r="I557" s="237" t="s">
        <v>28</v>
      </c>
      <c r="J557" s="235"/>
      <c r="K557" s="235"/>
      <c r="L557" s="235" t="s">
        <v>3036</v>
      </c>
      <c r="M557" s="235" t="s">
        <v>3037</v>
      </c>
      <c r="N557" s="238" t="s">
        <v>5069</v>
      </c>
      <c r="O557" s="239" t="s">
        <v>713</v>
      </c>
      <c r="P557" s="239" t="s">
        <v>7173</v>
      </c>
      <c r="Q557" s="251" t="s">
        <v>7174</v>
      </c>
      <c r="R557" s="239"/>
      <c r="S557" s="240">
        <v>91001</v>
      </c>
      <c r="T557" s="240" t="s">
        <v>2356</v>
      </c>
      <c r="U557" s="240" t="s">
        <v>8189</v>
      </c>
      <c r="V557" s="241">
        <v>37970</v>
      </c>
      <c r="W557" s="239">
        <v>7120</v>
      </c>
      <c r="X557" s="302"/>
      <c r="Y557" s="303"/>
      <c r="Z557" s="302"/>
      <c r="AA557" s="302"/>
      <c r="AB557" s="302"/>
      <c r="AC557" s="304"/>
      <c r="AD557" s="41"/>
      <c r="AE557" s="41"/>
      <c r="AF557" s="41"/>
      <c r="AG557" s="41"/>
      <c r="AH557" s="41"/>
      <c r="AI557" s="307"/>
    </row>
    <row r="558" spans="1:35" ht="45" hidden="1" customHeight="1" x14ac:dyDescent="0.2">
      <c r="A558" s="244" t="s">
        <v>7175</v>
      </c>
      <c r="B558" s="235">
        <v>691802000</v>
      </c>
      <c r="C558" s="235" t="s">
        <v>2339</v>
      </c>
      <c r="D558" s="236" t="s">
        <v>8253</v>
      </c>
      <c r="E558" s="235" t="s">
        <v>506</v>
      </c>
      <c r="F558" s="237" t="s">
        <v>26</v>
      </c>
      <c r="G558" s="237"/>
      <c r="H558" s="237" t="s">
        <v>507</v>
      </c>
      <c r="I558" s="237" t="s">
        <v>28</v>
      </c>
      <c r="J558" s="235"/>
      <c r="K558" s="235"/>
      <c r="L558" s="235" t="s">
        <v>3038</v>
      </c>
      <c r="M558" s="235" t="s">
        <v>3040</v>
      </c>
      <c r="N558" s="238" t="s">
        <v>47</v>
      </c>
      <c r="O558" s="239" t="s">
        <v>3042</v>
      </c>
      <c r="P558" s="239" t="s">
        <v>3041</v>
      </c>
      <c r="Q558" s="240" t="s">
        <v>3039</v>
      </c>
      <c r="R558" s="239"/>
      <c r="S558" s="240">
        <v>91001</v>
      </c>
      <c r="T558" s="240" t="s">
        <v>485</v>
      </c>
      <c r="U558" s="240" t="s">
        <v>8189</v>
      </c>
      <c r="V558" s="241">
        <v>42047</v>
      </c>
      <c r="W558" s="239">
        <v>7526</v>
      </c>
      <c r="X558" s="302"/>
      <c r="Y558" s="303"/>
      <c r="Z558" s="302"/>
      <c r="AA558" s="302"/>
      <c r="AB558" s="302"/>
      <c r="AC558" s="304"/>
      <c r="AD558" s="41"/>
      <c r="AE558" s="41"/>
      <c r="AF558" s="41"/>
      <c r="AG558" s="41"/>
      <c r="AH558" s="41"/>
      <c r="AI558" s="307"/>
    </row>
    <row r="559" spans="1:35" ht="45" hidden="1" customHeight="1" x14ac:dyDescent="0.2">
      <c r="A559" s="244" t="s">
        <v>3043</v>
      </c>
      <c r="B559" s="235">
        <v>692105001</v>
      </c>
      <c r="C559" s="235" t="s">
        <v>2339</v>
      </c>
      <c r="D559" s="236" t="s">
        <v>8253</v>
      </c>
      <c r="E559" s="235" t="s">
        <v>2352</v>
      </c>
      <c r="F559" s="237" t="s">
        <v>26</v>
      </c>
      <c r="G559" s="237"/>
      <c r="H559" s="237" t="s">
        <v>2353</v>
      </c>
      <c r="I559" s="237" t="s">
        <v>28</v>
      </c>
      <c r="J559" s="235"/>
      <c r="K559" s="235"/>
      <c r="L559" s="235" t="s">
        <v>6269</v>
      </c>
      <c r="M559" s="235" t="s">
        <v>3044</v>
      </c>
      <c r="N559" s="238" t="s">
        <v>5029</v>
      </c>
      <c r="O559" s="239" t="s">
        <v>8291</v>
      </c>
      <c r="P559" s="239" t="s">
        <v>5209</v>
      </c>
      <c r="Q559" s="240" t="s">
        <v>5208</v>
      </c>
      <c r="R559" s="239"/>
      <c r="S559" s="240">
        <v>91001</v>
      </c>
      <c r="T559" s="240" t="s">
        <v>2356</v>
      </c>
      <c r="U559" s="240" t="s">
        <v>8189</v>
      </c>
      <c r="V559" s="241">
        <v>38624</v>
      </c>
      <c r="W559" s="239">
        <v>7201</v>
      </c>
      <c r="X559" s="257"/>
      <c r="Y559" s="238"/>
      <c r="Z559" s="257"/>
      <c r="AA559" s="257"/>
      <c r="AB559" s="257"/>
      <c r="AC559" s="235"/>
      <c r="AD559" s="41"/>
      <c r="AE559" s="41"/>
      <c r="AF559" s="41"/>
      <c r="AG559" s="41"/>
      <c r="AH559" s="41"/>
      <c r="AI559" s="307"/>
    </row>
    <row r="560" spans="1:35" ht="45" hidden="1" customHeight="1" x14ac:dyDescent="0.2">
      <c r="A560" s="244" t="s">
        <v>3045</v>
      </c>
      <c r="B560" s="235">
        <v>690507005</v>
      </c>
      <c r="C560" s="235" t="s">
        <v>2339</v>
      </c>
      <c r="D560" s="236" t="s">
        <v>8253</v>
      </c>
      <c r="E560" s="235" t="s">
        <v>2612</v>
      </c>
      <c r="F560" s="237" t="s">
        <v>26</v>
      </c>
      <c r="G560" s="237"/>
      <c r="H560" s="237" t="s">
        <v>507</v>
      </c>
      <c r="I560" s="237" t="s">
        <v>28</v>
      </c>
      <c r="J560" s="235"/>
      <c r="K560" s="235"/>
      <c r="L560" s="235" t="s">
        <v>7176</v>
      </c>
      <c r="M560" s="235" t="s">
        <v>3047</v>
      </c>
      <c r="N560" s="238" t="s">
        <v>504</v>
      </c>
      <c r="O560" s="239" t="s">
        <v>3049</v>
      </c>
      <c r="P560" s="239" t="s">
        <v>3046</v>
      </c>
      <c r="Q560" s="240" t="s">
        <v>3048</v>
      </c>
      <c r="R560" s="239"/>
      <c r="S560" s="240">
        <v>91001</v>
      </c>
      <c r="T560" s="240" t="s">
        <v>485</v>
      </c>
      <c r="U560" s="240" t="s">
        <v>8189</v>
      </c>
      <c r="V560" s="241">
        <v>38641</v>
      </c>
      <c r="W560" s="239">
        <v>7584</v>
      </c>
      <c r="X560" s="302"/>
      <c r="Y560" s="303"/>
      <c r="Z560" s="302"/>
      <c r="AA560" s="302"/>
      <c r="AB560" s="302"/>
      <c r="AC560" s="304"/>
      <c r="AD560" s="41"/>
      <c r="AE560" s="41"/>
      <c r="AF560" s="41"/>
      <c r="AG560" s="41"/>
      <c r="AH560" s="41"/>
      <c r="AI560" s="307"/>
    </row>
    <row r="561" spans="1:35" ht="45" hidden="1" customHeight="1" x14ac:dyDescent="0.2">
      <c r="A561" s="244" t="s">
        <v>3050</v>
      </c>
      <c r="B561" s="235">
        <v>692508009</v>
      </c>
      <c r="C561" s="235" t="s">
        <v>2339</v>
      </c>
      <c r="D561" s="236" t="s">
        <v>8253</v>
      </c>
      <c r="E561" s="235" t="s">
        <v>506</v>
      </c>
      <c r="F561" s="237" t="s">
        <v>26</v>
      </c>
      <c r="G561" s="237"/>
      <c r="H561" s="237" t="s">
        <v>507</v>
      </c>
      <c r="I561" s="237" t="s">
        <v>28</v>
      </c>
      <c r="J561" s="235"/>
      <c r="K561" s="235"/>
      <c r="L561" s="235" t="s">
        <v>3051</v>
      </c>
      <c r="M561" s="235" t="s">
        <v>3053</v>
      </c>
      <c r="N561" s="238" t="s">
        <v>190</v>
      </c>
      <c r="O561" s="235" t="s">
        <v>2298</v>
      </c>
      <c r="P561" s="239" t="s">
        <v>3054</v>
      </c>
      <c r="Q561" s="239" t="s">
        <v>3052</v>
      </c>
      <c r="R561" s="239"/>
      <c r="S561" s="240">
        <v>91001</v>
      </c>
      <c r="T561" s="240" t="s">
        <v>2356</v>
      </c>
      <c r="U561" s="240" t="s">
        <v>8189</v>
      </c>
      <c r="V561" s="241">
        <v>41807</v>
      </c>
      <c r="W561" s="239">
        <v>7501</v>
      </c>
      <c r="X561" s="257"/>
      <c r="Y561" s="238"/>
      <c r="Z561" s="257"/>
      <c r="AA561" s="257"/>
      <c r="AB561" s="257"/>
      <c r="AC561" s="235"/>
      <c r="AD561" s="41"/>
      <c r="AE561" s="41"/>
      <c r="AF561" s="41"/>
      <c r="AG561" s="41"/>
      <c r="AH561" s="41"/>
      <c r="AI561" s="307"/>
    </row>
    <row r="562" spans="1:35" ht="45" hidden="1" customHeight="1" x14ac:dyDescent="0.2">
      <c r="A562" s="244" t="s">
        <v>8292</v>
      </c>
      <c r="B562" s="235">
        <v>692307003</v>
      </c>
      <c r="C562" s="235" t="s">
        <v>2339</v>
      </c>
      <c r="D562" s="236" t="s">
        <v>8253</v>
      </c>
      <c r="E562" s="235" t="s">
        <v>2352</v>
      </c>
      <c r="F562" s="237" t="s">
        <v>26</v>
      </c>
      <c r="G562" s="237"/>
      <c r="H562" s="237" t="s">
        <v>2353</v>
      </c>
      <c r="I562" s="237" t="s">
        <v>28</v>
      </c>
      <c r="J562" s="235"/>
      <c r="K562" s="235"/>
      <c r="L562" s="235" t="s">
        <v>6270</v>
      </c>
      <c r="M562" s="235" t="s">
        <v>3055</v>
      </c>
      <c r="N562" s="238" t="s">
        <v>5029</v>
      </c>
      <c r="O562" s="239" t="s">
        <v>1009</v>
      </c>
      <c r="P562" s="239" t="s">
        <v>6132</v>
      </c>
      <c r="Q562" s="251" t="s">
        <v>6133</v>
      </c>
      <c r="R562" s="239"/>
      <c r="S562" s="240">
        <v>91001</v>
      </c>
      <c r="T562" s="240" t="s">
        <v>2356</v>
      </c>
      <c r="U562" s="240" t="s">
        <v>8189</v>
      </c>
      <c r="V562" s="241">
        <v>37970</v>
      </c>
      <c r="W562" s="239">
        <v>6982</v>
      </c>
      <c r="X562" s="257"/>
      <c r="Y562" s="238"/>
      <c r="Z562" s="257"/>
      <c r="AA562" s="257"/>
      <c r="AB562" s="257"/>
      <c r="AC562" s="235"/>
      <c r="AD562" s="41"/>
      <c r="AE562" s="41"/>
      <c r="AF562" s="41"/>
      <c r="AG562" s="41"/>
      <c r="AH562" s="41"/>
      <c r="AI562" s="307"/>
    </row>
    <row r="563" spans="1:35" ht="45" hidden="1" customHeight="1" x14ac:dyDescent="0.2">
      <c r="A563" s="277" t="s">
        <v>3056</v>
      </c>
      <c r="B563" s="235">
        <v>690713004</v>
      </c>
      <c r="C563" s="235" t="s">
        <v>2339</v>
      </c>
      <c r="D563" s="236" t="s">
        <v>8253</v>
      </c>
      <c r="E563" s="235" t="s">
        <v>2352</v>
      </c>
      <c r="F563" s="278" t="s">
        <v>26</v>
      </c>
      <c r="G563" s="278"/>
      <c r="H563" s="237" t="s">
        <v>2353</v>
      </c>
      <c r="I563" s="237" t="s">
        <v>28</v>
      </c>
      <c r="J563" s="270"/>
      <c r="K563" s="235"/>
      <c r="L563" s="235" t="s">
        <v>7177</v>
      </c>
      <c r="M563" s="235" t="s">
        <v>3057</v>
      </c>
      <c r="N563" s="238" t="s">
        <v>46</v>
      </c>
      <c r="O563" s="239" t="s">
        <v>1936</v>
      </c>
      <c r="P563" s="239" t="s">
        <v>3058</v>
      </c>
      <c r="Q563" s="240"/>
      <c r="R563" s="239"/>
      <c r="S563" s="240">
        <v>91001</v>
      </c>
      <c r="T563" s="240" t="s">
        <v>2356</v>
      </c>
      <c r="U563" s="240" t="s">
        <v>8189</v>
      </c>
      <c r="V563" s="241">
        <v>37970</v>
      </c>
      <c r="W563" s="239">
        <v>7056</v>
      </c>
      <c r="X563" s="302"/>
      <c r="Y563" s="303"/>
      <c r="Z563" s="302"/>
      <c r="AA563" s="302"/>
      <c r="AB563" s="302"/>
      <c r="AC563" s="304"/>
      <c r="AD563" s="41"/>
      <c r="AE563" s="41"/>
      <c r="AF563" s="41"/>
      <c r="AG563" s="41"/>
      <c r="AH563" s="41"/>
      <c r="AI563" s="307"/>
    </row>
    <row r="564" spans="1:35" ht="45" hidden="1" customHeight="1" x14ac:dyDescent="0.2">
      <c r="A564" s="244" t="s">
        <v>7178</v>
      </c>
      <c r="B564" s="235" t="s">
        <v>7860</v>
      </c>
      <c r="C564" s="235" t="s">
        <v>2339</v>
      </c>
      <c r="D564" s="236" t="s">
        <v>8253</v>
      </c>
      <c r="E564" s="235" t="s">
        <v>2352</v>
      </c>
      <c r="F564" s="237" t="s">
        <v>26</v>
      </c>
      <c r="G564" s="237"/>
      <c r="H564" s="237" t="s">
        <v>2353</v>
      </c>
      <c r="I564" s="237" t="s">
        <v>28</v>
      </c>
      <c r="J564" s="235"/>
      <c r="K564" s="235"/>
      <c r="L564" s="254" t="s">
        <v>7179</v>
      </c>
      <c r="M564" s="235" t="s">
        <v>3059</v>
      </c>
      <c r="N564" s="238" t="s">
        <v>504</v>
      </c>
      <c r="O564" s="239" t="s">
        <v>1058</v>
      </c>
      <c r="P564" s="239" t="s">
        <v>3060</v>
      </c>
      <c r="Q564" s="240"/>
      <c r="R564" s="239"/>
      <c r="S564" s="240">
        <v>91001</v>
      </c>
      <c r="T564" s="240" t="s">
        <v>2356</v>
      </c>
      <c r="U564" s="240" t="s">
        <v>8189</v>
      </c>
      <c r="V564" s="241">
        <v>38755</v>
      </c>
      <c r="W564" s="239">
        <v>7298</v>
      </c>
      <c r="X564" s="302"/>
      <c r="Y564" s="303"/>
      <c r="Z564" s="302"/>
      <c r="AA564" s="302"/>
      <c r="AB564" s="302"/>
      <c r="AC564" s="304"/>
      <c r="AD564" s="41"/>
      <c r="AE564" s="41"/>
      <c r="AF564" s="41"/>
      <c r="AG564" s="41"/>
      <c r="AH564" s="41"/>
      <c r="AI564" s="307"/>
    </row>
    <row r="565" spans="1:35" ht="45" hidden="1" customHeight="1" x14ac:dyDescent="0.2">
      <c r="A565" s="277" t="s">
        <v>7180</v>
      </c>
      <c r="B565" s="235">
        <v>691414000</v>
      </c>
      <c r="C565" s="235" t="s">
        <v>2339</v>
      </c>
      <c r="D565" s="236" t="s">
        <v>8253</v>
      </c>
      <c r="E565" s="235" t="s">
        <v>2339</v>
      </c>
      <c r="F565" s="237" t="s">
        <v>26</v>
      </c>
      <c r="G565" s="237"/>
      <c r="H565" s="237" t="s">
        <v>2353</v>
      </c>
      <c r="I565" s="237" t="s">
        <v>28</v>
      </c>
      <c r="J565" s="235"/>
      <c r="K565" s="235"/>
      <c r="L565" s="254" t="s">
        <v>7181</v>
      </c>
      <c r="M565" s="235" t="s">
        <v>5052</v>
      </c>
      <c r="N565" s="238" t="s">
        <v>5031</v>
      </c>
      <c r="O565" s="239" t="s">
        <v>8293</v>
      </c>
      <c r="P565" s="239" t="s">
        <v>3061</v>
      </c>
      <c r="Q565" s="240"/>
      <c r="R565" s="239"/>
      <c r="S565" s="240">
        <v>91001</v>
      </c>
      <c r="T565" s="240" t="s">
        <v>2356</v>
      </c>
      <c r="U565" s="240" t="s">
        <v>8189</v>
      </c>
      <c r="V565" s="241">
        <v>38736</v>
      </c>
      <c r="W565" s="239">
        <v>7273</v>
      </c>
      <c r="X565" s="302"/>
      <c r="Y565" s="303"/>
      <c r="Z565" s="302"/>
      <c r="AA565" s="302"/>
      <c r="AB565" s="302"/>
      <c r="AC565" s="304"/>
      <c r="AD565" s="41"/>
      <c r="AE565" s="41"/>
      <c r="AF565" s="41"/>
      <c r="AG565" s="41"/>
      <c r="AH565" s="41"/>
      <c r="AI565" s="307"/>
    </row>
    <row r="566" spans="1:35" ht="45" hidden="1" customHeight="1" x14ac:dyDescent="0.2">
      <c r="A566" s="244" t="s">
        <v>3062</v>
      </c>
      <c r="B566" s="235">
        <v>690601001</v>
      </c>
      <c r="C566" s="235" t="s">
        <v>2339</v>
      </c>
      <c r="D566" s="236" t="s">
        <v>8253</v>
      </c>
      <c r="E566" s="235" t="s">
        <v>2363</v>
      </c>
      <c r="F566" s="237" t="s">
        <v>1400</v>
      </c>
      <c r="G566" s="237"/>
      <c r="H566" s="237" t="s">
        <v>3063</v>
      </c>
      <c r="I566" s="237" t="s">
        <v>28</v>
      </c>
      <c r="J566" s="235"/>
      <c r="K566" s="235"/>
      <c r="L566" s="279" t="s">
        <v>7182</v>
      </c>
      <c r="M566" s="235" t="s">
        <v>3064</v>
      </c>
      <c r="N566" s="238" t="s">
        <v>504</v>
      </c>
      <c r="O566" s="239" t="s">
        <v>1104</v>
      </c>
      <c r="P566" s="239" t="s">
        <v>7183</v>
      </c>
      <c r="Q566" s="240" t="s">
        <v>7184</v>
      </c>
      <c r="R566" s="239"/>
      <c r="S566" s="240">
        <v>91001</v>
      </c>
      <c r="T566" s="240" t="s">
        <v>2415</v>
      </c>
      <c r="U566" s="240" t="s">
        <v>8189</v>
      </c>
      <c r="V566" s="241">
        <v>37970</v>
      </c>
      <c r="W566" s="239">
        <v>7064</v>
      </c>
      <c r="X566" s="302"/>
      <c r="Y566" s="303"/>
      <c r="Z566" s="302"/>
      <c r="AA566" s="302"/>
      <c r="AB566" s="302"/>
      <c r="AC566" s="304"/>
      <c r="AD566" s="41"/>
      <c r="AE566" s="41"/>
      <c r="AF566" s="41"/>
      <c r="AG566" s="41"/>
      <c r="AH566" s="41"/>
      <c r="AI566" s="307"/>
    </row>
    <row r="567" spans="1:35" ht="45" hidden="1" customHeight="1" x14ac:dyDescent="0.2">
      <c r="A567" s="244" t="s">
        <v>3065</v>
      </c>
      <c r="B567" s="235">
        <v>692309006</v>
      </c>
      <c r="C567" s="235" t="s">
        <v>2339</v>
      </c>
      <c r="D567" s="236" t="s">
        <v>8253</v>
      </c>
      <c r="E567" s="235" t="s">
        <v>506</v>
      </c>
      <c r="F567" s="237" t="s">
        <v>26</v>
      </c>
      <c r="G567" s="237"/>
      <c r="H567" s="237" t="s">
        <v>507</v>
      </c>
      <c r="I567" s="237" t="s">
        <v>28</v>
      </c>
      <c r="J567" s="235"/>
      <c r="K567" s="235"/>
      <c r="L567" s="235" t="s">
        <v>7185</v>
      </c>
      <c r="M567" s="235" t="s">
        <v>3067</v>
      </c>
      <c r="N567" s="238" t="s">
        <v>5029</v>
      </c>
      <c r="O567" s="239" t="s">
        <v>3068</v>
      </c>
      <c r="P567" s="239" t="s">
        <v>3066</v>
      </c>
      <c r="Q567" s="240" t="s">
        <v>7186</v>
      </c>
      <c r="R567" s="239"/>
      <c r="S567" s="240">
        <v>91001</v>
      </c>
      <c r="T567" s="240" t="s">
        <v>485</v>
      </c>
      <c r="U567" s="240" t="s">
        <v>8189</v>
      </c>
      <c r="V567" s="241">
        <v>42110</v>
      </c>
      <c r="W567" s="239">
        <v>7562</v>
      </c>
      <c r="X567" s="302"/>
      <c r="Y567" s="303"/>
      <c r="Z567" s="302"/>
      <c r="AA567" s="302"/>
      <c r="AB567" s="302"/>
      <c r="AC567" s="304"/>
      <c r="AD567" s="41"/>
      <c r="AE567" s="41"/>
      <c r="AF567" s="41"/>
      <c r="AG567" s="41"/>
      <c r="AH567" s="41"/>
      <c r="AI567" s="307"/>
    </row>
    <row r="568" spans="1:35" ht="45" hidden="1" customHeight="1" x14ac:dyDescent="0.2">
      <c r="A568" s="244" t="s">
        <v>3069</v>
      </c>
      <c r="B568" s="235">
        <v>690817004</v>
      </c>
      <c r="C568" s="235" t="s">
        <v>2339</v>
      </c>
      <c r="D568" s="236" t="s">
        <v>8253</v>
      </c>
      <c r="E568" s="235" t="s">
        <v>2352</v>
      </c>
      <c r="F568" s="237" t="s">
        <v>26</v>
      </c>
      <c r="G568" s="237"/>
      <c r="H568" s="237" t="s">
        <v>2353</v>
      </c>
      <c r="I568" s="237" t="s">
        <v>28</v>
      </c>
      <c r="J568" s="235"/>
      <c r="K568" s="235"/>
      <c r="L568" s="235" t="s">
        <v>3070</v>
      </c>
      <c r="M568" s="235" t="s">
        <v>3072</v>
      </c>
      <c r="N568" s="238" t="s">
        <v>5033</v>
      </c>
      <c r="O568" s="239" t="s">
        <v>8235</v>
      </c>
      <c r="P568" s="239" t="s">
        <v>3073</v>
      </c>
      <c r="Q568" s="240" t="s">
        <v>3071</v>
      </c>
      <c r="R568" s="239"/>
      <c r="S568" s="240">
        <v>91001</v>
      </c>
      <c r="T568" s="240" t="s">
        <v>2356</v>
      </c>
      <c r="U568" s="240" t="s">
        <v>8189</v>
      </c>
      <c r="V568" s="241">
        <v>38722</v>
      </c>
      <c r="W568" s="239">
        <v>7250</v>
      </c>
      <c r="X568" s="257"/>
      <c r="Y568" s="238"/>
      <c r="Z568" s="257"/>
      <c r="AA568" s="257"/>
      <c r="AB568" s="257"/>
      <c r="AC568" s="235"/>
      <c r="AD568" s="41"/>
      <c r="AE568" s="41"/>
      <c r="AF568" s="41"/>
      <c r="AG568" s="41"/>
      <c r="AH568" s="41"/>
      <c r="AI568" s="307"/>
    </row>
    <row r="569" spans="1:35" ht="45" hidden="1" customHeight="1" x14ac:dyDescent="0.2">
      <c r="A569" s="244" t="s">
        <v>3074</v>
      </c>
      <c r="B569" s="235">
        <v>690710005</v>
      </c>
      <c r="C569" s="235" t="s">
        <v>2339</v>
      </c>
      <c r="D569" s="236" t="s">
        <v>8253</v>
      </c>
      <c r="E569" s="235" t="s">
        <v>2352</v>
      </c>
      <c r="F569" s="237" t="s">
        <v>26</v>
      </c>
      <c r="G569" s="237"/>
      <c r="H569" s="237" t="s">
        <v>2353</v>
      </c>
      <c r="I569" s="237" t="s">
        <v>28</v>
      </c>
      <c r="J569" s="235"/>
      <c r="K569" s="235"/>
      <c r="L569" s="235" t="s">
        <v>8068</v>
      </c>
      <c r="M569" s="235" t="s">
        <v>3075</v>
      </c>
      <c r="N569" s="238" t="s">
        <v>46</v>
      </c>
      <c r="O569" s="239" t="s">
        <v>4407</v>
      </c>
      <c r="P569" s="239" t="s">
        <v>5796</v>
      </c>
      <c r="Q569" s="251" t="s">
        <v>5795</v>
      </c>
      <c r="R569" s="239"/>
      <c r="S569" s="240">
        <v>91001</v>
      </c>
      <c r="T569" s="240" t="s">
        <v>2356</v>
      </c>
      <c r="U569" s="240" t="s">
        <v>8189</v>
      </c>
      <c r="V569" s="241">
        <v>38159</v>
      </c>
      <c r="W569" s="239">
        <v>7125</v>
      </c>
      <c r="X569" s="257"/>
      <c r="Y569" s="238"/>
      <c r="Z569" s="257"/>
      <c r="AA569" s="257"/>
      <c r="AB569" s="257"/>
      <c r="AC569" s="235"/>
      <c r="AD569" s="41"/>
      <c r="AE569" s="41"/>
      <c r="AF569" s="41"/>
      <c r="AG569" s="41"/>
      <c r="AH569" s="41"/>
      <c r="AI569" s="307"/>
    </row>
    <row r="570" spans="1:35" ht="45" hidden="1" customHeight="1" x14ac:dyDescent="0.2">
      <c r="A570" s="244" t="s">
        <v>6271</v>
      </c>
      <c r="B570" s="235" t="s">
        <v>7861</v>
      </c>
      <c r="C570" s="235" t="s">
        <v>2339</v>
      </c>
      <c r="D570" s="236" t="s">
        <v>8253</v>
      </c>
      <c r="E570" s="235" t="s">
        <v>2352</v>
      </c>
      <c r="F570" s="237" t="s">
        <v>26</v>
      </c>
      <c r="G570" s="237"/>
      <c r="H570" s="237" t="s">
        <v>2353</v>
      </c>
      <c r="I570" s="237" t="s">
        <v>28</v>
      </c>
      <c r="J570" s="235"/>
      <c r="K570" s="235"/>
      <c r="L570" s="235" t="s">
        <v>3076</v>
      </c>
      <c r="M570" s="235" t="s">
        <v>3077</v>
      </c>
      <c r="N570" s="238" t="s">
        <v>504</v>
      </c>
      <c r="O570" s="239" t="s">
        <v>3078</v>
      </c>
      <c r="P570" s="239" t="s">
        <v>5210</v>
      </c>
      <c r="Q570" s="240" t="s">
        <v>5211</v>
      </c>
      <c r="R570" s="239"/>
      <c r="S570" s="240">
        <v>91001</v>
      </c>
      <c r="T570" s="240" t="s">
        <v>2660</v>
      </c>
      <c r="U570" s="240" t="s">
        <v>8189</v>
      </c>
      <c r="V570" s="241">
        <v>38691</v>
      </c>
      <c r="W570" s="241">
        <v>7224</v>
      </c>
      <c r="X570" s="257"/>
      <c r="Y570" s="238"/>
      <c r="Z570" s="257"/>
      <c r="AA570" s="257"/>
      <c r="AB570" s="257"/>
      <c r="AC570" s="235"/>
      <c r="AD570" s="41"/>
      <c r="AE570" s="41"/>
      <c r="AF570" s="41"/>
      <c r="AG570" s="41"/>
      <c r="AH570" s="41"/>
      <c r="AI570" s="307"/>
    </row>
    <row r="571" spans="1:35" ht="45" hidden="1" customHeight="1" x14ac:dyDescent="0.2">
      <c r="A571" s="244" t="s">
        <v>3079</v>
      </c>
      <c r="B571" s="235">
        <v>691401006</v>
      </c>
      <c r="C571" s="235" t="s">
        <v>2339</v>
      </c>
      <c r="D571" s="236" t="s">
        <v>8253</v>
      </c>
      <c r="E571" s="235" t="s">
        <v>2363</v>
      </c>
      <c r="F571" s="237" t="s">
        <v>1400</v>
      </c>
      <c r="G571" s="237"/>
      <c r="H571" s="237" t="s">
        <v>2947</v>
      </c>
      <c r="I571" s="237" t="s">
        <v>28</v>
      </c>
      <c r="J571" s="235"/>
      <c r="K571" s="235"/>
      <c r="L571" s="235" t="s">
        <v>3080</v>
      </c>
      <c r="M571" s="235" t="s">
        <v>5053</v>
      </c>
      <c r="N571" s="238" t="s">
        <v>5031</v>
      </c>
      <c r="O571" s="239" t="s">
        <v>1125</v>
      </c>
      <c r="P571" s="239" t="s">
        <v>3082</v>
      </c>
      <c r="Q571" s="240" t="s">
        <v>3081</v>
      </c>
      <c r="R571" s="239"/>
      <c r="S571" s="240">
        <v>91001</v>
      </c>
      <c r="T571" s="240" t="s">
        <v>2356</v>
      </c>
      <c r="U571" s="240" t="s">
        <v>8189</v>
      </c>
      <c r="V571" s="241">
        <v>38735</v>
      </c>
      <c r="W571" s="239">
        <v>7260</v>
      </c>
      <c r="X571" s="257"/>
      <c r="Y571" s="238"/>
      <c r="Z571" s="257"/>
      <c r="AA571" s="257"/>
      <c r="AB571" s="257"/>
      <c r="AC571" s="235"/>
      <c r="AD571" s="41"/>
      <c r="AE571" s="41"/>
      <c r="AF571" s="41"/>
      <c r="AG571" s="41"/>
      <c r="AH571" s="41"/>
      <c r="AI571" s="307"/>
    </row>
    <row r="572" spans="1:35" ht="45" hidden="1" customHeight="1" x14ac:dyDescent="0.2">
      <c r="A572" s="277" t="s">
        <v>3083</v>
      </c>
      <c r="B572" s="235">
        <v>690801000</v>
      </c>
      <c r="C572" s="235" t="s">
        <v>2339</v>
      </c>
      <c r="D572" s="236" t="s">
        <v>8253</v>
      </c>
      <c r="E572" s="235" t="s">
        <v>2363</v>
      </c>
      <c r="F572" s="237" t="s">
        <v>1400</v>
      </c>
      <c r="G572" s="237"/>
      <c r="H572" s="237" t="s">
        <v>2940</v>
      </c>
      <c r="I572" s="237" t="s">
        <v>28</v>
      </c>
      <c r="J572" s="235"/>
      <c r="K572" s="235"/>
      <c r="L572" s="235" t="s">
        <v>7187</v>
      </c>
      <c r="M572" s="235" t="s">
        <v>3084</v>
      </c>
      <c r="N572" s="238" t="s">
        <v>5033</v>
      </c>
      <c r="O572" s="239" t="s">
        <v>2282</v>
      </c>
      <c r="P572" s="239" t="s">
        <v>5204</v>
      </c>
      <c r="Q572" s="240" t="s">
        <v>7188</v>
      </c>
      <c r="R572" s="239"/>
      <c r="S572" s="240">
        <v>91001</v>
      </c>
      <c r="T572" s="240" t="s">
        <v>2356</v>
      </c>
      <c r="U572" s="240" t="s">
        <v>8189</v>
      </c>
      <c r="V572" s="241">
        <v>38558</v>
      </c>
      <c r="W572" s="239">
        <v>7183</v>
      </c>
      <c r="X572" s="302"/>
      <c r="Y572" s="303"/>
      <c r="Z572" s="302"/>
      <c r="AA572" s="302"/>
      <c r="AB572" s="302"/>
      <c r="AC572" s="304"/>
      <c r="AD572" s="41"/>
      <c r="AE572" s="41"/>
      <c r="AF572" s="41"/>
      <c r="AG572" s="41"/>
      <c r="AH572" s="41"/>
      <c r="AI572" s="307"/>
    </row>
    <row r="573" spans="1:35" ht="45" hidden="1" customHeight="1" x14ac:dyDescent="0.2">
      <c r="A573" s="244" t="s">
        <v>7189</v>
      </c>
      <c r="B573" s="235">
        <v>691503003</v>
      </c>
      <c r="C573" s="235" t="s">
        <v>2339</v>
      </c>
      <c r="D573" s="236" t="s">
        <v>8253</v>
      </c>
      <c r="E573" s="235" t="s">
        <v>2352</v>
      </c>
      <c r="F573" s="237" t="s">
        <v>26</v>
      </c>
      <c r="G573" s="237"/>
      <c r="H573" s="237" t="s">
        <v>2353</v>
      </c>
      <c r="I573" s="237" t="s">
        <v>28</v>
      </c>
      <c r="J573" s="235"/>
      <c r="K573" s="235"/>
      <c r="L573" s="235" t="s">
        <v>7190</v>
      </c>
      <c r="M573" s="235" t="s">
        <v>5054</v>
      </c>
      <c r="N573" s="238" t="s">
        <v>5031</v>
      </c>
      <c r="O573" s="239" t="s">
        <v>3086</v>
      </c>
      <c r="P573" s="239" t="s">
        <v>3085</v>
      </c>
      <c r="Q573" s="240"/>
      <c r="R573" s="239"/>
      <c r="S573" s="240">
        <v>91001</v>
      </c>
      <c r="T573" s="240" t="s">
        <v>2356</v>
      </c>
      <c r="U573" s="240" t="s">
        <v>8189</v>
      </c>
      <c r="V573" s="241">
        <v>38737</v>
      </c>
      <c r="W573" s="239">
        <v>7281</v>
      </c>
      <c r="X573" s="302"/>
      <c r="Y573" s="303"/>
      <c r="Z573" s="302"/>
      <c r="AA573" s="302"/>
      <c r="AB573" s="302"/>
      <c r="AC573" s="304"/>
      <c r="AD573" s="41"/>
      <c r="AE573" s="41"/>
      <c r="AF573" s="41"/>
      <c r="AG573" s="41"/>
      <c r="AH573" s="41"/>
      <c r="AI573" s="307"/>
    </row>
    <row r="574" spans="1:35" ht="45" hidden="1" customHeight="1" x14ac:dyDescent="0.2">
      <c r="A574" s="244" t="s">
        <v>3087</v>
      </c>
      <c r="B574" s="235">
        <v>691004007</v>
      </c>
      <c r="C574" s="235" t="s">
        <v>2339</v>
      </c>
      <c r="D574" s="236" t="s">
        <v>8253</v>
      </c>
      <c r="E574" s="235" t="s">
        <v>2912</v>
      </c>
      <c r="F574" s="237" t="s">
        <v>26</v>
      </c>
      <c r="G574" s="237"/>
      <c r="H574" s="237" t="s">
        <v>507</v>
      </c>
      <c r="I574" s="237" t="s">
        <v>28</v>
      </c>
      <c r="J574" s="235"/>
      <c r="K574" s="235"/>
      <c r="L574" s="235" t="s">
        <v>3088</v>
      </c>
      <c r="M574" s="235" t="s">
        <v>3089</v>
      </c>
      <c r="N574" s="238" t="s">
        <v>5034</v>
      </c>
      <c r="O574" s="239" t="s">
        <v>3091</v>
      </c>
      <c r="P574" s="239" t="s">
        <v>3090</v>
      </c>
      <c r="Q574" s="240"/>
      <c r="R574" s="239"/>
      <c r="S574" s="240">
        <v>91001</v>
      </c>
      <c r="T574" s="240" t="s">
        <v>485</v>
      </c>
      <c r="U574" s="240" t="s">
        <v>8189</v>
      </c>
      <c r="V574" s="241">
        <v>42415</v>
      </c>
      <c r="W574" s="239">
        <v>7597</v>
      </c>
      <c r="X574" s="257"/>
      <c r="Y574" s="238"/>
      <c r="Z574" s="257"/>
      <c r="AA574" s="257"/>
      <c r="AB574" s="257"/>
      <c r="AC574" s="235"/>
      <c r="AD574" s="41"/>
      <c r="AE574" s="41"/>
      <c r="AF574" s="41"/>
      <c r="AG574" s="41"/>
      <c r="AH574" s="41"/>
      <c r="AI574" s="307"/>
    </row>
    <row r="575" spans="1:35" ht="45" hidden="1" customHeight="1" x14ac:dyDescent="0.2">
      <c r="A575" s="244" t="s">
        <v>3092</v>
      </c>
      <c r="B575" s="235">
        <v>692548000</v>
      </c>
      <c r="C575" s="235" t="s">
        <v>2339</v>
      </c>
      <c r="D575" s="236" t="s">
        <v>8253</v>
      </c>
      <c r="E575" s="235" t="s">
        <v>2363</v>
      </c>
      <c r="F575" s="237" t="s">
        <v>1400</v>
      </c>
      <c r="G575" s="237"/>
      <c r="H575" s="237" t="s">
        <v>2947</v>
      </c>
      <c r="I575" s="237" t="s">
        <v>28</v>
      </c>
      <c r="J575" s="235"/>
      <c r="K575" s="235"/>
      <c r="L575" s="240" t="s">
        <v>5158</v>
      </c>
      <c r="M575" s="235" t="s">
        <v>3093</v>
      </c>
      <c r="N575" s="238" t="s">
        <v>46</v>
      </c>
      <c r="O575" s="239" t="s">
        <v>945</v>
      </c>
      <c r="P575" s="246">
        <v>229457440</v>
      </c>
      <c r="Q575" s="280" t="s">
        <v>5157</v>
      </c>
      <c r="R575" s="239"/>
      <c r="S575" s="240">
        <v>91001</v>
      </c>
      <c r="T575" s="235" t="s">
        <v>2356</v>
      </c>
      <c r="U575" s="240" t="s">
        <v>8189</v>
      </c>
      <c r="V575" s="241">
        <v>38631</v>
      </c>
      <c r="W575" s="239">
        <v>7206</v>
      </c>
      <c r="X575" s="257"/>
      <c r="Y575" s="238"/>
      <c r="Z575" s="257"/>
      <c r="AA575" s="257"/>
      <c r="AB575" s="257"/>
      <c r="AC575" s="235"/>
      <c r="AD575" s="41"/>
      <c r="AE575" s="41"/>
      <c r="AF575" s="41"/>
      <c r="AG575" s="41"/>
      <c r="AH575" s="41"/>
      <c r="AI575" s="307"/>
    </row>
    <row r="576" spans="1:35" ht="45" hidden="1" customHeight="1" x14ac:dyDescent="0.2">
      <c r="A576" s="244" t="s">
        <v>3094</v>
      </c>
      <c r="B576" s="235">
        <v>691804003</v>
      </c>
      <c r="C576" s="235" t="s">
        <v>2339</v>
      </c>
      <c r="D576" s="236" t="s">
        <v>8253</v>
      </c>
      <c r="E576" s="235" t="s">
        <v>2612</v>
      </c>
      <c r="F576" s="237" t="s">
        <v>26</v>
      </c>
      <c r="G576" s="237"/>
      <c r="H576" s="237" t="s">
        <v>507</v>
      </c>
      <c r="I576" s="237" t="s">
        <v>28</v>
      </c>
      <c r="J576" s="235"/>
      <c r="K576" s="235"/>
      <c r="L576" s="235" t="s">
        <v>3095</v>
      </c>
      <c r="M576" s="239" t="s">
        <v>3097</v>
      </c>
      <c r="N576" s="238" t="s">
        <v>47</v>
      </c>
      <c r="O576" s="239" t="s">
        <v>8294</v>
      </c>
      <c r="P576" s="239" t="s">
        <v>3098</v>
      </c>
      <c r="Q576" s="240" t="s">
        <v>3096</v>
      </c>
      <c r="R576" s="239"/>
      <c r="S576" s="240">
        <v>91001</v>
      </c>
      <c r="T576" s="240" t="s">
        <v>485</v>
      </c>
      <c r="U576" s="240" t="s">
        <v>8189</v>
      </c>
      <c r="V576" s="241">
        <v>42262</v>
      </c>
      <c r="W576" s="239">
        <v>7583</v>
      </c>
      <c r="X576" s="302"/>
      <c r="Y576" s="303"/>
      <c r="Z576" s="302"/>
      <c r="AA576" s="302"/>
      <c r="AB576" s="302"/>
      <c r="AC576" s="304"/>
      <c r="AD576" s="41"/>
      <c r="AE576" s="41"/>
      <c r="AF576" s="41"/>
      <c r="AG576" s="41"/>
      <c r="AH576" s="41"/>
      <c r="AI576" s="307"/>
    </row>
    <row r="577" spans="1:35" ht="45" hidden="1" customHeight="1" x14ac:dyDescent="0.2">
      <c r="A577" s="244" t="s">
        <v>7782</v>
      </c>
      <c r="B577" s="235" t="s">
        <v>7862</v>
      </c>
      <c r="C577" s="235" t="s">
        <v>3099</v>
      </c>
      <c r="D577" s="236" t="s">
        <v>8253</v>
      </c>
      <c r="E577" s="235" t="s">
        <v>3100</v>
      </c>
      <c r="F577" s="237" t="s">
        <v>1400</v>
      </c>
      <c r="G577" s="237"/>
      <c r="H577" s="237" t="s">
        <v>3101</v>
      </c>
      <c r="I577" s="237" t="s">
        <v>28</v>
      </c>
      <c r="J577" s="235"/>
      <c r="K577" s="235"/>
      <c r="L577" s="235" t="s">
        <v>7191</v>
      </c>
      <c r="M577" s="235" t="s">
        <v>3103</v>
      </c>
      <c r="N577" s="238" t="s">
        <v>46</v>
      </c>
      <c r="O577" s="239" t="s">
        <v>3105</v>
      </c>
      <c r="P577" s="235" t="s">
        <v>3104</v>
      </c>
      <c r="Q577" s="240" t="s">
        <v>3102</v>
      </c>
      <c r="R577" s="239"/>
      <c r="S577" s="240">
        <v>91001</v>
      </c>
      <c r="T577" s="240" t="s">
        <v>3106</v>
      </c>
      <c r="U577" s="240" t="s">
        <v>8189</v>
      </c>
      <c r="V577" s="241">
        <v>40057</v>
      </c>
      <c r="W577" s="239">
        <v>7418</v>
      </c>
      <c r="X577" s="302"/>
      <c r="Y577" s="303"/>
      <c r="Z577" s="302"/>
      <c r="AA577" s="302"/>
      <c r="AB577" s="302"/>
      <c r="AC577" s="304"/>
      <c r="AD577" s="41"/>
      <c r="AE577" s="41"/>
      <c r="AF577" s="41"/>
      <c r="AG577" s="41"/>
      <c r="AH577" s="41"/>
      <c r="AI577" s="307"/>
    </row>
    <row r="578" spans="1:35" ht="45" hidden="1" customHeight="1" x14ac:dyDescent="0.2">
      <c r="A578" s="244" t="s">
        <v>3107</v>
      </c>
      <c r="B578" s="235">
        <v>690812002</v>
      </c>
      <c r="C578" s="235" t="s">
        <v>2339</v>
      </c>
      <c r="D578" s="236" t="s">
        <v>8253</v>
      </c>
      <c r="E578" s="235" t="s">
        <v>2352</v>
      </c>
      <c r="F578" s="237" t="s">
        <v>26</v>
      </c>
      <c r="G578" s="237"/>
      <c r="H578" s="237" t="s">
        <v>2353</v>
      </c>
      <c r="I578" s="237" t="s">
        <v>28</v>
      </c>
      <c r="J578" s="235"/>
      <c r="K578" s="235"/>
      <c r="L578" s="235" t="s">
        <v>7192</v>
      </c>
      <c r="M578" s="235" t="s">
        <v>3108</v>
      </c>
      <c r="N578" s="238" t="s">
        <v>5033</v>
      </c>
      <c r="O578" s="239" t="s">
        <v>3110</v>
      </c>
      <c r="P578" s="239" t="s">
        <v>3109</v>
      </c>
      <c r="Q578" s="240"/>
      <c r="R578" s="239"/>
      <c r="S578" s="240">
        <v>91001</v>
      </c>
      <c r="T578" s="240" t="s">
        <v>2356</v>
      </c>
      <c r="U578" s="240" t="s">
        <v>8189</v>
      </c>
      <c r="V578" s="241">
        <v>37970</v>
      </c>
      <c r="W578" s="239">
        <v>7052</v>
      </c>
      <c r="X578" s="257"/>
      <c r="Y578" s="238"/>
      <c r="Z578" s="257"/>
      <c r="AA578" s="257"/>
      <c r="AB578" s="257"/>
      <c r="AC578" s="235"/>
      <c r="AD578" s="41"/>
      <c r="AE578" s="41"/>
      <c r="AF578" s="41"/>
      <c r="AG578" s="41"/>
      <c r="AH578" s="41"/>
      <c r="AI578" s="307"/>
    </row>
    <row r="579" spans="1:35" ht="45" hidden="1" customHeight="1" x14ac:dyDescent="0.2">
      <c r="A579" s="244" t="s">
        <v>8295</v>
      </c>
      <c r="B579" s="235">
        <v>690813009</v>
      </c>
      <c r="C579" s="235" t="s">
        <v>2339</v>
      </c>
      <c r="D579" s="236" t="s">
        <v>8253</v>
      </c>
      <c r="E579" s="235" t="s">
        <v>2363</v>
      </c>
      <c r="F579" s="237" t="s">
        <v>26</v>
      </c>
      <c r="G579" s="237"/>
      <c r="H579" s="237" t="s">
        <v>2364</v>
      </c>
      <c r="I579" s="237" t="s">
        <v>28</v>
      </c>
      <c r="J579" s="235"/>
      <c r="K579" s="235"/>
      <c r="L579" s="235" t="s">
        <v>7193</v>
      </c>
      <c r="M579" s="235" t="s">
        <v>3111</v>
      </c>
      <c r="N579" s="238" t="s">
        <v>5033</v>
      </c>
      <c r="O579" s="239" t="s">
        <v>8296</v>
      </c>
      <c r="P579" s="239" t="s">
        <v>3112</v>
      </c>
      <c r="Q579" s="240"/>
      <c r="R579" s="239"/>
      <c r="S579" s="240">
        <v>91001</v>
      </c>
      <c r="T579" s="240" t="s">
        <v>2660</v>
      </c>
      <c r="U579" s="240" t="s">
        <v>8189</v>
      </c>
      <c r="V579" s="241">
        <v>38722</v>
      </c>
      <c r="W579" s="239">
        <v>7246</v>
      </c>
      <c r="X579" s="302"/>
      <c r="Y579" s="303"/>
      <c r="Z579" s="302"/>
      <c r="AA579" s="302"/>
      <c r="AB579" s="302"/>
      <c r="AC579" s="304"/>
      <c r="AD579" s="41"/>
      <c r="AE579" s="41"/>
      <c r="AF579" s="41"/>
      <c r="AG579" s="41"/>
      <c r="AH579" s="41"/>
      <c r="AI579" s="307"/>
    </row>
    <row r="580" spans="1:35" ht="45" hidden="1" customHeight="1" x14ac:dyDescent="0.2">
      <c r="A580" s="281" t="s">
        <v>5055</v>
      </c>
      <c r="B580" s="235">
        <v>691308006</v>
      </c>
      <c r="C580" s="235" t="s">
        <v>2339</v>
      </c>
      <c r="D580" s="236" t="s">
        <v>8253</v>
      </c>
      <c r="E580" s="235" t="s">
        <v>2352</v>
      </c>
      <c r="F580" s="262" t="s">
        <v>26</v>
      </c>
      <c r="G580" s="262"/>
      <c r="H580" s="237" t="s">
        <v>2353</v>
      </c>
      <c r="I580" s="237" t="s">
        <v>28</v>
      </c>
      <c r="J580" s="235"/>
      <c r="K580" s="235"/>
      <c r="L580" s="235" t="s">
        <v>3113</v>
      </c>
      <c r="M580" s="235" t="s">
        <v>3114</v>
      </c>
      <c r="N580" s="238" t="s">
        <v>5034</v>
      </c>
      <c r="O580" s="239" t="s">
        <v>3115</v>
      </c>
      <c r="P580" s="239"/>
      <c r="Q580" s="240"/>
      <c r="R580" s="239"/>
      <c r="S580" s="240">
        <v>91001</v>
      </c>
      <c r="T580" s="240" t="s">
        <v>2356</v>
      </c>
      <c r="U580" s="240" t="s">
        <v>8189</v>
      </c>
      <c r="V580" s="241">
        <v>38761</v>
      </c>
      <c r="W580" s="239">
        <v>7301</v>
      </c>
      <c r="X580" s="257"/>
      <c r="Y580" s="238"/>
      <c r="Z580" s="257"/>
      <c r="AA580" s="257"/>
      <c r="AB580" s="257"/>
      <c r="AC580" s="235"/>
      <c r="AD580" s="41"/>
      <c r="AE580" s="41"/>
      <c r="AF580" s="41"/>
      <c r="AG580" s="41"/>
      <c r="AH580" s="41"/>
      <c r="AI580" s="307"/>
    </row>
    <row r="581" spans="1:35" ht="45" hidden="1" customHeight="1" x14ac:dyDescent="0.2">
      <c r="A581" s="244" t="s">
        <v>7194</v>
      </c>
      <c r="B581" s="235">
        <v>692531000</v>
      </c>
      <c r="C581" s="235" t="s">
        <v>2339</v>
      </c>
      <c r="D581" s="236" t="s">
        <v>8253</v>
      </c>
      <c r="E581" s="235" t="s">
        <v>2363</v>
      </c>
      <c r="F581" s="237" t="s">
        <v>1400</v>
      </c>
      <c r="G581" s="237"/>
      <c r="H581" s="237" t="s">
        <v>2364</v>
      </c>
      <c r="I581" s="237" t="s">
        <v>28</v>
      </c>
      <c r="J581" s="235"/>
      <c r="K581" s="235"/>
      <c r="L581" s="235" t="s">
        <v>3116</v>
      </c>
      <c r="M581" s="235" t="s">
        <v>3117</v>
      </c>
      <c r="N581" s="238" t="s">
        <v>721</v>
      </c>
      <c r="O581" s="239" t="s">
        <v>8297</v>
      </c>
      <c r="P581" s="239" t="s">
        <v>7195</v>
      </c>
      <c r="Q581" s="240" t="s">
        <v>7196</v>
      </c>
      <c r="R581" s="239"/>
      <c r="S581" s="240">
        <v>91001</v>
      </c>
      <c r="T581" s="240" t="s">
        <v>2356</v>
      </c>
      <c r="U581" s="240" t="s">
        <v>8189</v>
      </c>
      <c r="V581" s="241">
        <v>41925</v>
      </c>
      <c r="W581" s="239">
        <v>7512</v>
      </c>
      <c r="X581" s="302"/>
      <c r="Y581" s="303"/>
      <c r="Z581" s="302"/>
      <c r="AA581" s="302"/>
      <c r="AB581" s="302"/>
      <c r="AC581" s="304"/>
      <c r="AD581" s="41"/>
      <c r="AE581" s="41"/>
      <c r="AF581" s="41"/>
      <c r="AG581" s="41"/>
      <c r="AH581" s="41"/>
      <c r="AI581" s="307"/>
    </row>
    <row r="582" spans="1:35" ht="45" hidden="1" customHeight="1" x14ac:dyDescent="0.2">
      <c r="A582" s="244" t="s">
        <v>7571</v>
      </c>
      <c r="B582" s="235">
        <v>690410001</v>
      </c>
      <c r="C582" s="235"/>
      <c r="D582" s="236" t="s">
        <v>8253</v>
      </c>
      <c r="E582" s="235" t="s">
        <v>7572</v>
      </c>
      <c r="F582" s="237" t="s">
        <v>1400</v>
      </c>
      <c r="G582" s="237"/>
      <c r="H582" s="237" t="s">
        <v>7573</v>
      </c>
      <c r="I582" s="237" t="s">
        <v>28</v>
      </c>
      <c r="J582" s="235" t="s">
        <v>28</v>
      </c>
      <c r="K582" s="235" t="s">
        <v>28</v>
      </c>
      <c r="L582" s="235" t="s">
        <v>7574</v>
      </c>
      <c r="M582" s="235" t="s">
        <v>7575</v>
      </c>
      <c r="N582" s="238" t="s">
        <v>5032</v>
      </c>
      <c r="O582" s="239" t="s">
        <v>7576</v>
      </c>
      <c r="P582" s="239">
        <v>56532655900</v>
      </c>
      <c r="Q582" s="240"/>
      <c r="R582" s="239"/>
      <c r="S582" s="240">
        <v>91001</v>
      </c>
      <c r="T582" s="240" t="s">
        <v>7577</v>
      </c>
      <c r="U582" s="240" t="s">
        <v>8189</v>
      </c>
      <c r="V582" s="241">
        <v>44442</v>
      </c>
      <c r="W582" s="239">
        <v>7737</v>
      </c>
      <c r="X582" s="312"/>
      <c r="Y582" s="313"/>
      <c r="Z582" s="312"/>
      <c r="AA582" s="312"/>
      <c r="AB582" s="312"/>
      <c r="AC582" s="314"/>
      <c r="AD582" s="41"/>
      <c r="AE582" s="41"/>
      <c r="AF582" s="41"/>
      <c r="AG582" s="41"/>
      <c r="AH582" s="41"/>
      <c r="AI582" s="307"/>
    </row>
    <row r="583" spans="1:35" ht="45" hidden="1" customHeight="1" x14ac:dyDescent="0.2">
      <c r="A583" s="234" t="s">
        <v>7197</v>
      </c>
      <c r="B583" s="235">
        <v>692010000</v>
      </c>
      <c r="C583" s="235" t="s">
        <v>2339</v>
      </c>
      <c r="D583" s="236" t="s">
        <v>8253</v>
      </c>
      <c r="E583" s="235" t="s">
        <v>506</v>
      </c>
      <c r="F583" s="235" t="s">
        <v>26</v>
      </c>
      <c r="G583" s="235"/>
      <c r="H583" s="235" t="s">
        <v>507</v>
      </c>
      <c r="I583" s="235" t="s">
        <v>28</v>
      </c>
      <c r="J583" s="235"/>
      <c r="K583" s="235"/>
      <c r="L583" s="235" t="s">
        <v>3155</v>
      </c>
      <c r="M583" s="235" t="s">
        <v>3157</v>
      </c>
      <c r="N583" s="235" t="s">
        <v>5035</v>
      </c>
      <c r="O583" s="235" t="s">
        <v>8298</v>
      </c>
      <c r="P583" s="235" t="s">
        <v>3158</v>
      </c>
      <c r="Q583" s="235" t="s">
        <v>3156</v>
      </c>
      <c r="R583" s="235"/>
      <c r="S583" s="235" t="s">
        <v>3159</v>
      </c>
      <c r="T583" s="235" t="s">
        <v>2482</v>
      </c>
      <c r="U583" s="240" t="s">
        <v>8189</v>
      </c>
      <c r="V583" s="245">
        <v>42027</v>
      </c>
      <c r="W583" s="235">
        <v>7522</v>
      </c>
      <c r="X583" s="257"/>
      <c r="Y583" s="238"/>
      <c r="Z583" s="257"/>
      <c r="AA583" s="257"/>
      <c r="AB583" s="257"/>
      <c r="AC583" s="235"/>
      <c r="AD583" s="41"/>
      <c r="AE583" s="41"/>
      <c r="AF583" s="41"/>
      <c r="AG583" s="41"/>
      <c r="AH583" s="41"/>
      <c r="AI583" s="307"/>
    </row>
    <row r="584" spans="1:35" ht="45" hidden="1" customHeight="1" x14ac:dyDescent="0.2">
      <c r="A584" s="244" t="s">
        <v>7198</v>
      </c>
      <c r="B584" s="235">
        <v>692103009</v>
      </c>
      <c r="C584" s="235" t="s">
        <v>2339</v>
      </c>
      <c r="D584" s="236" t="s">
        <v>8253</v>
      </c>
      <c r="E584" s="235" t="s">
        <v>506</v>
      </c>
      <c r="F584" s="237" t="s">
        <v>26</v>
      </c>
      <c r="G584" s="237"/>
      <c r="H584" s="237" t="s">
        <v>2434</v>
      </c>
      <c r="I584" s="237" t="s">
        <v>28</v>
      </c>
      <c r="J584" s="235"/>
      <c r="K584" s="235"/>
      <c r="L584" s="235" t="s">
        <v>3119</v>
      </c>
      <c r="M584" s="235" t="s">
        <v>3118</v>
      </c>
      <c r="N584" s="238" t="s">
        <v>5029</v>
      </c>
      <c r="O584" s="239" t="s">
        <v>3120</v>
      </c>
      <c r="P584" s="256" t="s">
        <v>5105</v>
      </c>
      <c r="Q584" s="240" t="s">
        <v>5104</v>
      </c>
      <c r="R584" s="239"/>
      <c r="S584" s="240">
        <v>91001</v>
      </c>
      <c r="T584" s="240" t="s">
        <v>2356</v>
      </c>
      <c r="U584" s="240" t="s">
        <v>8189</v>
      </c>
      <c r="V584" s="241">
        <v>38672</v>
      </c>
      <c r="W584" s="239">
        <v>7216</v>
      </c>
      <c r="X584" s="257"/>
      <c r="Y584" s="238"/>
      <c r="Z584" s="257"/>
      <c r="AA584" s="257"/>
      <c r="AB584" s="257"/>
      <c r="AC584" s="235"/>
      <c r="AD584" s="41"/>
      <c r="AE584" s="41"/>
      <c r="AF584" s="41"/>
      <c r="AG584" s="41"/>
      <c r="AH584" s="41"/>
      <c r="AI584" s="307"/>
    </row>
    <row r="585" spans="1:35" ht="45" hidden="1" customHeight="1" x14ac:dyDescent="0.2">
      <c r="A585" s="244" t="s">
        <v>3121</v>
      </c>
      <c r="B585" s="235">
        <v>690513005</v>
      </c>
      <c r="C585" s="235" t="s">
        <v>2339</v>
      </c>
      <c r="D585" s="236" t="s">
        <v>8253</v>
      </c>
      <c r="E585" s="235" t="s">
        <v>506</v>
      </c>
      <c r="F585" s="237" t="s">
        <v>26</v>
      </c>
      <c r="G585" s="237"/>
      <c r="H585" s="237" t="s">
        <v>507</v>
      </c>
      <c r="I585" s="237" t="s">
        <v>28</v>
      </c>
      <c r="J585" s="235"/>
      <c r="K585" s="235"/>
      <c r="L585" s="235" t="s">
        <v>7199</v>
      </c>
      <c r="M585" s="235" t="s">
        <v>3122</v>
      </c>
      <c r="N585" s="238" t="s">
        <v>504</v>
      </c>
      <c r="O585" s="239" t="s">
        <v>8299</v>
      </c>
      <c r="P585" s="239" t="s">
        <v>7200</v>
      </c>
      <c r="Q585" s="251" t="s">
        <v>7201</v>
      </c>
      <c r="R585" s="239"/>
      <c r="S585" s="240">
        <v>91001</v>
      </c>
      <c r="T585" s="240" t="s">
        <v>485</v>
      </c>
      <c r="U585" s="240" t="s">
        <v>8189</v>
      </c>
      <c r="V585" s="241">
        <v>42402</v>
      </c>
      <c r="W585" s="239">
        <v>7593</v>
      </c>
      <c r="X585" s="302"/>
      <c r="Y585" s="303"/>
      <c r="Z585" s="302"/>
      <c r="AA585" s="302"/>
      <c r="AB585" s="302"/>
      <c r="AC585" s="304"/>
      <c r="AD585" s="41"/>
      <c r="AE585" s="41"/>
      <c r="AF585" s="41"/>
      <c r="AG585" s="41"/>
      <c r="AH585" s="41"/>
      <c r="AI585" s="307"/>
    </row>
    <row r="586" spans="1:35" ht="45" hidden="1" customHeight="1" x14ac:dyDescent="0.2">
      <c r="A586" s="244" t="s">
        <v>3123</v>
      </c>
      <c r="B586" s="235">
        <v>691002004</v>
      </c>
      <c r="C586" s="270" t="s">
        <v>2339</v>
      </c>
      <c r="D586" s="236" t="s">
        <v>8253</v>
      </c>
      <c r="E586" s="235" t="s">
        <v>506</v>
      </c>
      <c r="F586" s="237" t="s">
        <v>26</v>
      </c>
      <c r="G586" s="237"/>
      <c r="H586" s="237" t="s">
        <v>507</v>
      </c>
      <c r="I586" s="237" t="s">
        <v>28</v>
      </c>
      <c r="J586" s="235"/>
      <c r="K586" s="235"/>
      <c r="L586" s="235" t="s">
        <v>3124</v>
      </c>
      <c r="M586" s="235" t="s">
        <v>3126</v>
      </c>
      <c r="N586" s="238" t="s">
        <v>5034</v>
      </c>
      <c r="O586" s="239" t="s">
        <v>3128</v>
      </c>
      <c r="P586" s="239" t="s">
        <v>3125</v>
      </c>
      <c r="Q586" s="240" t="s">
        <v>3127</v>
      </c>
      <c r="R586" s="239"/>
      <c r="S586" s="240">
        <v>91001</v>
      </c>
      <c r="T586" s="240" t="s">
        <v>485</v>
      </c>
      <c r="U586" s="240" t="s">
        <v>8189</v>
      </c>
      <c r="V586" s="241">
        <v>42402</v>
      </c>
      <c r="W586" s="239">
        <v>7594</v>
      </c>
      <c r="X586" s="257"/>
      <c r="Y586" s="238"/>
      <c r="Z586" s="257"/>
      <c r="AA586" s="257"/>
      <c r="AB586" s="257"/>
      <c r="AC586" s="235"/>
      <c r="AD586" s="41"/>
      <c r="AE586" s="41"/>
      <c r="AF586" s="41"/>
      <c r="AG586" s="41"/>
      <c r="AH586" s="41"/>
      <c r="AI586" s="307"/>
    </row>
    <row r="587" spans="1:35" ht="45" hidden="1" customHeight="1" x14ac:dyDescent="0.2">
      <c r="A587" s="244" t="s">
        <v>3129</v>
      </c>
      <c r="B587" s="235">
        <v>691906000</v>
      </c>
      <c r="C587" s="235" t="s">
        <v>2339</v>
      </c>
      <c r="D587" s="236" t="s">
        <v>8253</v>
      </c>
      <c r="E587" s="235" t="s">
        <v>3130</v>
      </c>
      <c r="F587" s="237" t="s">
        <v>26</v>
      </c>
      <c r="G587" s="237"/>
      <c r="H587" s="237" t="s">
        <v>507</v>
      </c>
      <c r="I587" s="270"/>
      <c r="J587" s="235"/>
      <c r="K587" s="235"/>
      <c r="L587" s="237" t="s">
        <v>3131</v>
      </c>
      <c r="M587" s="235" t="s">
        <v>3132</v>
      </c>
      <c r="N587" s="238" t="s">
        <v>47</v>
      </c>
      <c r="O587" s="239" t="s">
        <v>3133</v>
      </c>
      <c r="P587" s="239" t="s">
        <v>7202</v>
      </c>
      <c r="Q587" s="240" t="s">
        <v>7203</v>
      </c>
      <c r="R587" s="239"/>
      <c r="S587" s="240">
        <v>91001</v>
      </c>
      <c r="T587" s="240" t="s">
        <v>496</v>
      </c>
      <c r="U587" s="240" t="s">
        <v>8189</v>
      </c>
      <c r="V587" s="241">
        <v>38714</v>
      </c>
      <c r="W587" s="239">
        <v>7239</v>
      </c>
      <c r="X587" s="302"/>
      <c r="Y587" s="303"/>
      <c r="Z587" s="302"/>
      <c r="AA587" s="302"/>
      <c r="AB587" s="302"/>
      <c r="AC587" s="304"/>
      <c r="AD587" s="41"/>
      <c r="AE587" s="41"/>
      <c r="AF587" s="41"/>
      <c r="AG587" s="41"/>
      <c r="AH587" s="41"/>
      <c r="AI587" s="307"/>
    </row>
    <row r="588" spans="1:35" ht="45" hidden="1" customHeight="1" x14ac:dyDescent="0.2">
      <c r="A588" s="244" t="s">
        <v>3134</v>
      </c>
      <c r="B588" s="235">
        <v>690414007</v>
      </c>
      <c r="C588" s="235" t="s">
        <v>2339</v>
      </c>
      <c r="D588" s="236" t="s">
        <v>8253</v>
      </c>
      <c r="E588" s="235" t="s">
        <v>2352</v>
      </c>
      <c r="F588" s="237" t="s">
        <v>26</v>
      </c>
      <c r="G588" s="237"/>
      <c r="H588" s="237" t="s">
        <v>2353</v>
      </c>
      <c r="I588" s="237"/>
      <c r="J588" s="235"/>
      <c r="K588" s="235"/>
      <c r="L588" s="235" t="s">
        <v>3135</v>
      </c>
      <c r="M588" s="235" t="s">
        <v>3137</v>
      </c>
      <c r="N588" s="238" t="s">
        <v>5032</v>
      </c>
      <c r="O588" s="239" t="s">
        <v>8219</v>
      </c>
      <c r="P588" s="239" t="s">
        <v>3138</v>
      </c>
      <c r="Q588" s="240" t="s">
        <v>3136</v>
      </c>
      <c r="R588" s="239"/>
      <c r="S588" s="240">
        <v>91001</v>
      </c>
      <c r="T588" s="240" t="s">
        <v>2356</v>
      </c>
      <c r="U588" s="240" t="s">
        <v>8189</v>
      </c>
      <c r="V588" s="241">
        <v>38624</v>
      </c>
      <c r="W588" s="239">
        <v>7197</v>
      </c>
      <c r="X588" s="257"/>
      <c r="Y588" s="238"/>
      <c r="Z588" s="257"/>
      <c r="AA588" s="257"/>
      <c r="AB588" s="257"/>
      <c r="AC588" s="235"/>
      <c r="AD588" s="41"/>
      <c r="AE588" s="41"/>
      <c r="AF588" s="41"/>
      <c r="AG588" s="41"/>
      <c r="AH588" s="41"/>
      <c r="AI588" s="307"/>
    </row>
    <row r="589" spans="1:35" ht="45" hidden="1" customHeight="1" x14ac:dyDescent="0.2">
      <c r="A589" s="244" t="s">
        <v>3139</v>
      </c>
      <c r="B589" s="235">
        <v>690734001</v>
      </c>
      <c r="C589" s="235" t="s">
        <v>2339</v>
      </c>
      <c r="D589" s="236" t="s">
        <v>8253</v>
      </c>
      <c r="E589" s="235" t="s">
        <v>2352</v>
      </c>
      <c r="F589" s="237" t="s">
        <v>26</v>
      </c>
      <c r="G589" s="237"/>
      <c r="H589" s="237" t="s">
        <v>2353</v>
      </c>
      <c r="I589" s="270"/>
      <c r="J589" s="235"/>
      <c r="K589" s="235"/>
      <c r="L589" s="235" t="s">
        <v>3141</v>
      </c>
      <c r="M589" s="237" t="s">
        <v>3140</v>
      </c>
      <c r="N589" s="238" t="s">
        <v>504</v>
      </c>
      <c r="O589" s="239" t="s">
        <v>3142</v>
      </c>
      <c r="P589" s="239"/>
      <c r="Q589" s="240"/>
      <c r="R589" s="239"/>
      <c r="S589" s="240">
        <v>91001</v>
      </c>
      <c r="T589" s="240" t="s">
        <v>2660</v>
      </c>
      <c r="U589" s="240" t="s">
        <v>8189</v>
      </c>
      <c r="V589" s="241">
        <v>38159</v>
      </c>
      <c r="W589" s="239">
        <v>6872</v>
      </c>
      <c r="X589" s="257"/>
      <c r="Y589" s="238"/>
      <c r="Z589" s="257"/>
      <c r="AA589" s="257"/>
      <c r="AB589" s="257"/>
      <c r="AC589" s="235"/>
      <c r="AD589" s="41"/>
      <c r="AE589" s="41"/>
      <c r="AF589" s="41"/>
      <c r="AG589" s="41"/>
      <c r="AH589" s="41"/>
      <c r="AI589" s="307"/>
    </row>
    <row r="590" spans="1:35" ht="45" hidden="1" customHeight="1" x14ac:dyDescent="0.2">
      <c r="A590" s="244" t="s">
        <v>3143</v>
      </c>
      <c r="B590" s="235">
        <v>690727005</v>
      </c>
      <c r="C590" s="235" t="s">
        <v>2339</v>
      </c>
      <c r="D590" s="236" t="s">
        <v>8253</v>
      </c>
      <c r="E590" s="235" t="s">
        <v>2352</v>
      </c>
      <c r="F590" s="237" t="s">
        <v>26</v>
      </c>
      <c r="G590" s="237"/>
      <c r="H590" s="237" t="s">
        <v>2353</v>
      </c>
      <c r="I590" s="237" t="s">
        <v>28</v>
      </c>
      <c r="J590" s="235"/>
      <c r="K590" s="235"/>
      <c r="L590" s="235" t="s">
        <v>7204</v>
      </c>
      <c r="M590" s="235" t="s">
        <v>3144</v>
      </c>
      <c r="N590" s="238" t="s">
        <v>46</v>
      </c>
      <c r="O590" s="239" t="s">
        <v>3146</v>
      </c>
      <c r="P590" s="239" t="s">
        <v>3145</v>
      </c>
      <c r="Q590" s="240"/>
      <c r="R590" s="239"/>
      <c r="S590" s="240">
        <v>91001</v>
      </c>
      <c r="T590" s="240" t="s">
        <v>2384</v>
      </c>
      <c r="U590" s="240" t="s">
        <v>8189</v>
      </c>
      <c r="V590" s="241">
        <v>37970</v>
      </c>
      <c r="W590" s="239">
        <v>7082</v>
      </c>
      <c r="X590" s="302"/>
      <c r="Y590" s="303"/>
      <c r="Z590" s="302"/>
      <c r="AA590" s="302"/>
      <c r="AB590" s="302"/>
      <c r="AC590" s="304"/>
      <c r="AD590" s="41"/>
      <c r="AE590" s="41"/>
      <c r="AF590" s="41"/>
      <c r="AG590" s="41"/>
      <c r="AH590" s="41"/>
      <c r="AI590" s="307"/>
    </row>
    <row r="591" spans="1:35" ht="45" hidden="1" customHeight="1" x14ac:dyDescent="0.2">
      <c r="A591" s="244" t="s">
        <v>3147</v>
      </c>
      <c r="B591" s="235">
        <v>691405001</v>
      </c>
      <c r="C591" s="235" t="s">
        <v>2339</v>
      </c>
      <c r="D591" s="236" t="s">
        <v>8253</v>
      </c>
      <c r="E591" s="235" t="s">
        <v>3148</v>
      </c>
      <c r="F591" s="237" t="s">
        <v>1400</v>
      </c>
      <c r="G591" s="237"/>
      <c r="H591" s="237" t="s">
        <v>3149</v>
      </c>
      <c r="I591" s="237" t="s">
        <v>28</v>
      </c>
      <c r="J591" s="235"/>
      <c r="K591" s="235"/>
      <c r="L591" s="235" t="s">
        <v>7205</v>
      </c>
      <c r="M591" s="235" t="s">
        <v>5056</v>
      </c>
      <c r="N591" s="238" t="s">
        <v>5031</v>
      </c>
      <c r="O591" s="239" t="s">
        <v>3483</v>
      </c>
      <c r="P591" s="239" t="s">
        <v>5057</v>
      </c>
      <c r="Q591" s="240"/>
      <c r="R591" s="239"/>
      <c r="S591" s="240">
        <v>91001</v>
      </c>
      <c r="T591" s="240" t="s">
        <v>2660</v>
      </c>
      <c r="U591" s="240" t="s">
        <v>8189</v>
      </c>
      <c r="V591" s="241">
        <v>37970</v>
      </c>
      <c r="W591" s="239">
        <v>7139</v>
      </c>
      <c r="X591" s="302"/>
      <c r="Y591" s="303"/>
      <c r="Z591" s="302"/>
      <c r="AA591" s="302"/>
      <c r="AB591" s="302"/>
      <c r="AC591" s="304"/>
      <c r="AD591" s="41"/>
      <c r="AE591" s="41"/>
      <c r="AF591" s="41"/>
      <c r="AG591" s="41"/>
      <c r="AH591" s="41"/>
      <c r="AI591" s="307"/>
    </row>
    <row r="592" spans="1:35" ht="45" hidden="1" customHeight="1" x14ac:dyDescent="0.2">
      <c r="A592" s="244" t="s">
        <v>3150</v>
      </c>
      <c r="B592" s="235">
        <v>691105008</v>
      </c>
      <c r="C592" s="235" t="s">
        <v>2339</v>
      </c>
      <c r="D592" s="236" t="s">
        <v>8253</v>
      </c>
      <c r="E592" s="235" t="s">
        <v>2352</v>
      </c>
      <c r="F592" s="237" t="s">
        <v>26</v>
      </c>
      <c r="G592" s="237"/>
      <c r="H592" s="237" t="s">
        <v>2353</v>
      </c>
      <c r="I592" s="237" t="s">
        <v>28</v>
      </c>
      <c r="J592" s="235"/>
      <c r="K592" s="235"/>
      <c r="L592" s="235" t="s">
        <v>3151</v>
      </c>
      <c r="M592" s="235" t="s">
        <v>3152</v>
      </c>
      <c r="N592" s="238" t="s">
        <v>5034</v>
      </c>
      <c r="O592" s="239" t="s">
        <v>3154</v>
      </c>
      <c r="P592" s="239" t="s">
        <v>3153</v>
      </c>
      <c r="Q592" s="240"/>
      <c r="R592" s="239"/>
      <c r="S592" s="240">
        <v>91001</v>
      </c>
      <c r="T592" s="240" t="s">
        <v>2356</v>
      </c>
      <c r="U592" s="240" t="s">
        <v>8189</v>
      </c>
      <c r="V592" s="241">
        <v>38736</v>
      </c>
      <c r="W592" s="239">
        <v>7275</v>
      </c>
      <c r="X592" s="257"/>
      <c r="Y592" s="238"/>
      <c r="Z592" s="257"/>
      <c r="AA592" s="257"/>
      <c r="AB592" s="257"/>
      <c r="AC592" s="235"/>
      <c r="AD592" s="41"/>
      <c r="AE592" s="41"/>
      <c r="AF592" s="41"/>
      <c r="AG592" s="41"/>
      <c r="AH592" s="41"/>
      <c r="AI592" s="307"/>
    </row>
    <row r="593" spans="1:35" ht="45" hidden="1" customHeight="1" x14ac:dyDescent="0.2">
      <c r="A593" s="244" t="s">
        <v>7206</v>
      </c>
      <c r="B593" s="235">
        <v>691407004</v>
      </c>
      <c r="C593" s="235" t="s">
        <v>2339</v>
      </c>
      <c r="D593" s="236" t="s">
        <v>8253</v>
      </c>
      <c r="E593" s="235" t="s">
        <v>2352</v>
      </c>
      <c r="F593" s="237" t="s">
        <v>26</v>
      </c>
      <c r="G593" s="237"/>
      <c r="H593" s="237" t="s">
        <v>2353</v>
      </c>
      <c r="I593" s="237" t="s">
        <v>28</v>
      </c>
      <c r="J593" s="235"/>
      <c r="K593" s="235"/>
      <c r="L593" s="235" t="s">
        <v>3160</v>
      </c>
      <c r="M593" s="235" t="s">
        <v>3161</v>
      </c>
      <c r="N593" s="238" t="s">
        <v>294</v>
      </c>
      <c r="O593" s="239" t="s">
        <v>3162</v>
      </c>
      <c r="P593" s="239" t="s">
        <v>5341</v>
      </c>
      <c r="Q593" s="240" t="s">
        <v>5342</v>
      </c>
      <c r="R593" s="239"/>
      <c r="S593" s="240">
        <v>91001</v>
      </c>
      <c r="T593" s="240" t="s">
        <v>2356</v>
      </c>
      <c r="U593" s="240" t="s">
        <v>8189</v>
      </c>
      <c r="V593" s="241">
        <v>43165</v>
      </c>
      <c r="W593" s="239">
        <v>7643</v>
      </c>
      <c r="X593" s="257"/>
      <c r="Y593" s="238"/>
      <c r="Z593" s="257"/>
      <c r="AA593" s="257"/>
      <c r="AB593" s="257"/>
      <c r="AC593" s="235"/>
      <c r="AD593" s="41"/>
      <c r="AE593" s="41"/>
      <c r="AF593" s="41"/>
      <c r="AG593" s="41"/>
      <c r="AH593" s="41"/>
      <c r="AI593" s="307"/>
    </row>
    <row r="594" spans="1:35" ht="45" hidden="1" customHeight="1" x14ac:dyDescent="0.2">
      <c r="A594" s="244" t="s">
        <v>3163</v>
      </c>
      <c r="B594" s="235">
        <v>690506009</v>
      </c>
      <c r="C594" s="235" t="s">
        <v>2339</v>
      </c>
      <c r="D594" s="236" t="s">
        <v>8253</v>
      </c>
      <c r="E594" s="235" t="s">
        <v>2363</v>
      </c>
      <c r="F594" s="237" t="s">
        <v>1400</v>
      </c>
      <c r="G594" s="237"/>
      <c r="H594" s="237" t="s">
        <v>2940</v>
      </c>
      <c r="I594" s="237" t="s">
        <v>28</v>
      </c>
      <c r="J594" s="235"/>
      <c r="K594" s="235"/>
      <c r="L594" s="235" t="s">
        <v>7207</v>
      </c>
      <c r="M594" s="235" t="s">
        <v>7208</v>
      </c>
      <c r="N594" s="238" t="s">
        <v>504</v>
      </c>
      <c r="O594" s="239" t="s">
        <v>1322</v>
      </c>
      <c r="P594" s="239" t="s">
        <v>3164</v>
      </c>
      <c r="Q594" s="240" t="s">
        <v>7209</v>
      </c>
      <c r="R594" s="239"/>
      <c r="S594" s="240">
        <v>91001</v>
      </c>
      <c r="T594" s="240" t="s">
        <v>496</v>
      </c>
      <c r="U594" s="240" t="s">
        <v>8189</v>
      </c>
      <c r="V594" s="241">
        <v>38631</v>
      </c>
      <c r="W594" s="239">
        <v>7207</v>
      </c>
      <c r="X594" s="302"/>
      <c r="Y594" s="303"/>
      <c r="Z594" s="302"/>
      <c r="AA594" s="302"/>
      <c r="AB594" s="302"/>
      <c r="AC594" s="304"/>
      <c r="AD594" s="41"/>
      <c r="AE594" s="41"/>
      <c r="AF594" s="41"/>
      <c r="AG594" s="41"/>
      <c r="AH594" s="41"/>
      <c r="AI594" s="307"/>
    </row>
    <row r="595" spans="1:35" ht="45" hidden="1" customHeight="1" x14ac:dyDescent="0.2">
      <c r="A595" s="244" t="s">
        <v>3165</v>
      </c>
      <c r="B595" s="235">
        <v>690901005</v>
      </c>
      <c r="C595" s="235" t="s">
        <v>2339</v>
      </c>
      <c r="D595" s="236" t="s">
        <v>8253</v>
      </c>
      <c r="E595" s="235" t="s">
        <v>2352</v>
      </c>
      <c r="F595" s="237" t="s">
        <v>26</v>
      </c>
      <c r="G595" s="237"/>
      <c r="H595" s="237" t="s">
        <v>2353</v>
      </c>
      <c r="I595" s="237" t="s">
        <v>28</v>
      </c>
      <c r="J595" s="235"/>
      <c r="K595" s="235"/>
      <c r="L595" s="235" t="s">
        <v>7210</v>
      </c>
      <c r="M595" s="235" t="s">
        <v>3166</v>
      </c>
      <c r="N595" s="238" t="s">
        <v>5033</v>
      </c>
      <c r="O595" s="239" t="s">
        <v>3167</v>
      </c>
      <c r="P595" s="239"/>
      <c r="Q595" s="240"/>
      <c r="R595" s="239"/>
      <c r="S595" s="240">
        <v>91001</v>
      </c>
      <c r="T595" s="240" t="s">
        <v>2356</v>
      </c>
      <c r="U595" s="240" t="s">
        <v>8189</v>
      </c>
      <c r="V595" s="241">
        <v>39912</v>
      </c>
      <c r="W595" s="239">
        <v>7411</v>
      </c>
      <c r="X595" s="302"/>
      <c r="Y595" s="303"/>
      <c r="Z595" s="302"/>
      <c r="AA595" s="302"/>
      <c r="AB595" s="302"/>
      <c r="AC595" s="304"/>
      <c r="AD595" s="41"/>
      <c r="AE595" s="41"/>
      <c r="AF595" s="41"/>
      <c r="AG595" s="41"/>
      <c r="AH595" s="41"/>
      <c r="AI595" s="307"/>
    </row>
    <row r="596" spans="1:35" ht="45" hidden="1" customHeight="1" x14ac:dyDescent="0.2">
      <c r="A596" s="244" t="s">
        <v>3168</v>
      </c>
      <c r="B596" s="235">
        <v>691413004</v>
      </c>
      <c r="C596" s="235" t="s">
        <v>2339</v>
      </c>
      <c r="D596" s="236" t="s">
        <v>8253</v>
      </c>
      <c r="E596" s="235" t="s">
        <v>2352</v>
      </c>
      <c r="F596" s="237" t="s">
        <v>26</v>
      </c>
      <c r="G596" s="237"/>
      <c r="H596" s="237" t="s">
        <v>2353</v>
      </c>
      <c r="I596" s="237" t="s">
        <v>28</v>
      </c>
      <c r="J596" s="235"/>
      <c r="K596" s="235"/>
      <c r="L596" s="235" t="s">
        <v>7211</v>
      </c>
      <c r="M596" s="235" t="s">
        <v>5058</v>
      </c>
      <c r="N596" s="238" t="s">
        <v>5031</v>
      </c>
      <c r="O596" s="239" t="s">
        <v>6340</v>
      </c>
      <c r="P596" s="239" t="s">
        <v>3170</v>
      </c>
      <c r="Q596" s="240" t="s">
        <v>3169</v>
      </c>
      <c r="R596" s="239"/>
      <c r="S596" s="240">
        <v>91001</v>
      </c>
      <c r="T596" s="240" t="s">
        <v>2356</v>
      </c>
      <c r="U596" s="240" t="s">
        <v>8189</v>
      </c>
      <c r="V596" s="241">
        <v>41495</v>
      </c>
      <c r="W596" s="239">
        <v>7482</v>
      </c>
      <c r="X596" s="302"/>
      <c r="Y596" s="303"/>
      <c r="Z596" s="302"/>
      <c r="AA596" s="302"/>
      <c r="AB596" s="302"/>
      <c r="AC596" s="304"/>
      <c r="AD596" s="41"/>
      <c r="AE596" s="41"/>
      <c r="AF596" s="41"/>
      <c r="AG596" s="41"/>
      <c r="AH596" s="41"/>
      <c r="AI596" s="307"/>
    </row>
    <row r="597" spans="1:35" ht="45" hidden="1" customHeight="1" x14ac:dyDescent="0.2">
      <c r="A597" s="244" t="s">
        <v>3171</v>
      </c>
      <c r="B597" s="235">
        <v>691301001</v>
      </c>
      <c r="C597" s="235" t="s">
        <v>2339</v>
      </c>
      <c r="D597" s="236" t="s">
        <v>8253</v>
      </c>
      <c r="E597" s="235" t="s">
        <v>2352</v>
      </c>
      <c r="F597" s="237" t="s">
        <v>26</v>
      </c>
      <c r="G597" s="237"/>
      <c r="H597" s="237" t="s">
        <v>2353</v>
      </c>
      <c r="I597" s="237" t="s">
        <v>28</v>
      </c>
      <c r="J597" s="235"/>
      <c r="K597" s="235"/>
      <c r="L597" s="235" t="s">
        <v>3172</v>
      </c>
      <c r="M597" s="235" t="s">
        <v>3173</v>
      </c>
      <c r="N597" s="238" t="s">
        <v>5034</v>
      </c>
      <c r="O597" s="239" t="s">
        <v>3174</v>
      </c>
      <c r="P597" s="239"/>
      <c r="Q597" s="240"/>
      <c r="R597" s="239"/>
      <c r="S597" s="240">
        <v>91001</v>
      </c>
      <c r="T597" s="240" t="s">
        <v>2356</v>
      </c>
      <c r="U597" s="240" t="s">
        <v>8189</v>
      </c>
      <c r="V597" s="241">
        <v>38736</v>
      </c>
      <c r="W597" s="239">
        <v>7270</v>
      </c>
      <c r="X597" s="257"/>
      <c r="Y597" s="238"/>
      <c r="Z597" s="257"/>
      <c r="AA597" s="257"/>
      <c r="AB597" s="257"/>
      <c r="AC597" s="235"/>
      <c r="AD597" s="41"/>
      <c r="AE597" s="41"/>
      <c r="AF597" s="41"/>
      <c r="AG597" s="41"/>
      <c r="AH597" s="41"/>
      <c r="AI597" s="307"/>
    </row>
    <row r="598" spans="1:35" ht="45" hidden="1" customHeight="1" x14ac:dyDescent="0.2">
      <c r="A598" s="244" t="s">
        <v>7212</v>
      </c>
      <c r="B598" s="235">
        <v>692546008</v>
      </c>
      <c r="C598" s="235" t="s">
        <v>2339</v>
      </c>
      <c r="D598" s="236" t="s">
        <v>8253</v>
      </c>
      <c r="E598" s="235" t="s">
        <v>2612</v>
      </c>
      <c r="F598" s="237" t="s">
        <v>26</v>
      </c>
      <c r="G598" s="237"/>
      <c r="H598" s="237" t="s">
        <v>507</v>
      </c>
      <c r="I598" s="237" t="s">
        <v>28</v>
      </c>
      <c r="J598" s="270"/>
      <c r="K598" s="235"/>
      <c r="L598" s="235" t="s">
        <v>3175</v>
      </c>
      <c r="M598" s="235" t="s">
        <v>3176</v>
      </c>
      <c r="N598" s="238" t="s">
        <v>46</v>
      </c>
      <c r="O598" s="239" t="s">
        <v>987</v>
      </c>
      <c r="P598" s="239" t="s">
        <v>5145</v>
      </c>
      <c r="Q598" s="240" t="s">
        <v>5146</v>
      </c>
      <c r="R598" s="239"/>
      <c r="S598" s="240">
        <v>91001</v>
      </c>
      <c r="T598" s="240" t="s">
        <v>485</v>
      </c>
      <c r="U598" s="240" t="s">
        <v>8189</v>
      </c>
      <c r="V598" s="241">
        <v>42215</v>
      </c>
      <c r="W598" s="239">
        <v>7578</v>
      </c>
      <c r="X598" s="257"/>
      <c r="Y598" s="238"/>
      <c r="Z598" s="257"/>
      <c r="AA598" s="257"/>
      <c r="AB598" s="257"/>
      <c r="AC598" s="235"/>
      <c r="AD598" s="41"/>
      <c r="AE598" s="41"/>
      <c r="AF598" s="41"/>
      <c r="AG598" s="41"/>
      <c r="AH598" s="41"/>
      <c r="AI598" s="307"/>
    </row>
    <row r="599" spans="1:35" ht="45" hidden="1" customHeight="1" x14ac:dyDescent="0.2">
      <c r="A599" s="244" t="s">
        <v>7213</v>
      </c>
      <c r="B599" s="235" t="s">
        <v>7863</v>
      </c>
      <c r="C599" s="235" t="s">
        <v>2339</v>
      </c>
      <c r="D599" s="236" t="s">
        <v>8253</v>
      </c>
      <c r="E599" s="235" t="s">
        <v>2352</v>
      </c>
      <c r="F599" s="237" t="s">
        <v>26</v>
      </c>
      <c r="G599" s="237"/>
      <c r="H599" s="237" t="s">
        <v>2353</v>
      </c>
      <c r="I599" s="237" t="s">
        <v>28</v>
      </c>
      <c r="J599" s="235"/>
      <c r="K599" s="235"/>
      <c r="L599" s="235" t="s">
        <v>3177</v>
      </c>
      <c r="M599" s="235" t="s">
        <v>3178</v>
      </c>
      <c r="N599" s="238" t="s">
        <v>46</v>
      </c>
      <c r="O599" s="239" t="s">
        <v>2045</v>
      </c>
      <c r="P599" s="256">
        <v>226784305</v>
      </c>
      <c r="Q599" s="282" t="s">
        <v>5106</v>
      </c>
      <c r="R599" s="239"/>
      <c r="S599" s="240">
        <v>91001</v>
      </c>
      <c r="T599" s="240" t="s">
        <v>2660</v>
      </c>
      <c r="U599" s="240" t="s">
        <v>8189</v>
      </c>
      <c r="V599" s="241">
        <v>38628</v>
      </c>
      <c r="W599" s="239">
        <v>7205</v>
      </c>
      <c r="X599" s="257"/>
      <c r="Y599" s="238"/>
      <c r="Z599" s="257"/>
      <c r="AA599" s="257"/>
      <c r="AB599" s="257"/>
      <c r="AC599" s="235"/>
      <c r="AD599" s="41"/>
      <c r="AE599" s="41"/>
      <c r="AF599" s="41"/>
      <c r="AG599" s="41"/>
      <c r="AH599" s="41"/>
      <c r="AI599" s="307"/>
    </row>
    <row r="600" spans="1:35" ht="45" hidden="1" customHeight="1" x14ac:dyDescent="0.2">
      <c r="A600" s="244" t="s">
        <v>3179</v>
      </c>
      <c r="B600" s="235">
        <v>692518004</v>
      </c>
      <c r="C600" s="235" t="s">
        <v>2339</v>
      </c>
      <c r="D600" s="236" t="s">
        <v>8253</v>
      </c>
      <c r="E600" s="235" t="s">
        <v>506</v>
      </c>
      <c r="F600" s="237" t="s">
        <v>26</v>
      </c>
      <c r="G600" s="237"/>
      <c r="H600" s="237" t="s">
        <v>507</v>
      </c>
      <c r="I600" s="237" t="s">
        <v>28</v>
      </c>
      <c r="J600" s="235"/>
      <c r="K600" s="235"/>
      <c r="L600" s="235" t="s">
        <v>6272</v>
      </c>
      <c r="M600" s="235" t="s">
        <v>3181</v>
      </c>
      <c r="N600" s="238" t="s">
        <v>5029</v>
      </c>
      <c r="O600" s="239" t="s">
        <v>8300</v>
      </c>
      <c r="P600" s="239" t="s">
        <v>3182</v>
      </c>
      <c r="Q600" s="240" t="s">
        <v>3180</v>
      </c>
      <c r="R600" s="239"/>
      <c r="S600" s="240">
        <v>91001</v>
      </c>
      <c r="T600" s="240" t="s">
        <v>2384</v>
      </c>
      <c r="U600" s="240" t="s">
        <v>8189</v>
      </c>
      <c r="V600" s="241">
        <v>42061</v>
      </c>
      <c r="W600" s="239">
        <v>7553</v>
      </c>
      <c r="X600" s="257"/>
      <c r="Y600" s="238"/>
      <c r="Z600" s="257"/>
      <c r="AA600" s="257"/>
      <c r="AB600" s="257"/>
      <c r="AC600" s="235"/>
      <c r="AD600" s="41"/>
      <c r="AE600" s="41"/>
      <c r="AF600" s="41"/>
      <c r="AG600" s="41"/>
      <c r="AH600" s="41"/>
      <c r="AI600" s="307"/>
    </row>
    <row r="601" spans="1:35" ht="45" hidden="1" customHeight="1" x14ac:dyDescent="0.2">
      <c r="A601" s="244" t="s">
        <v>3183</v>
      </c>
      <c r="B601" s="235">
        <v>690708000</v>
      </c>
      <c r="C601" s="235" t="s">
        <v>2339</v>
      </c>
      <c r="D601" s="236" t="s">
        <v>8253</v>
      </c>
      <c r="E601" s="235" t="s">
        <v>2363</v>
      </c>
      <c r="F601" s="237" t="s">
        <v>1400</v>
      </c>
      <c r="G601" s="237"/>
      <c r="H601" s="237" t="s">
        <v>2940</v>
      </c>
      <c r="I601" s="237" t="s">
        <v>28</v>
      </c>
      <c r="J601" s="235"/>
      <c r="K601" s="235"/>
      <c r="L601" s="276" t="s">
        <v>3184</v>
      </c>
      <c r="M601" s="235" t="s">
        <v>3185</v>
      </c>
      <c r="N601" s="238" t="s">
        <v>46</v>
      </c>
      <c r="O601" s="239" t="s">
        <v>3186</v>
      </c>
      <c r="P601" s="239" t="s">
        <v>5198</v>
      </c>
      <c r="Q601" s="240" t="s">
        <v>5199</v>
      </c>
      <c r="R601" s="239"/>
      <c r="S601" s="240">
        <v>91001</v>
      </c>
      <c r="T601" s="240" t="s">
        <v>2384</v>
      </c>
      <c r="U601" s="240" t="s">
        <v>8189</v>
      </c>
      <c r="V601" s="241">
        <v>38628</v>
      </c>
      <c r="W601" s="239">
        <v>7203</v>
      </c>
      <c r="X601" s="257"/>
      <c r="Y601" s="238"/>
      <c r="Z601" s="257"/>
      <c r="AA601" s="257"/>
      <c r="AB601" s="257"/>
      <c r="AC601" s="235"/>
      <c r="AD601" s="41"/>
      <c r="AE601" s="41"/>
      <c r="AF601" s="41"/>
      <c r="AG601" s="41"/>
      <c r="AH601" s="41"/>
      <c r="AI601" s="307"/>
    </row>
    <row r="602" spans="1:35" ht="45" hidden="1" customHeight="1" x14ac:dyDescent="0.2">
      <c r="A602" s="244" t="s">
        <v>7214</v>
      </c>
      <c r="B602" s="235">
        <v>691408000</v>
      </c>
      <c r="C602" s="235" t="s">
        <v>335</v>
      </c>
      <c r="D602" s="236" t="s">
        <v>8159</v>
      </c>
      <c r="E602" s="235" t="s">
        <v>6273</v>
      </c>
      <c r="F602" s="237" t="s">
        <v>26</v>
      </c>
      <c r="G602" s="237"/>
      <c r="H602" s="237" t="s">
        <v>2353</v>
      </c>
      <c r="I602" s="237" t="s">
        <v>28</v>
      </c>
      <c r="J602" s="235"/>
      <c r="K602" s="235"/>
      <c r="L602" s="235" t="s">
        <v>7215</v>
      </c>
      <c r="M602" s="235" t="s">
        <v>5059</v>
      </c>
      <c r="N602" s="238" t="s">
        <v>5031</v>
      </c>
      <c r="O602" s="239" t="s">
        <v>8301</v>
      </c>
      <c r="P602" s="239" t="s">
        <v>7216</v>
      </c>
      <c r="Q602" s="240" t="s">
        <v>7217</v>
      </c>
      <c r="R602" s="239"/>
      <c r="S602" s="240">
        <v>91001</v>
      </c>
      <c r="T602" s="240" t="s">
        <v>2356</v>
      </c>
      <c r="U602" s="240" t="s">
        <v>8189</v>
      </c>
      <c r="V602" s="241">
        <v>40764</v>
      </c>
      <c r="W602" s="239">
        <v>7451</v>
      </c>
      <c r="X602" s="302"/>
      <c r="Y602" s="303"/>
      <c r="Z602" s="302"/>
      <c r="AA602" s="302"/>
      <c r="AB602" s="302"/>
      <c r="AC602" s="304"/>
      <c r="AD602" s="41"/>
      <c r="AE602" s="41"/>
      <c r="AF602" s="41"/>
      <c r="AG602" s="41"/>
      <c r="AH602" s="41"/>
      <c r="AI602" s="307"/>
    </row>
    <row r="603" spans="1:35" ht="45" customHeight="1" x14ac:dyDescent="0.2">
      <c r="A603" s="244" t="s">
        <v>5799</v>
      </c>
      <c r="B603" s="235">
        <v>692102002</v>
      </c>
      <c r="C603" s="235" t="s">
        <v>3188</v>
      </c>
      <c r="D603" s="236" t="s">
        <v>8164</v>
      </c>
      <c r="E603" s="235" t="s">
        <v>2352</v>
      </c>
      <c r="F603" s="237" t="s">
        <v>1400</v>
      </c>
      <c r="G603" s="237"/>
      <c r="H603" s="237" t="s">
        <v>2353</v>
      </c>
      <c r="I603" s="237" t="s">
        <v>28</v>
      </c>
      <c r="J603" s="235"/>
      <c r="K603" s="235"/>
      <c r="L603" s="235" t="s">
        <v>5800</v>
      </c>
      <c r="M603" s="235" t="s">
        <v>5801</v>
      </c>
      <c r="N603" s="238" t="s">
        <v>5029</v>
      </c>
      <c r="O603" s="239" t="s">
        <v>5802</v>
      </c>
      <c r="P603" s="239" t="s">
        <v>5803</v>
      </c>
      <c r="Q603" s="240"/>
      <c r="R603" s="239"/>
      <c r="S603" s="240">
        <v>91001</v>
      </c>
      <c r="T603" s="240" t="s">
        <v>2415</v>
      </c>
      <c r="U603" s="240" t="s">
        <v>8189</v>
      </c>
      <c r="V603" s="241">
        <v>39212</v>
      </c>
      <c r="W603" s="239">
        <v>7356</v>
      </c>
      <c r="X603" s="257"/>
      <c r="Y603" s="238"/>
      <c r="Z603" s="257"/>
      <c r="AA603" s="257"/>
      <c r="AB603" s="257"/>
      <c r="AC603" s="235"/>
      <c r="AD603" s="41"/>
      <c r="AE603" s="41"/>
      <c r="AF603" s="41"/>
      <c r="AG603" s="41"/>
      <c r="AH603" s="41"/>
      <c r="AI603" s="307"/>
    </row>
    <row r="604" spans="1:35" ht="45" hidden="1" customHeight="1" x14ac:dyDescent="0.2">
      <c r="A604" s="244" t="s">
        <v>3190</v>
      </c>
      <c r="B604" s="235">
        <v>690731002</v>
      </c>
      <c r="C604" s="235" t="s">
        <v>2339</v>
      </c>
      <c r="D604" s="236" t="s">
        <v>8253</v>
      </c>
      <c r="E604" s="235" t="s">
        <v>506</v>
      </c>
      <c r="F604" s="237" t="s">
        <v>26</v>
      </c>
      <c r="G604" s="237"/>
      <c r="H604" s="237" t="s">
        <v>507</v>
      </c>
      <c r="I604" s="270" t="s">
        <v>2834</v>
      </c>
      <c r="J604" s="235"/>
      <c r="K604" s="235"/>
      <c r="L604" s="270" t="s">
        <v>7218</v>
      </c>
      <c r="M604" s="237" t="s">
        <v>3191</v>
      </c>
      <c r="N604" s="235" t="s">
        <v>46</v>
      </c>
      <c r="O604" s="239" t="s">
        <v>5200</v>
      </c>
      <c r="P604" s="239" t="s">
        <v>5201</v>
      </c>
      <c r="Q604" s="240" t="s">
        <v>7219</v>
      </c>
      <c r="R604" s="239"/>
      <c r="S604" s="240">
        <v>91001</v>
      </c>
      <c r="T604" s="240" t="s">
        <v>2356</v>
      </c>
      <c r="U604" s="240" t="s">
        <v>8189</v>
      </c>
      <c r="V604" s="241">
        <v>38656</v>
      </c>
      <c r="W604" s="239">
        <v>7211</v>
      </c>
      <c r="X604" s="302"/>
      <c r="Y604" s="303"/>
      <c r="Z604" s="302"/>
      <c r="AA604" s="302"/>
      <c r="AB604" s="302"/>
      <c r="AC604" s="304"/>
      <c r="AD604" s="41"/>
      <c r="AE604" s="41"/>
      <c r="AF604" s="41"/>
      <c r="AG604" s="41"/>
      <c r="AH604" s="41"/>
      <c r="AI604" s="307"/>
    </row>
    <row r="605" spans="1:35" ht="45" hidden="1" customHeight="1" x14ac:dyDescent="0.2">
      <c r="A605" s="244" t="s">
        <v>3192</v>
      </c>
      <c r="B605" s="235">
        <v>692525000</v>
      </c>
      <c r="C605" s="235" t="s">
        <v>2339</v>
      </c>
      <c r="D605" s="236" t="s">
        <v>8253</v>
      </c>
      <c r="E605" s="235" t="s">
        <v>2352</v>
      </c>
      <c r="F605" s="237" t="s">
        <v>26</v>
      </c>
      <c r="G605" s="237"/>
      <c r="H605" s="237" t="s">
        <v>2353</v>
      </c>
      <c r="I605" s="237" t="s">
        <v>2834</v>
      </c>
      <c r="J605" s="235"/>
      <c r="K605" s="235"/>
      <c r="L605" s="235" t="s">
        <v>3193</v>
      </c>
      <c r="M605" s="235" t="s">
        <v>3195</v>
      </c>
      <c r="N605" s="238" t="s">
        <v>5030</v>
      </c>
      <c r="O605" s="239" t="s">
        <v>8302</v>
      </c>
      <c r="P605" s="239" t="s">
        <v>3196</v>
      </c>
      <c r="Q605" s="240" t="s">
        <v>3194</v>
      </c>
      <c r="R605" s="239"/>
      <c r="S605" s="240">
        <v>91001</v>
      </c>
      <c r="T605" s="240" t="s">
        <v>3197</v>
      </c>
      <c r="U605" s="240" t="s">
        <v>8189</v>
      </c>
      <c r="V605" s="241">
        <v>38553</v>
      </c>
      <c r="W605" s="239">
        <v>7180</v>
      </c>
      <c r="X605" s="257"/>
      <c r="Y605" s="238"/>
      <c r="Z605" s="257"/>
      <c r="AA605" s="257"/>
      <c r="AB605" s="257"/>
      <c r="AC605" s="235"/>
      <c r="AD605" s="41"/>
      <c r="AE605" s="41"/>
      <c r="AF605" s="41"/>
      <c r="AG605" s="41"/>
      <c r="AH605" s="41"/>
      <c r="AI605" s="307"/>
    </row>
    <row r="606" spans="1:35" ht="45" hidden="1" customHeight="1" x14ac:dyDescent="0.2">
      <c r="A606" s="244" t="s">
        <v>3198</v>
      </c>
      <c r="B606" s="235">
        <v>692648005</v>
      </c>
      <c r="C606" s="235" t="s">
        <v>2339</v>
      </c>
      <c r="D606" s="236" t="s">
        <v>8253</v>
      </c>
      <c r="E606" s="270" t="s">
        <v>2352</v>
      </c>
      <c r="F606" s="237" t="s">
        <v>26</v>
      </c>
      <c r="G606" s="237"/>
      <c r="H606" s="237" t="s">
        <v>2353</v>
      </c>
      <c r="I606" s="237" t="s">
        <v>28</v>
      </c>
      <c r="J606" s="235"/>
      <c r="K606" s="235"/>
      <c r="L606" s="235" t="s">
        <v>7220</v>
      </c>
      <c r="M606" s="235" t="s">
        <v>3199</v>
      </c>
      <c r="N606" s="238" t="s">
        <v>294</v>
      </c>
      <c r="O606" s="239" t="s">
        <v>8183</v>
      </c>
      <c r="P606" s="239" t="s">
        <v>7221</v>
      </c>
      <c r="Q606" s="240" t="s">
        <v>7222</v>
      </c>
      <c r="R606" s="239"/>
      <c r="S606" s="240">
        <v>91001</v>
      </c>
      <c r="T606" s="240" t="s">
        <v>2356</v>
      </c>
      <c r="U606" s="240" t="s">
        <v>8189</v>
      </c>
      <c r="V606" s="241">
        <v>38722</v>
      </c>
      <c r="W606" s="239">
        <v>7243</v>
      </c>
      <c r="X606" s="302"/>
      <c r="Y606" s="303"/>
      <c r="Z606" s="302"/>
      <c r="AA606" s="302"/>
      <c r="AB606" s="302"/>
      <c r="AC606" s="304"/>
      <c r="AD606" s="41"/>
      <c r="AE606" s="41"/>
      <c r="AF606" s="41"/>
      <c r="AG606" s="41"/>
      <c r="AH606" s="41"/>
      <c r="AI606" s="307"/>
    </row>
    <row r="607" spans="1:35" ht="45" hidden="1" customHeight="1" x14ac:dyDescent="0.2">
      <c r="A607" s="244" t="s">
        <v>3200</v>
      </c>
      <c r="B607" s="235">
        <v>692645006</v>
      </c>
      <c r="C607" s="235" t="s">
        <v>2339</v>
      </c>
      <c r="D607" s="236" t="s">
        <v>8253</v>
      </c>
      <c r="E607" s="235" t="s">
        <v>506</v>
      </c>
      <c r="F607" s="237" t="s">
        <v>26</v>
      </c>
      <c r="G607" s="237"/>
      <c r="H607" s="237" t="s">
        <v>507</v>
      </c>
      <c r="I607" s="237" t="s">
        <v>28</v>
      </c>
      <c r="J607" s="235"/>
      <c r="K607" s="235"/>
      <c r="L607" s="235" t="s">
        <v>3201</v>
      </c>
      <c r="M607" s="235" t="s">
        <v>3202</v>
      </c>
      <c r="N607" s="238" t="s">
        <v>5034</v>
      </c>
      <c r="O607" s="239" t="s">
        <v>3204</v>
      </c>
      <c r="P607" s="239" t="s">
        <v>5144</v>
      </c>
      <c r="Q607" s="240" t="s">
        <v>3203</v>
      </c>
      <c r="R607" s="239"/>
      <c r="S607" s="240">
        <v>91001</v>
      </c>
      <c r="T607" s="240" t="s">
        <v>485</v>
      </c>
      <c r="U607" s="240" t="s">
        <v>8189</v>
      </c>
      <c r="V607" s="241">
        <v>42397</v>
      </c>
      <c r="W607" s="239">
        <v>7592</v>
      </c>
      <c r="X607" s="257"/>
      <c r="Y607" s="238"/>
      <c r="Z607" s="257"/>
      <c r="AA607" s="257"/>
      <c r="AB607" s="257"/>
      <c r="AC607" s="235"/>
      <c r="AD607" s="41"/>
      <c r="AE607" s="41"/>
      <c r="AF607" s="41"/>
      <c r="AG607" s="41"/>
      <c r="AH607" s="41"/>
      <c r="AI607" s="307"/>
    </row>
    <row r="608" spans="1:35" ht="45" hidden="1" customHeight="1" x14ac:dyDescent="0.2">
      <c r="A608" s="244" t="s">
        <v>7223</v>
      </c>
      <c r="B608" s="235">
        <v>691702006</v>
      </c>
      <c r="C608" s="235" t="s">
        <v>2339</v>
      </c>
      <c r="D608" s="236" t="s">
        <v>8253</v>
      </c>
      <c r="E608" s="235" t="s">
        <v>2352</v>
      </c>
      <c r="F608" s="237" t="s">
        <v>26</v>
      </c>
      <c r="G608" s="237"/>
      <c r="H608" s="237" t="s">
        <v>2353</v>
      </c>
      <c r="I608" s="237" t="s">
        <v>28</v>
      </c>
      <c r="J608" s="235"/>
      <c r="K608" s="235"/>
      <c r="L608" s="235" t="s">
        <v>3205</v>
      </c>
      <c r="M608" s="235" t="s">
        <v>3206</v>
      </c>
      <c r="N608" s="238" t="s">
        <v>294</v>
      </c>
      <c r="O608" s="239" t="s">
        <v>2333</v>
      </c>
      <c r="P608" s="239"/>
      <c r="Q608" s="240"/>
      <c r="R608" s="239"/>
      <c r="S608" s="235">
        <v>91001</v>
      </c>
      <c r="T608" s="240" t="s">
        <v>2356</v>
      </c>
      <c r="U608" s="240" t="s">
        <v>8189</v>
      </c>
      <c r="V608" s="241">
        <v>38735</v>
      </c>
      <c r="W608" s="239">
        <v>7264</v>
      </c>
      <c r="X608" s="257"/>
      <c r="Y608" s="238"/>
      <c r="Z608" s="257"/>
      <c r="AA608" s="257"/>
      <c r="AB608" s="257"/>
      <c r="AC608" s="235"/>
      <c r="AD608" s="41"/>
      <c r="AE608" s="41"/>
      <c r="AF608" s="41"/>
      <c r="AG608" s="41"/>
      <c r="AH608" s="41"/>
      <c r="AI608" s="307"/>
    </row>
    <row r="609" spans="1:35" ht="45" hidden="1" customHeight="1" x14ac:dyDescent="0.2">
      <c r="A609" s="244" t="s">
        <v>3207</v>
      </c>
      <c r="B609" s="235">
        <v>690906007</v>
      </c>
      <c r="C609" s="235" t="s">
        <v>2339</v>
      </c>
      <c r="D609" s="236" t="s">
        <v>8253</v>
      </c>
      <c r="E609" s="235" t="s">
        <v>2352</v>
      </c>
      <c r="F609" s="237" t="s">
        <v>26</v>
      </c>
      <c r="G609" s="237"/>
      <c r="H609" s="237" t="s">
        <v>2353</v>
      </c>
      <c r="I609" s="237" t="s">
        <v>28</v>
      </c>
      <c r="J609" s="235"/>
      <c r="K609" s="235"/>
      <c r="L609" s="235" t="s">
        <v>3208</v>
      </c>
      <c r="M609" s="235" t="s">
        <v>3209</v>
      </c>
      <c r="N609" s="238" t="s">
        <v>5033</v>
      </c>
      <c r="O609" s="239" t="s">
        <v>3211</v>
      </c>
      <c r="P609" s="239" t="s">
        <v>3210</v>
      </c>
      <c r="Q609" s="240"/>
      <c r="R609" s="239"/>
      <c r="S609" s="240" t="s">
        <v>3211</v>
      </c>
      <c r="T609" s="240" t="s">
        <v>2384</v>
      </c>
      <c r="U609" s="240" t="s">
        <v>8189</v>
      </c>
      <c r="V609" s="241">
        <v>38729</v>
      </c>
      <c r="W609" s="239">
        <v>7254</v>
      </c>
      <c r="X609" s="302"/>
      <c r="Y609" s="303"/>
      <c r="Z609" s="302"/>
      <c r="AA609" s="302"/>
      <c r="AB609" s="302"/>
      <c r="AC609" s="304"/>
      <c r="AD609" s="41"/>
      <c r="AE609" s="41"/>
      <c r="AF609" s="41"/>
      <c r="AG609" s="41"/>
      <c r="AH609" s="41"/>
      <c r="AI609" s="307"/>
    </row>
    <row r="610" spans="1:35" ht="45" hidden="1" customHeight="1" x14ac:dyDescent="0.2">
      <c r="A610" s="244" t="s">
        <v>3212</v>
      </c>
      <c r="B610" s="235">
        <v>691514005</v>
      </c>
      <c r="C610" s="235" t="s">
        <v>2339</v>
      </c>
      <c r="D610" s="236" t="s">
        <v>8253</v>
      </c>
      <c r="E610" s="235" t="s">
        <v>506</v>
      </c>
      <c r="F610" s="237" t="s">
        <v>26</v>
      </c>
      <c r="G610" s="237"/>
      <c r="H610" s="237" t="s">
        <v>507</v>
      </c>
      <c r="I610" s="237" t="s">
        <v>28</v>
      </c>
      <c r="J610" s="235"/>
      <c r="K610" s="235"/>
      <c r="L610" s="235" t="s">
        <v>7224</v>
      </c>
      <c r="M610" s="235" t="s">
        <v>3213</v>
      </c>
      <c r="N610" s="238" t="s">
        <v>294</v>
      </c>
      <c r="O610" s="239" t="s">
        <v>3214</v>
      </c>
      <c r="P610" s="239" t="s">
        <v>7225</v>
      </c>
      <c r="Q610" s="240" t="s">
        <v>7226</v>
      </c>
      <c r="R610" s="239"/>
      <c r="S610" s="240">
        <v>91001</v>
      </c>
      <c r="T610" s="240" t="s">
        <v>485</v>
      </c>
      <c r="U610" s="240" t="s">
        <v>8189</v>
      </c>
      <c r="V610" s="241">
        <v>42053</v>
      </c>
      <c r="W610" s="239">
        <v>7536</v>
      </c>
      <c r="X610" s="302"/>
      <c r="Y610" s="303"/>
      <c r="Z610" s="302"/>
      <c r="AA610" s="302"/>
      <c r="AB610" s="302"/>
      <c r="AC610" s="304"/>
      <c r="AD610" s="41"/>
      <c r="AE610" s="41"/>
      <c r="AF610" s="41"/>
      <c r="AG610" s="41"/>
      <c r="AH610" s="41"/>
      <c r="AI610" s="307"/>
    </row>
    <row r="611" spans="1:35" ht="45" hidden="1" customHeight="1" x14ac:dyDescent="0.2">
      <c r="A611" s="244" t="s">
        <v>7227</v>
      </c>
      <c r="B611" s="235">
        <v>690510006</v>
      </c>
      <c r="C611" s="235" t="s">
        <v>2339</v>
      </c>
      <c r="D611" s="236" t="s">
        <v>8253</v>
      </c>
      <c r="E611" s="235" t="s">
        <v>2612</v>
      </c>
      <c r="F611" s="237" t="s">
        <v>26</v>
      </c>
      <c r="G611" s="237"/>
      <c r="H611" s="237" t="s">
        <v>507</v>
      </c>
      <c r="I611" s="237" t="s">
        <v>28</v>
      </c>
      <c r="J611" s="235"/>
      <c r="K611" s="235"/>
      <c r="L611" s="235" t="s">
        <v>7228</v>
      </c>
      <c r="M611" s="235" t="s">
        <v>5121</v>
      </c>
      <c r="N611" s="238" t="s">
        <v>504</v>
      </c>
      <c r="O611" s="239" t="s">
        <v>3215</v>
      </c>
      <c r="P611" s="239" t="s">
        <v>7229</v>
      </c>
      <c r="Q611" s="240" t="s">
        <v>7230</v>
      </c>
      <c r="R611" s="239"/>
      <c r="S611" s="240">
        <v>91001</v>
      </c>
      <c r="T611" s="240" t="s">
        <v>485</v>
      </c>
      <c r="U611" s="240" t="s">
        <v>8189</v>
      </c>
      <c r="V611" s="241">
        <v>42195</v>
      </c>
      <c r="W611" s="239">
        <v>7572</v>
      </c>
      <c r="X611" s="302"/>
      <c r="Y611" s="303"/>
      <c r="Z611" s="302"/>
      <c r="AA611" s="302"/>
      <c r="AB611" s="302"/>
      <c r="AC611" s="304"/>
      <c r="AD611" s="41"/>
      <c r="AE611" s="41"/>
      <c r="AF611" s="41"/>
      <c r="AG611" s="41"/>
      <c r="AH611" s="41"/>
      <c r="AI611" s="307"/>
    </row>
    <row r="612" spans="1:35" ht="45" hidden="1" customHeight="1" x14ac:dyDescent="0.2">
      <c r="A612" s="244" t="s">
        <v>3216</v>
      </c>
      <c r="B612" s="235">
        <v>690701006</v>
      </c>
      <c r="C612" s="235" t="s">
        <v>2339</v>
      </c>
      <c r="D612" s="236" t="s">
        <v>8253</v>
      </c>
      <c r="E612" s="235" t="s">
        <v>2352</v>
      </c>
      <c r="F612" s="237" t="s">
        <v>26</v>
      </c>
      <c r="G612" s="237"/>
      <c r="H612" s="237" t="s">
        <v>2353</v>
      </c>
      <c r="I612" s="237" t="s">
        <v>28</v>
      </c>
      <c r="J612" s="235"/>
      <c r="K612" s="235"/>
      <c r="L612" s="235" t="s">
        <v>7231</v>
      </c>
      <c r="M612" s="235" t="s">
        <v>3217</v>
      </c>
      <c r="N612" s="238" t="s">
        <v>46</v>
      </c>
      <c r="O612" s="239" t="s">
        <v>582</v>
      </c>
      <c r="P612" s="239" t="s">
        <v>7232</v>
      </c>
      <c r="Q612" s="240" t="s">
        <v>7233</v>
      </c>
      <c r="R612" s="239"/>
      <c r="S612" s="240">
        <v>91001</v>
      </c>
      <c r="T612" s="240" t="s">
        <v>2368</v>
      </c>
      <c r="U612" s="240" t="s">
        <v>8189</v>
      </c>
      <c r="V612" s="241">
        <v>41361</v>
      </c>
      <c r="W612" s="239">
        <v>7475</v>
      </c>
      <c r="X612" s="302"/>
      <c r="Y612" s="303"/>
      <c r="Z612" s="302"/>
      <c r="AA612" s="302"/>
      <c r="AB612" s="302"/>
      <c r="AC612" s="304"/>
      <c r="AD612" s="41"/>
      <c r="AE612" s="41"/>
      <c r="AF612" s="41"/>
      <c r="AG612" s="41"/>
      <c r="AH612" s="41"/>
      <c r="AI612" s="307"/>
    </row>
    <row r="613" spans="1:35" ht="45" hidden="1" customHeight="1" x14ac:dyDescent="0.2">
      <c r="A613" s="244" t="s">
        <v>7234</v>
      </c>
      <c r="B613" s="235">
        <v>692539001</v>
      </c>
      <c r="C613" s="235" t="s">
        <v>2339</v>
      </c>
      <c r="D613" s="236" t="s">
        <v>8253</v>
      </c>
      <c r="E613" s="235" t="s">
        <v>2352</v>
      </c>
      <c r="F613" s="237" t="s">
        <v>26</v>
      </c>
      <c r="G613" s="237"/>
      <c r="H613" s="237" t="s">
        <v>2353</v>
      </c>
      <c r="I613" s="237" t="s">
        <v>28</v>
      </c>
      <c r="J613" s="235"/>
      <c r="K613" s="235"/>
      <c r="L613" s="235" t="s">
        <v>3218</v>
      </c>
      <c r="M613" s="235" t="s">
        <v>3219</v>
      </c>
      <c r="N613" s="238" t="s">
        <v>46</v>
      </c>
      <c r="O613" s="239" t="s">
        <v>3221</v>
      </c>
      <c r="P613" s="239" t="s">
        <v>3220</v>
      </c>
      <c r="Q613" s="240"/>
      <c r="R613" s="239"/>
      <c r="S613" s="240">
        <v>91001</v>
      </c>
      <c r="T613" s="240" t="s">
        <v>2368</v>
      </c>
      <c r="U613" s="240" t="s">
        <v>8189</v>
      </c>
      <c r="V613" s="241">
        <v>38729</v>
      </c>
      <c r="W613" s="239">
        <v>7256</v>
      </c>
      <c r="X613" s="257"/>
      <c r="Y613" s="238"/>
      <c r="Z613" s="257"/>
      <c r="AA613" s="257"/>
      <c r="AB613" s="257"/>
      <c r="AC613" s="235"/>
      <c r="AD613" s="41"/>
      <c r="AE613" s="41"/>
      <c r="AF613" s="41"/>
      <c r="AG613" s="41"/>
      <c r="AH613" s="41"/>
      <c r="AI613" s="307"/>
    </row>
    <row r="614" spans="1:35" ht="45" hidden="1" customHeight="1" x14ac:dyDescent="0.2">
      <c r="A614" s="244" t="s">
        <v>3222</v>
      </c>
      <c r="B614" s="235" t="s">
        <v>7864</v>
      </c>
      <c r="C614" s="235" t="s">
        <v>2339</v>
      </c>
      <c r="D614" s="236" t="s">
        <v>8253</v>
      </c>
      <c r="E614" s="235" t="s">
        <v>2363</v>
      </c>
      <c r="F614" s="237" t="s">
        <v>1400</v>
      </c>
      <c r="G614" s="237"/>
      <c r="H614" s="237" t="s">
        <v>2364</v>
      </c>
      <c r="I614" s="237" t="s">
        <v>28</v>
      </c>
      <c r="J614" s="235"/>
      <c r="K614" s="235"/>
      <c r="L614" s="235" t="s">
        <v>3223</v>
      </c>
      <c r="M614" s="235" t="s">
        <v>3224</v>
      </c>
      <c r="N614" s="238" t="s">
        <v>5033</v>
      </c>
      <c r="O614" s="239" t="s">
        <v>8303</v>
      </c>
      <c r="P614" s="239"/>
      <c r="Q614" s="240"/>
      <c r="R614" s="239"/>
      <c r="S614" s="240">
        <v>91001</v>
      </c>
      <c r="T614" s="240" t="s">
        <v>3225</v>
      </c>
      <c r="U614" s="240">
        <v>2007</v>
      </c>
      <c r="V614" s="241">
        <v>38803</v>
      </c>
      <c r="W614" s="239">
        <v>7315</v>
      </c>
      <c r="X614" s="257"/>
      <c r="Y614" s="238"/>
      <c r="Z614" s="257"/>
      <c r="AA614" s="257"/>
      <c r="AB614" s="257"/>
      <c r="AC614" s="235"/>
      <c r="AD614" s="41"/>
      <c r="AE614" s="41"/>
      <c r="AF614" s="41"/>
      <c r="AG614" s="41"/>
      <c r="AH614" s="41"/>
      <c r="AI614" s="307"/>
    </row>
    <row r="615" spans="1:35" ht="45" hidden="1" customHeight="1" x14ac:dyDescent="0.2">
      <c r="A615" s="277" t="s">
        <v>3226</v>
      </c>
      <c r="B615" s="235">
        <v>692532007</v>
      </c>
      <c r="C615" s="235" t="s">
        <v>2603</v>
      </c>
      <c r="D615" s="236" t="s">
        <v>8253</v>
      </c>
      <c r="E615" s="235" t="s">
        <v>506</v>
      </c>
      <c r="F615" s="237" t="s">
        <v>26</v>
      </c>
      <c r="G615" s="237"/>
      <c r="H615" s="237" t="s">
        <v>507</v>
      </c>
      <c r="I615" s="237" t="s">
        <v>28</v>
      </c>
      <c r="J615" s="235"/>
      <c r="K615" s="235"/>
      <c r="L615" s="235" t="s">
        <v>3227</v>
      </c>
      <c r="M615" s="235" t="s">
        <v>3229</v>
      </c>
      <c r="N615" s="238" t="s">
        <v>5030</v>
      </c>
      <c r="O615" s="239" t="s">
        <v>8304</v>
      </c>
      <c r="P615" s="239"/>
      <c r="Q615" s="240" t="s">
        <v>3228</v>
      </c>
      <c r="R615" s="239"/>
      <c r="S615" s="240" t="s">
        <v>2605</v>
      </c>
      <c r="T615" s="240" t="s">
        <v>3230</v>
      </c>
      <c r="U615" s="240">
        <v>2009</v>
      </c>
      <c r="V615" s="241">
        <v>40374</v>
      </c>
      <c r="W615" s="239">
        <v>7430</v>
      </c>
      <c r="X615" s="257"/>
      <c r="Y615" s="238"/>
      <c r="Z615" s="257"/>
      <c r="AA615" s="257"/>
      <c r="AB615" s="257"/>
      <c r="AC615" s="235"/>
      <c r="AD615" s="41"/>
      <c r="AE615" s="41"/>
      <c r="AF615" s="41"/>
      <c r="AG615" s="41"/>
      <c r="AH615" s="41"/>
      <c r="AI615" s="307"/>
    </row>
    <row r="616" spans="1:35" ht="45" hidden="1" customHeight="1" x14ac:dyDescent="0.2">
      <c r="A616" s="244" t="s">
        <v>3231</v>
      </c>
      <c r="B616" s="235">
        <v>690718006</v>
      </c>
      <c r="C616" s="235" t="s">
        <v>2339</v>
      </c>
      <c r="D616" s="236" t="s">
        <v>8253</v>
      </c>
      <c r="E616" s="235" t="s">
        <v>2352</v>
      </c>
      <c r="F616" s="237" t="s">
        <v>26</v>
      </c>
      <c r="G616" s="237"/>
      <c r="H616" s="237" t="s">
        <v>2353</v>
      </c>
      <c r="I616" s="237" t="s">
        <v>28</v>
      </c>
      <c r="J616" s="235"/>
      <c r="K616" s="235"/>
      <c r="L616" s="235" t="s">
        <v>3232</v>
      </c>
      <c r="M616" s="235" t="s">
        <v>3233</v>
      </c>
      <c r="N616" s="238" t="s">
        <v>46</v>
      </c>
      <c r="O616" s="239" t="s">
        <v>855</v>
      </c>
      <c r="P616" s="239" t="s">
        <v>5196</v>
      </c>
      <c r="Q616" s="240" t="s">
        <v>5197</v>
      </c>
      <c r="R616" s="239"/>
      <c r="S616" s="240">
        <v>91001</v>
      </c>
      <c r="T616" s="240" t="s">
        <v>2384</v>
      </c>
      <c r="U616" s="240" t="s">
        <v>8189</v>
      </c>
      <c r="V616" s="241">
        <v>38628</v>
      </c>
      <c r="W616" s="239">
        <v>7204</v>
      </c>
      <c r="X616" s="302"/>
      <c r="Y616" s="303"/>
      <c r="Z616" s="302"/>
      <c r="AA616" s="302"/>
      <c r="AB616" s="302"/>
      <c r="AC616" s="304"/>
      <c r="AD616" s="41"/>
      <c r="AE616" s="41"/>
      <c r="AF616" s="41"/>
      <c r="AG616" s="41"/>
      <c r="AH616" s="41"/>
      <c r="AI616" s="307"/>
    </row>
    <row r="617" spans="1:35" ht="45" hidden="1" customHeight="1" x14ac:dyDescent="0.2">
      <c r="A617" s="244" t="s">
        <v>3234</v>
      </c>
      <c r="B617" s="235">
        <v>691104001</v>
      </c>
      <c r="C617" s="235" t="s">
        <v>2339</v>
      </c>
      <c r="D617" s="236" t="s">
        <v>8253</v>
      </c>
      <c r="E617" s="235" t="s">
        <v>2352</v>
      </c>
      <c r="F617" s="237" t="s">
        <v>26</v>
      </c>
      <c r="G617" s="237"/>
      <c r="H617" s="237" t="s">
        <v>2434</v>
      </c>
      <c r="I617" s="237" t="s">
        <v>28</v>
      </c>
      <c r="J617" s="235"/>
      <c r="K617" s="235"/>
      <c r="L617" s="270" t="s">
        <v>3235</v>
      </c>
      <c r="M617" s="235" t="s">
        <v>3236</v>
      </c>
      <c r="N617" s="238" t="s">
        <v>5034</v>
      </c>
      <c r="O617" s="239" t="s">
        <v>822</v>
      </c>
      <c r="P617" s="239" t="s">
        <v>5125</v>
      </c>
      <c r="Q617" s="240" t="s">
        <v>5126</v>
      </c>
      <c r="R617" s="239"/>
      <c r="S617" s="240">
        <v>91001</v>
      </c>
      <c r="T617" s="240" t="s">
        <v>485</v>
      </c>
      <c r="U617" s="240" t="s">
        <v>8189</v>
      </c>
      <c r="V617" s="241">
        <v>38287</v>
      </c>
      <c r="W617" s="239">
        <v>7147</v>
      </c>
      <c r="X617" s="257"/>
      <c r="Y617" s="238"/>
      <c r="Z617" s="257"/>
      <c r="AA617" s="257"/>
      <c r="AB617" s="257"/>
      <c r="AC617" s="235"/>
      <c r="AD617" s="41"/>
      <c r="AE617" s="41"/>
      <c r="AF617" s="41"/>
      <c r="AG617" s="41"/>
      <c r="AH617" s="41"/>
      <c r="AI617" s="307"/>
    </row>
    <row r="618" spans="1:35" ht="45" hidden="1" customHeight="1" x14ac:dyDescent="0.2">
      <c r="A618" s="244" t="s">
        <v>3237</v>
      </c>
      <c r="B618" s="235">
        <v>691508005</v>
      </c>
      <c r="C618" s="235" t="s">
        <v>2339</v>
      </c>
      <c r="D618" s="236" t="s">
        <v>8253</v>
      </c>
      <c r="E618" s="235" t="s">
        <v>2352</v>
      </c>
      <c r="F618" s="237" t="s">
        <v>26</v>
      </c>
      <c r="G618" s="237"/>
      <c r="H618" s="237" t="s">
        <v>2353</v>
      </c>
      <c r="I618" s="237" t="s">
        <v>28</v>
      </c>
      <c r="J618" s="235"/>
      <c r="K618" s="235"/>
      <c r="L618" s="235" t="s">
        <v>3238</v>
      </c>
      <c r="M618" s="235" t="s">
        <v>3239</v>
      </c>
      <c r="N618" s="238" t="s">
        <v>294</v>
      </c>
      <c r="O618" s="239" t="s">
        <v>8199</v>
      </c>
      <c r="P618" s="239" t="s">
        <v>5345</v>
      </c>
      <c r="Q618" s="240" t="s">
        <v>5346</v>
      </c>
      <c r="R618" s="239"/>
      <c r="S618" s="240">
        <v>91001</v>
      </c>
      <c r="T618" s="240" t="s">
        <v>2356</v>
      </c>
      <c r="U618" s="240" t="s">
        <v>8189</v>
      </c>
      <c r="V618" s="241">
        <v>37970</v>
      </c>
      <c r="W618" s="239">
        <v>7050</v>
      </c>
      <c r="X618" s="257"/>
      <c r="Y618" s="238"/>
      <c r="Z618" s="257"/>
      <c r="AA618" s="257"/>
      <c r="AB618" s="257"/>
      <c r="AC618" s="235"/>
      <c r="AD618" s="41"/>
      <c r="AE618" s="41"/>
      <c r="AF618" s="41"/>
      <c r="AG618" s="41"/>
      <c r="AH618" s="41"/>
      <c r="AI618" s="307"/>
    </row>
    <row r="619" spans="1:35" ht="45" hidden="1" customHeight="1" x14ac:dyDescent="0.2">
      <c r="A619" s="244" t="s">
        <v>3240</v>
      </c>
      <c r="B619" s="235">
        <v>690205009</v>
      </c>
      <c r="C619" s="235" t="s">
        <v>2339</v>
      </c>
      <c r="D619" s="236" t="s">
        <v>8253</v>
      </c>
      <c r="E619" s="235" t="s">
        <v>2352</v>
      </c>
      <c r="F619" s="237" t="s">
        <v>26</v>
      </c>
      <c r="G619" s="237"/>
      <c r="H619" s="237" t="s">
        <v>2353</v>
      </c>
      <c r="I619" s="237" t="s">
        <v>28</v>
      </c>
      <c r="J619" s="235"/>
      <c r="K619" s="235"/>
      <c r="L619" s="235" t="s">
        <v>3241</v>
      </c>
      <c r="M619" s="235" t="s">
        <v>3242</v>
      </c>
      <c r="N619" s="238" t="s">
        <v>728</v>
      </c>
      <c r="O619" s="239" t="s">
        <v>3243</v>
      </c>
      <c r="P619" s="238" t="s">
        <v>5142</v>
      </c>
      <c r="Q619" s="240" t="s">
        <v>5143</v>
      </c>
      <c r="R619" s="239"/>
      <c r="S619" s="240">
        <v>91001</v>
      </c>
      <c r="T619" s="240" t="s">
        <v>2356</v>
      </c>
      <c r="U619" s="240" t="s">
        <v>8189</v>
      </c>
      <c r="V619" s="241">
        <v>38737</v>
      </c>
      <c r="W619" s="239">
        <v>7280</v>
      </c>
      <c r="X619" s="257"/>
      <c r="Y619" s="238"/>
      <c r="Z619" s="257"/>
      <c r="AA619" s="257"/>
      <c r="AB619" s="257"/>
      <c r="AC619" s="235"/>
      <c r="AD619" s="41"/>
      <c r="AE619" s="41"/>
      <c r="AF619" s="41"/>
      <c r="AG619" s="41"/>
      <c r="AH619" s="41"/>
      <c r="AI619" s="307"/>
    </row>
    <row r="620" spans="1:35" ht="45" hidden="1" customHeight="1" x14ac:dyDescent="0.2">
      <c r="A620" s="244" t="s">
        <v>3244</v>
      </c>
      <c r="B620" s="235">
        <v>691907007</v>
      </c>
      <c r="C620" s="235" t="s">
        <v>2339</v>
      </c>
      <c r="D620" s="236" t="s">
        <v>8253</v>
      </c>
      <c r="E620" s="235" t="s">
        <v>2352</v>
      </c>
      <c r="F620" s="237" t="s">
        <v>26</v>
      </c>
      <c r="G620" s="237"/>
      <c r="H620" s="237" t="s">
        <v>2353</v>
      </c>
      <c r="I620" s="237" t="s">
        <v>28</v>
      </c>
      <c r="J620" s="235"/>
      <c r="K620" s="235"/>
      <c r="L620" s="235" t="s">
        <v>7235</v>
      </c>
      <c r="M620" s="235" t="s">
        <v>3245</v>
      </c>
      <c r="N620" s="238" t="s">
        <v>47</v>
      </c>
      <c r="O620" s="239" t="s">
        <v>1174</v>
      </c>
      <c r="P620" s="239" t="s">
        <v>7236</v>
      </c>
      <c r="Q620" s="251" t="s">
        <v>7237</v>
      </c>
      <c r="R620" s="239"/>
      <c r="S620" s="240">
        <v>91001</v>
      </c>
      <c r="T620" s="240" t="s">
        <v>2356</v>
      </c>
      <c r="U620" s="240" t="s">
        <v>8189</v>
      </c>
      <c r="V620" s="241">
        <v>37970</v>
      </c>
      <c r="W620" s="239">
        <v>7057</v>
      </c>
      <c r="X620" s="302"/>
      <c r="Y620" s="303"/>
      <c r="Z620" s="302"/>
      <c r="AA620" s="302"/>
      <c r="AB620" s="302"/>
      <c r="AC620" s="304"/>
      <c r="AD620" s="41"/>
      <c r="AE620" s="41"/>
      <c r="AF620" s="41"/>
      <c r="AG620" s="41"/>
      <c r="AH620" s="41"/>
      <c r="AI620" s="307"/>
    </row>
    <row r="621" spans="1:35" ht="45" hidden="1" customHeight="1" x14ac:dyDescent="0.2">
      <c r="A621" s="244" t="s">
        <v>3246</v>
      </c>
      <c r="B621" s="235">
        <v>691003000</v>
      </c>
      <c r="C621" s="235" t="s">
        <v>2339</v>
      </c>
      <c r="D621" s="236" t="s">
        <v>8253</v>
      </c>
      <c r="E621" s="235" t="s">
        <v>2363</v>
      </c>
      <c r="F621" s="237" t="s">
        <v>1400</v>
      </c>
      <c r="G621" s="237"/>
      <c r="H621" s="237" t="s">
        <v>2364</v>
      </c>
      <c r="I621" s="237" t="s">
        <v>28</v>
      </c>
      <c r="J621" s="235"/>
      <c r="K621" s="235"/>
      <c r="L621" s="235" t="s">
        <v>7929</v>
      </c>
      <c r="M621" s="235" t="s">
        <v>3247</v>
      </c>
      <c r="N621" s="238" t="s">
        <v>5034</v>
      </c>
      <c r="O621" s="239" t="s">
        <v>3248</v>
      </c>
      <c r="P621" s="239"/>
      <c r="Q621" s="240"/>
      <c r="R621" s="239"/>
      <c r="S621" s="240">
        <v>91001</v>
      </c>
      <c r="T621" s="240" t="s">
        <v>3249</v>
      </c>
      <c r="U621" s="240">
        <v>2005</v>
      </c>
      <c r="V621" s="241">
        <v>38729</v>
      </c>
      <c r="W621" s="239">
        <v>7258</v>
      </c>
      <c r="X621" s="257"/>
      <c r="Y621" s="238"/>
      <c r="Z621" s="257"/>
      <c r="AA621" s="257"/>
      <c r="AB621" s="257"/>
      <c r="AC621" s="235"/>
      <c r="AD621" s="41"/>
      <c r="AE621" s="41"/>
      <c r="AF621" s="41"/>
      <c r="AG621" s="41"/>
      <c r="AH621" s="41"/>
      <c r="AI621" s="307"/>
    </row>
    <row r="622" spans="1:35" ht="45" hidden="1" customHeight="1" x14ac:dyDescent="0.2">
      <c r="A622" s="244" t="s">
        <v>3250</v>
      </c>
      <c r="B622" s="235">
        <v>692521005</v>
      </c>
      <c r="C622" s="235" t="s">
        <v>2339</v>
      </c>
      <c r="D622" s="236" t="s">
        <v>8253</v>
      </c>
      <c r="E622" s="235" t="s">
        <v>506</v>
      </c>
      <c r="F622" s="237" t="s">
        <v>26</v>
      </c>
      <c r="G622" s="237"/>
      <c r="H622" s="237" t="s">
        <v>507</v>
      </c>
      <c r="I622" s="237" t="s">
        <v>28</v>
      </c>
      <c r="J622" s="235"/>
      <c r="K622" s="235"/>
      <c r="L622" s="235" t="s">
        <v>7238</v>
      </c>
      <c r="M622" s="235" t="s">
        <v>3251</v>
      </c>
      <c r="N622" s="238" t="s">
        <v>47</v>
      </c>
      <c r="O622" s="239" t="s">
        <v>7239</v>
      </c>
      <c r="P622" s="239" t="s">
        <v>7240</v>
      </c>
      <c r="Q622" s="240" t="s">
        <v>7241</v>
      </c>
      <c r="R622" s="239"/>
      <c r="S622" s="240">
        <v>91001</v>
      </c>
      <c r="T622" s="240" t="s">
        <v>485</v>
      </c>
      <c r="U622" s="240" t="s">
        <v>8189</v>
      </c>
      <c r="V622" s="241">
        <v>38755</v>
      </c>
      <c r="W622" s="239">
        <v>7296</v>
      </c>
      <c r="X622" s="302"/>
      <c r="Y622" s="303"/>
      <c r="Z622" s="302"/>
      <c r="AA622" s="302"/>
      <c r="AB622" s="302"/>
      <c r="AC622" s="304"/>
      <c r="AD622" s="41"/>
      <c r="AE622" s="41"/>
      <c r="AF622" s="41"/>
      <c r="AG622" s="41"/>
      <c r="AH622" s="41"/>
      <c r="AI622" s="307"/>
    </row>
    <row r="623" spans="1:35" ht="45" hidden="1" customHeight="1" x14ac:dyDescent="0.2">
      <c r="A623" s="244" t="s">
        <v>3252</v>
      </c>
      <c r="B623" s="235">
        <v>690304007</v>
      </c>
      <c r="C623" s="235" t="s">
        <v>2339</v>
      </c>
      <c r="D623" s="236" t="s">
        <v>8253</v>
      </c>
      <c r="E623" s="235" t="s">
        <v>506</v>
      </c>
      <c r="F623" s="237" t="s">
        <v>506</v>
      </c>
      <c r="G623" s="237"/>
      <c r="H623" s="237" t="s">
        <v>507</v>
      </c>
      <c r="I623" s="237" t="s">
        <v>28</v>
      </c>
      <c r="J623" s="235"/>
      <c r="K623" s="235"/>
      <c r="L623" s="235" t="s">
        <v>5343</v>
      </c>
      <c r="M623" s="235" t="s">
        <v>3254</v>
      </c>
      <c r="N623" s="238" t="s">
        <v>5030</v>
      </c>
      <c r="O623" s="239" t="s">
        <v>1599</v>
      </c>
      <c r="P623" s="239" t="s">
        <v>5344</v>
      </c>
      <c r="Q623" s="240" t="s">
        <v>3253</v>
      </c>
      <c r="R623" s="239"/>
      <c r="S623" s="240">
        <v>91001</v>
      </c>
      <c r="T623" s="240" t="s">
        <v>485</v>
      </c>
      <c r="U623" s="240" t="s">
        <v>8189</v>
      </c>
      <c r="V623" s="241">
        <v>42059</v>
      </c>
      <c r="W623" s="239">
        <v>7548</v>
      </c>
      <c r="X623" s="257"/>
      <c r="Y623" s="238"/>
      <c r="Z623" s="257"/>
      <c r="AA623" s="257"/>
      <c r="AB623" s="257"/>
      <c r="AC623" s="235"/>
      <c r="AD623" s="41"/>
      <c r="AE623" s="41"/>
      <c r="AF623" s="41"/>
      <c r="AG623" s="41"/>
      <c r="AH623" s="41"/>
      <c r="AI623" s="307"/>
    </row>
    <row r="624" spans="1:35" ht="45" hidden="1" customHeight="1" x14ac:dyDescent="0.2">
      <c r="A624" s="244" t="s">
        <v>3255</v>
      </c>
      <c r="B624" s="235">
        <v>690716003</v>
      </c>
      <c r="C624" s="235" t="s">
        <v>2339</v>
      </c>
      <c r="D624" s="236" t="s">
        <v>8253</v>
      </c>
      <c r="E624" s="235" t="s">
        <v>506</v>
      </c>
      <c r="F624" s="237" t="s">
        <v>26</v>
      </c>
      <c r="G624" s="237"/>
      <c r="H624" s="237" t="s">
        <v>507</v>
      </c>
      <c r="I624" s="237" t="s">
        <v>28</v>
      </c>
      <c r="J624" s="235"/>
      <c r="K624" s="235"/>
      <c r="L624" s="235" t="s">
        <v>7242</v>
      </c>
      <c r="M624" s="235" t="s">
        <v>3256</v>
      </c>
      <c r="N624" s="238" t="s">
        <v>46</v>
      </c>
      <c r="O624" s="239" t="s">
        <v>3257</v>
      </c>
      <c r="P624" s="239" t="s">
        <v>7243</v>
      </c>
      <c r="Q624" s="251" t="s">
        <v>7244</v>
      </c>
      <c r="R624" s="239"/>
      <c r="S624" s="240">
        <v>91001</v>
      </c>
      <c r="T624" s="240" t="s">
        <v>485</v>
      </c>
      <c r="U624" s="240" t="s">
        <v>8189</v>
      </c>
      <c r="V624" s="241">
        <v>42058</v>
      </c>
      <c r="W624" s="239">
        <v>7543</v>
      </c>
      <c r="X624" s="302"/>
      <c r="Y624" s="303"/>
      <c r="Z624" s="302"/>
      <c r="AA624" s="302"/>
      <c r="AB624" s="302"/>
      <c r="AC624" s="304"/>
      <c r="AD624" s="41"/>
      <c r="AE624" s="41"/>
      <c r="AF624" s="41"/>
      <c r="AG624" s="41"/>
      <c r="AH624" s="41"/>
      <c r="AI624" s="307"/>
    </row>
    <row r="625" spans="1:35" ht="45" hidden="1" customHeight="1" x14ac:dyDescent="0.2">
      <c r="A625" s="244" t="s">
        <v>7245</v>
      </c>
      <c r="B625" s="235">
        <v>691607003</v>
      </c>
      <c r="C625" s="235" t="s">
        <v>2339</v>
      </c>
      <c r="D625" s="236" t="s">
        <v>8253</v>
      </c>
      <c r="E625" s="235" t="s">
        <v>506</v>
      </c>
      <c r="F625" s="237" t="s">
        <v>26</v>
      </c>
      <c r="G625" s="237"/>
      <c r="H625" s="237" t="s">
        <v>507</v>
      </c>
      <c r="I625" s="237" t="s">
        <v>28</v>
      </c>
      <c r="J625" s="235"/>
      <c r="K625" s="235"/>
      <c r="L625" s="235" t="s">
        <v>7246</v>
      </c>
      <c r="M625" s="235" t="s">
        <v>3259</v>
      </c>
      <c r="N625" s="238" t="s">
        <v>294</v>
      </c>
      <c r="O625" s="239" t="s">
        <v>3261</v>
      </c>
      <c r="P625" s="239" t="s">
        <v>3260</v>
      </c>
      <c r="Q625" s="240" t="s">
        <v>3258</v>
      </c>
      <c r="R625" s="239"/>
      <c r="S625" s="240">
        <v>91001</v>
      </c>
      <c r="T625" s="235" t="s">
        <v>2368</v>
      </c>
      <c r="U625" s="240" t="s">
        <v>8189</v>
      </c>
      <c r="V625" s="241">
        <v>38765</v>
      </c>
      <c r="W625" s="239">
        <v>7303</v>
      </c>
      <c r="X625" s="302"/>
      <c r="Y625" s="303"/>
      <c r="Z625" s="302"/>
      <c r="AA625" s="302"/>
      <c r="AB625" s="302"/>
      <c r="AC625" s="304"/>
      <c r="AD625" s="41"/>
      <c r="AE625" s="41"/>
      <c r="AF625" s="41"/>
      <c r="AG625" s="41"/>
      <c r="AH625" s="41"/>
      <c r="AI625" s="307"/>
    </row>
    <row r="626" spans="1:35" ht="45" hidden="1" customHeight="1" x14ac:dyDescent="0.2">
      <c r="A626" s="244" t="s">
        <v>3262</v>
      </c>
      <c r="B626" s="235">
        <v>690201003</v>
      </c>
      <c r="C626" s="235" t="s">
        <v>2339</v>
      </c>
      <c r="D626" s="236" t="s">
        <v>8253</v>
      </c>
      <c r="E626" s="235" t="s">
        <v>506</v>
      </c>
      <c r="F626" s="237" t="s">
        <v>26</v>
      </c>
      <c r="G626" s="237"/>
      <c r="H626" s="237" t="s">
        <v>507</v>
      </c>
      <c r="I626" s="237" t="s">
        <v>28</v>
      </c>
      <c r="J626" s="235"/>
      <c r="K626" s="235"/>
      <c r="L626" s="235" t="s">
        <v>7247</v>
      </c>
      <c r="M626" s="235" t="s">
        <v>3263</v>
      </c>
      <c r="N626" s="238" t="s">
        <v>5030</v>
      </c>
      <c r="O626" s="239" t="s">
        <v>2303</v>
      </c>
      <c r="P626" s="239" t="s">
        <v>3264</v>
      </c>
      <c r="Q626" s="240" t="s">
        <v>7248</v>
      </c>
      <c r="R626" s="239"/>
      <c r="S626" s="240">
        <v>91001</v>
      </c>
      <c r="T626" s="240" t="s">
        <v>485</v>
      </c>
      <c r="U626" s="240" t="s">
        <v>8189</v>
      </c>
      <c r="V626" s="241">
        <v>42087</v>
      </c>
      <c r="W626" s="239">
        <v>7560</v>
      </c>
      <c r="X626" s="302"/>
      <c r="Y626" s="303"/>
      <c r="Z626" s="302"/>
      <c r="AA626" s="302"/>
      <c r="AB626" s="302"/>
      <c r="AC626" s="304"/>
      <c r="AD626" s="41"/>
      <c r="AE626" s="41"/>
      <c r="AF626" s="41"/>
      <c r="AG626" s="41"/>
      <c r="AH626" s="41"/>
      <c r="AI626" s="307"/>
    </row>
    <row r="627" spans="1:35" ht="45" hidden="1" customHeight="1" x14ac:dyDescent="0.2">
      <c r="A627" s="244" t="s">
        <v>7249</v>
      </c>
      <c r="B627" s="235">
        <v>691914003</v>
      </c>
      <c r="C627" s="235" t="s">
        <v>2339</v>
      </c>
      <c r="D627" s="236" t="s">
        <v>8253</v>
      </c>
      <c r="E627" s="235" t="s">
        <v>2352</v>
      </c>
      <c r="F627" s="237" t="s">
        <v>26</v>
      </c>
      <c r="G627" s="237"/>
      <c r="H627" s="237" t="s">
        <v>2353</v>
      </c>
      <c r="I627" s="237" t="s">
        <v>28</v>
      </c>
      <c r="J627" s="235"/>
      <c r="K627" s="235"/>
      <c r="L627" s="235" t="s">
        <v>3265</v>
      </c>
      <c r="M627" s="235" t="s">
        <v>3266</v>
      </c>
      <c r="N627" s="238" t="s">
        <v>47</v>
      </c>
      <c r="O627" s="239" t="s">
        <v>3268</v>
      </c>
      <c r="P627" s="239" t="s">
        <v>3267</v>
      </c>
      <c r="Q627" s="240"/>
      <c r="R627" s="239"/>
      <c r="S627" s="240">
        <v>91001</v>
      </c>
      <c r="T627" s="240" t="s">
        <v>3269</v>
      </c>
      <c r="U627" s="240">
        <v>2006</v>
      </c>
      <c r="V627" s="241">
        <v>38736</v>
      </c>
      <c r="W627" s="239">
        <v>7274</v>
      </c>
      <c r="X627" s="257"/>
      <c r="Y627" s="238"/>
      <c r="Z627" s="257"/>
      <c r="AA627" s="257"/>
      <c r="AB627" s="257"/>
      <c r="AC627" s="235"/>
      <c r="AD627" s="41"/>
      <c r="AE627" s="41"/>
      <c r="AF627" s="41"/>
      <c r="AG627" s="41"/>
      <c r="AH627" s="41"/>
      <c r="AI627" s="307"/>
    </row>
    <row r="628" spans="1:35" ht="45" hidden="1" customHeight="1" x14ac:dyDescent="0.2">
      <c r="A628" s="244" t="s">
        <v>7783</v>
      </c>
      <c r="B628" s="235" t="s">
        <v>7865</v>
      </c>
      <c r="C628" s="235" t="s">
        <v>2339</v>
      </c>
      <c r="D628" s="236" t="s">
        <v>8253</v>
      </c>
      <c r="E628" s="235" t="s">
        <v>506</v>
      </c>
      <c r="F628" s="237" t="s">
        <v>26</v>
      </c>
      <c r="G628" s="237"/>
      <c r="H628" s="237" t="s">
        <v>2434</v>
      </c>
      <c r="I628" s="237" t="s">
        <v>28</v>
      </c>
      <c r="J628" s="235"/>
      <c r="K628" s="235"/>
      <c r="L628" s="235" t="s">
        <v>7250</v>
      </c>
      <c r="M628" s="235" t="s">
        <v>5128</v>
      </c>
      <c r="N628" s="238" t="s">
        <v>294</v>
      </c>
      <c r="O628" s="239" t="s">
        <v>3924</v>
      </c>
      <c r="P628" s="239" t="s">
        <v>4974</v>
      </c>
      <c r="Q628" s="240" t="s">
        <v>5129</v>
      </c>
      <c r="R628" s="239"/>
      <c r="S628" s="240">
        <v>91001</v>
      </c>
      <c r="T628" s="240" t="s">
        <v>4975</v>
      </c>
      <c r="U628" s="240" t="s">
        <v>8189</v>
      </c>
      <c r="V628" s="241">
        <v>38572</v>
      </c>
      <c r="W628" s="239">
        <v>7186</v>
      </c>
      <c r="X628" s="302"/>
      <c r="Y628" s="303"/>
      <c r="Z628" s="302"/>
      <c r="AA628" s="302"/>
      <c r="AB628" s="302"/>
      <c r="AC628" s="304"/>
      <c r="AD628" s="41"/>
      <c r="AE628" s="41"/>
      <c r="AF628" s="41"/>
      <c r="AG628" s="41"/>
      <c r="AH628" s="41"/>
      <c r="AI628" s="307"/>
    </row>
    <row r="629" spans="1:35" ht="45" hidden="1" customHeight="1" x14ac:dyDescent="0.2">
      <c r="A629" s="244" t="s">
        <v>3270</v>
      </c>
      <c r="B629" s="235">
        <v>692506006</v>
      </c>
      <c r="C629" s="235" t="s">
        <v>2339</v>
      </c>
      <c r="D629" s="236" t="s">
        <v>8253</v>
      </c>
      <c r="E629" s="235" t="s">
        <v>2352</v>
      </c>
      <c r="F629" s="237" t="s">
        <v>26</v>
      </c>
      <c r="G629" s="237"/>
      <c r="H629" s="237" t="s">
        <v>2353</v>
      </c>
      <c r="I629" s="237" t="s">
        <v>28</v>
      </c>
      <c r="J629" s="235"/>
      <c r="K629" s="235"/>
      <c r="L629" s="235" t="s">
        <v>3271</v>
      </c>
      <c r="M629" s="235" t="s">
        <v>5060</v>
      </c>
      <c r="N629" s="238" t="s">
        <v>5031</v>
      </c>
      <c r="O629" s="239" t="s">
        <v>3273</v>
      </c>
      <c r="P629" s="239" t="s">
        <v>3272</v>
      </c>
      <c r="Q629" s="240"/>
      <c r="R629" s="239"/>
      <c r="S629" s="240">
        <v>91001</v>
      </c>
      <c r="T629" s="240" t="s">
        <v>2356</v>
      </c>
      <c r="U629" s="240" t="s">
        <v>8189</v>
      </c>
      <c r="V629" s="241">
        <v>38736</v>
      </c>
      <c r="W629" s="239">
        <v>7278</v>
      </c>
      <c r="X629" s="257"/>
      <c r="Y629" s="238"/>
      <c r="Z629" s="257"/>
      <c r="AA629" s="257"/>
      <c r="AB629" s="257"/>
      <c r="AC629" s="235"/>
      <c r="AD629" s="41"/>
      <c r="AE629" s="41"/>
      <c r="AF629" s="41"/>
      <c r="AG629" s="41"/>
      <c r="AH629" s="41"/>
      <c r="AI629" s="307"/>
    </row>
    <row r="630" spans="1:35" ht="45" hidden="1" customHeight="1" x14ac:dyDescent="0.2">
      <c r="A630" s="244" t="s">
        <v>7251</v>
      </c>
      <c r="B630" s="235">
        <v>691807002</v>
      </c>
      <c r="C630" s="235" t="s">
        <v>2339</v>
      </c>
      <c r="D630" s="236" t="s">
        <v>8253</v>
      </c>
      <c r="E630" s="235" t="s">
        <v>2352</v>
      </c>
      <c r="F630" s="237" t="s">
        <v>26</v>
      </c>
      <c r="G630" s="237"/>
      <c r="H630" s="237" t="s">
        <v>2353</v>
      </c>
      <c r="I630" s="237" t="s">
        <v>28</v>
      </c>
      <c r="J630" s="235"/>
      <c r="K630" s="235"/>
      <c r="L630" s="235" t="s">
        <v>3274</v>
      </c>
      <c r="M630" s="235" t="s">
        <v>3275</v>
      </c>
      <c r="N630" s="238" t="s">
        <v>47</v>
      </c>
      <c r="O630" s="239" t="s">
        <v>8305</v>
      </c>
      <c r="P630" s="240" t="s">
        <v>7252</v>
      </c>
      <c r="Q630" s="235" t="s">
        <v>5132</v>
      </c>
      <c r="R630" s="239"/>
      <c r="S630" s="240" t="s">
        <v>2562</v>
      </c>
      <c r="T630" s="240" t="s">
        <v>2356</v>
      </c>
      <c r="U630" s="240" t="s">
        <v>8189</v>
      </c>
      <c r="V630" s="241">
        <v>37970</v>
      </c>
      <c r="W630" s="239">
        <v>7105</v>
      </c>
      <c r="X630" s="302"/>
      <c r="Y630" s="303"/>
      <c r="Z630" s="302"/>
      <c r="AA630" s="302"/>
      <c r="AB630" s="302"/>
      <c r="AC630" s="304"/>
      <c r="AD630" s="41"/>
      <c r="AE630" s="41"/>
      <c r="AF630" s="41"/>
      <c r="AG630" s="41"/>
      <c r="AH630" s="41"/>
      <c r="AI630" s="307"/>
    </row>
    <row r="631" spans="1:35" ht="45" hidden="1" customHeight="1" x14ac:dyDescent="0.2">
      <c r="A631" s="244" t="s">
        <v>7253</v>
      </c>
      <c r="B631" s="235">
        <v>691418006</v>
      </c>
      <c r="C631" s="235"/>
      <c r="D631" s="236" t="s">
        <v>8253</v>
      </c>
      <c r="E631" s="235" t="s">
        <v>2352</v>
      </c>
      <c r="F631" s="237" t="s">
        <v>26</v>
      </c>
      <c r="G631" s="237"/>
      <c r="H631" s="237" t="s">
        <v>2353</v>
      </c>
      <c r="I631" s="237" t="s">
        <v>28</v>
      </c>
      <c r="J631" s="235"/>
      <c r="K631" s="235"/>
      <c r="L631" s="235" t="s">
        <v>7254</v>
      </c>
      <c r="M631" s="235" t="s">
        <v>7255</v>
      </c>
      <c r="N631" s="238" t="s">
        <v>294</v>
      </c>
      <c r="O631" s="239" t="s">
        <v>7256</v>
      </c>
      <c r="P631" s="240">
        <v>432216400</v>
      </c>
      <c r="Q631" s="283" t="s">
        <v>7257</v>
      </c>
      <c r="R631" s="239"/>
      <c r="S631" s="240" t="s">
        <v>2562</v>
      </c>
      <c r="T631" s="240" t="s">
        <v>2356</v>
      </c>
      <c r="U631" s="240" t="s">
        <v>8189</v>
      </c>
      <c r="V631" s="241">
        <v>44397</v>
      </c>
      <c r="W631" s="239">
        <v>7734</v>
      </c>
      <c r="X631" s="312"/>
      <c r="Y631" s="313"/>
      <c r="Z631" s="312"/>
      <c r="AA631" s="312"/>
      <c r="AB631" s="312"/>
      <c r="AC631" s="314"/>
      <c r="AD631" s="41"/>
      <c r="AE631" s="41"/>
      <c r="AF631" s="41"/>
      <c r="AG631" s="41"/>
      <c r="AH631" s="41"/>
      <c r="AI631" s="307"/>
    </row>
    <row r="632" spans="1:35" ht="45" hidden="1" customHeight="1" x14ac:dyDescent="0.2">
      <c r="A632" s="244" t="s">
        <v>3276</v>
      </c>
      <c r="B632" s="235">
        <v>692001001</v>
      </c>
      <c r="C632" s="235" t="s">
        <v>2339</v>
      </c>
      <c r="D632" s="236" t="s">
        <v>8253</v>
      </c>
      <c r="E632" s="235" t="s">
        <v>2352</v>
      </c>
      <c r="F632" s="237" t="s">
        <v>26</v>
      </c>
      <c r="G632" s="237"/>
      <c r="H632" s="237" t="s">
        <v>2353</v>
      </c>
      <c r="I632" s="237" t="s">
        <v>28</v>
      </c>
      <c r="J632" s="235"/>
      <c r="K632" s="235"/>
      <c r="L632" s="235" t="s">
        <v>7258</v>
      </c>
      <c r="M632" s="235" t="s">
        <v>5614</v>
      </c>
      <c r="N632" s="238" t="s">
        <v>5035</v>
      </c>
      <c r="O632" s="239" t="s">
        <v>907</v>
      </c>
      <c r="P632" s="239"/>
      <c r="Q632" s="240"/>
      <c r="R632" s="239"/>
      <c r="S632" s="240">
        <v>91001</v>
      </c>
      <c r="T632" s="240" t="s">
        <v>2356</v>
      </c>
      <c r="U632" s="240" t="s">
        <v>8189</v>
      </c>
      <c r="V632" s="241">
        <v>37970</v>
      </c>
      <c r="W632" s="239">
        <v>7092</v>
      </c>
      <c r="X632" s="302"/>
      <c r="Y632" s="303"/>
      <c r="Z632" s="302"/>
      <c r="AA632" s="302"/>
      <c r="AB632" s="302"/>
      <c r="AC632" s="304"/>
      <c r="AD632" s="41"/>
      <c r="AE632" s="41"/>
      <c r="AF632" s="41"/>
      <c r="AG632" s="41"/>
      <c r="AH632" s="41"/>
      <c r="AI632" s="307"/>
    </row>
    <row r="633" spans="1:35" ht="45" hidden="1" customHeight="1" x14ac:dyDescent="0.2">
      <c r="A633" s="244" t="s">
        <v>3277</v>
      </c>
      <c r="B633" s="235">
        <v>690305003</v>
      </c>
      <c r="C633" s="235" t="s">
        <v>2339</v>
      </c>
      <c r="D633" s="236" t="s">
        <v>8253</v>
      </c>
      <c r="E633" s="235" t="s">
        <v>2352</v>
      </c>
      <c r="F633" s="237" t="s">
        <v>26</v>
      </c>
      <c r="G633" s="237"/>
      <c r="H633" s="237" t="s">
        <v>2353</v>
      </c>
      <c r="I633" s="237" t="s">
        <v>28</v>
      </c>
      <c r="J633" s="235"/>
      <c r="K633" s="235"/>
      <c r="L633" s="235" t="s">
        <v>6134</v>
      </c>
      <c r="M633" s="235" t="s">
        <v>3278</v>
      </c>
      <c r="N633" s="238" t="s">
        <v>5030</v>
      </c>
      <c r="O633" s="239" t="s">
        <v>57</v>
      </c>
      <c r="P633" s="239" t="s">
        <v>3279</v>
      </c>
      <c r="Q633" s="251" t="s">
        <v>6135</v>
      </c>
      <c r="R633" s="239"/>
      <c r="S633" s="235">
        <v>911001</v>
      </c>
      <c r="T633" s="240" t="s">
        <v>2401</v>
      </c>
      <c r="U633" s="240" t="s">
        <v>8189</v>
      </c>
      <c r="V633" s="241">
        <v>38532</v>
      </c>
      <c r="W633" s="239">
        <v>7177</v>
      </c>
      <c r="X633" s="257"/>
      <c r="Y633" s="238"/>
      <c r="Z633" s="257"/>
      <c r="AA633" s="257"/>
      <c r="AB633" s="257"/>
      <c r="AC633" s="235"/>
      <c r="AD633" s="41"/>
      <c r="AE633" s="41"/>
      <c r="AF633" s="41"/>
      <c r="AG633" s="41"/>
      <c r="AH633" s="41"/>
      <c r="AI633" s="307"/>
    </row>
    <row r="634" spans="1:35" ht="45" hidden="1" customHeight="1" x14ac:dyDescent="0.2">
      <c r="A634" s="244" t="s">
        <v>7259</v>
      </c>
      <c r="B634" s="235">
        <v>690609002</v>
      </c>
      <c r="C634" s="235" t="s">
        <v>2339</v>
      </c>
      <c r="D634" s="236" t="s">
        <v>8253</v>
      </c>
      <c r="E634" s="235" t="s">
        <v>3280</v>
      </c>
      <c r="F634" s="237" t="s">
        <v>26</v>
      </c>
      <c r="G634" s="237"/>
      <c r="H634" s="237" t="s">
        <v>2353</v>
      </c>
      <c r="I634" s="237" t="s">
        <v>28</v>
      </c>
      <c r="J634" s="235"/>
      <c r="K634" s="235"/>
      <c r="L634" s="235" t="s">
        <v>7930</v>
      </c>
      <c r="M634" s="235" t="s">
        <v>3281</v>
      </c>
      <c r="N634" s="238" t="s">
        <v>504</v>
      </c>
      <c r="O634" s="239" t="s">
        <v>179</v>
      </c>
      <c r="P634" s="239"/>
      <c r="Q634" s="240"/>
      <c r="R634" s="239"/>
      <c r="S634" s="240">
        <v>91001</v>
      </c>
      <c r="T634" s="240" t="s">
        <v>2356</v>
      </c>
      <c r="U634" s="240" t="s">
        <v>8189</v>
      </c>
      <c r="V634" s="241">
        <v>37970</v>
      </c>
      <c r="W634" s="239">
        <v>7049</v>
      </c>
      <c r="X634" s="257"/>
      <c r="Y634" s="238"/>
      <c r="Z634" s="257"/>
      <c r="AA634" s="257"/>
      <c r="AB634" s="257"/>
      <c r="AC634" s="235"/>
      <c r="AD634" s="41"/>
      <c r="AE634" s="41"/>
      <c r="AF634" s="41"/>
      <c r="AG634" s="41"/>
      <c r="AH634" s="41"/>
      <c r="AI634" s="307"/>
    </row>
    <row r="635" spans="1:35" ht="45" hidden="1" customHeight="1" x14ac:dyDescent="0.2">
      <c r="A635" s="244" t="s">
        <v>7260</v>
      </c>
      <c r="B635" s="235">
        <v>691007006</v>
      </c>
      <c r="C635" s="235" t="s">
        <v>2339</v>
      </c>
      <c r="D635" s="236" t="s">
        <v>8253</v>
      </c>
      <c r="E635" s="235" t="s">
        <v>506</v>
      </c>
      <c r="F635" s="237" t="s">
        <v>26</v>
      </c>
      <c r="G635" s="237"/>
      <c r="H635" s="237" t="s">
        <v>507</v>
      </c>
      <c r="I635" s="237" t="s">
        <v>28</v>
      </c>
      <c r="J635" s="235"/>
      <c r="K635" s="235"/>
      <c r="L635" s="235" t="s">
        <v>5674</v>
      </c>
      <c r="M635" s="235" t="s">
        <v>3283</v>
      </c>
      <c r="N635" s="238" t="s">
        <v>5034</v>
      </c>
      <c r="O635" s="239" t="s">
        <v>3285</v>
      </c>
      <c r="P635" s="239" t="s">
        <v>3284</v>
      </c>
      <c r="Q635" s="240" t="s">
        <v>3282</v>
      </c>
      <c r="R635" s="239"/>
      <c r="S635" s="240">
        <v>91001</v>
      </c>
      <c r="T635" s="240" t="s">
        <v>485</v>
      </c>
      <c r="U635" s="240" t="s">
        <v>8189</v>
      </c>
      <c r="V635" s="241">
        <v>42383</v>
      </c>
      <c r="W635" s="239">
        <v>7591</v>
      </c>
      <c r="X635" s="257"/>
      <c r="Y635" s="238"/>
      <c r="Z635" s="257"/>
      <c r="AA635" s="257"/>
      <c r="AB635" s="257"/>
      <c r="AC635" s="235"/>
      <c r="AD635" s="41"/>
      <c r="AE635" s="41"/>
      <c r="AF635" s="41"/>
      <c r="AG635" s="41"/>
      <c r="AH635" s="41"/>
      <c r="AI635" s="307"/>
    </row>
    <row r="636" spans="1:35" ht="45" hidden="1" customHeight="1" x14ac:dyDescent="0.2">
      <c r="A636" s="244" t="s">
        <v>7261</v>
      </c>
      <c r="B636" s="235">
        <v>690405008</v>
      </c>
      <c r="C636" s="235" t="s">
        <v>2339</v>
      </c>
      <c r="D636" s="236" t="s">
        <v>8253</v>
      </c>
      <c r="E636" s="235" t="s">
        <v>2363</v>
      </c>
      <c r="F636" s="237" t="s">
        <v>1400</v>
      </c>
      <c r="G636" s="237"/>
      <c r="H636" s="237" t="s">
        <v>2364</v>
      </c>
      <c r="I636" s="237" t="s">
        <v>28</v>
      </c>
      <c r="J636" s="235"/>
      <c r="K636" s="235"/>
      <c r="L636" s="235" t="s">
        <v>3286</v>
      </c>
      <c r="M636" s="235" t="s">
        <v>3287</v>
      </c>
      <c r="N636" s="238" t="s">
        <v>5032</v>
      </c>
      <c r="O636" s="239" t="s">
        <v>3288</v>
      </c>
      <c r="P636" s="239" t="s">
        <v>7262</v>
      </c>
      <c r="Q636" s="240" t="s">
        <v>5794</v>
      </c>
      <c r="R636" s="239"/>
      <c r="S636" s="240">
        <v>91001</v>
      </c>
      <c r="T636" s="240" t="s">
        <v>2488</v>
      </c>
      <c r="U636" s="240" t="s">
        <v>8189</v>
      </c>
      <c r="V636" s="241">
        <v>38737</v>
      </c>
      <c r="W636" s="239">
        <v>7292</v>
      </c>
      <c r="X636" s="302"/>
      <c r="Y636" s="303"/>
      <c r="Z636" s="302"/>
      <c r="AA636" s="302"/>
      <c r="AB636" s="302"/>
      <c r="AC636" s="304"/>
      <c r="AD636" s="41"/>
      <c r="AE636" s="41"/>
      <c r="AF636" s="41"/>
      <c r="AG636" s="41"/>
      <c r="AH636" s="41"/>
      <c r="AI636" s="307"/>
    </row>
    <row r="637" spans="1:35" ht="45" hidden="1" customHeight="1" x14ac:dyDescent="0.2">
      <c r="A637" s="244" t="s">
        <v>3289</v>
      </c>
      <c r="B637" s="235">
        <v>691809005</v>
      </c>
      <c r="C637" s="235" t="s">
        <v>2339</v>
      </c>
      <c r="D637" s="236" t="s">
        <v>8253</v>
      </c>
      <c r="E637" s="235" t="s">
        <v>506</v>
      </c>
      <c r="F637" s="237" t="s">
        <v>26</v>
      </c>
      <c r="G637" s="237"/>
      <c r="H637" s="237" t="s">
        <v>507</v>
      </c>
      <c r="I637" s="237" t="s">
        <v>28</v>
      </c>
      <c r="J637" s="235"/>
      <c r="K637" s="235"/>
      <c r="L637" s="235" t="s">
        <v>3290</v>
      </c>
      <c r="M637" s="235" t="s">
        <v>3292</v>
      </c>
      <c r="N637" s="238" t="s">
        <v>47</v>
      </c>
      <c r="O637" s="239" t="s">
        <v>3294</v>
      </c>
      <c r="P637" s="239" t="s">
        <v>3293</v>
      </c>
      <c r="Q637" s="240" t="s">
        <v>3291</v>
      </c>
      <c r="R637" s="239"/>
      <c r="S637" s="240">
        <v>91001</v>
      </c>
      <c r="T637" s="240" t="s">
        <v>2488</v>
      </c>
      <c r="U637" s="240" t="s">
        <v>8189</v>
      </c>
      <c r="V637" s="241">
        <v>42053</v>
      </c>
      <c r="W637" s="239">
        <v>7533</v>
      </c>
      <c r="X637" s="257"/>
      <c r="Y637" s="238"/>
      <c r="Z637" s="257"/>
      <c r="AA637" s="257"/>
      <c r="AB637" s="257"/>
      <c r="AC637" s="235"/>
      <c r="AD637" s="41"/>
      <c r="AE637" s="41"/>
      <c r="AF637" s="41"/>
      <c r="AG637" s="41"/>
      <c r="AH637" s="41"/>
      <c r="AI637" s="307"/>
    </row>
    <row r="638" spans="1:35" ht="45" hidden="1" customHeight="1" x14ac:dyDescent="0.2">
      <c r="A638" s="244" t="s">
        <v>3295</v>
      </c>
      <c r="B638" s="235">
        <v>691302008</v>
      </c>
      <c r="C638" s="235" t="s">
        <v>2339</v>
      </c>
      <c r="D638" s="236" t="s">
        <v>8253</v>
      </c>
      <c r="E638" s="235" t="s">
        <v>2352</v>
      </c>
      <c r="F638" s="237" t="s">
        <v>26</v>
      </c>
      <c r="G638" s="237"/>
      <c r="H638" s="237" t="s">
        <v>2353</v>
      </c>
      <c r="I638" s="237" t="s">
        <v>28</v>
      </c>
      <c r="J638" s="235"/>
      <c r="K638" s="235"/>
      <c r="L638" s="235" t="s">
        <v>7263</v>
      </c>
      <c r="M638" s="235" t="s">
        <v>3296</v>
      </c>
      <c r="N638" s="238" t="s">
        <v>5034</v>
      </c>
      <c r="O638" s="239" t="s">
        <v>3298</v>
      </c>
      <c r="P638" s="239" t="s">
        <v>3297</v>
      </c>
      <c r="Q638" s="240" t="s">
        <v>7264</v>
      </c>
      <c r="R638" s="239"/>
      <c r="S638" s="240">
        <v>91001</v>
      </c>
      <c r="T638" s="240" t="s">
        <v>2356</v>
      </c>
      <c r="U638" s="240" t="s">
        <v>8189</v>
      </c>
      <c r="V638" s="241">
        <v>38736</v>
      </c>
      <c r="W638" s="239">
        <v>7272</v>
      </c>
      <c r="X638" s="302"/>
      <c r="Y638" s="303"/>
      <c r="Z638" s="302"/>
      <c r="AA638" s="302"/>
      <c r="AB638" s="302"/>
      <c r="AC638" s="304"/>
      <c r="AD638" s="41"/>
      <c r="AE638" s="41"/>
      <c r="AF638" s="41"/>
      <c r="AG638" s="41"/>
      <c r="AH638" s="41"/>
      <c r="AI638" s="307"/>
    </row>
    <row r="639" spans="1:35" ht="45" hidden="1" customHeight="1" x14ac:dyDescent="0.2">
      <c r="A639" s="244" t="s">
        <v>7265</v>
      </c>
      <c r="B639" s="235">
        <v>691908003</v>
      </c>
      <c r="C639" s="235" t="s">
        <v>2339</v>
      </c>
      <c r="D639" s="236" t="s">
        <v>8253</v>
      </c>
      <c r="E639" s="235" t="s">
        <v>2352</v>
      </c>
      <c r="F639" s="237" t="s">
        <v>26</v>
      </c>
      <c r="G639" s="237"/>
      <c r="H639" s="237" t="s">
        <v>2353</v>
      </c>
      <c r="I639" s="237" t="s">
        <v>28</v>
      </c>
      <c r="J639" s="235"/>
      <c r="K639" s="235"/>
      <c r="L639" s="235" t="s">
        <v>7266</v>
      </c>
      <c r="M639" s="235" t="s">
        <v>3300</v>
      </c>
      <c r="N639" s="238" t="s">
        <v>47</v>
      </c>
      <c r="O639" s="239" t="s">
        <v>8306</v>
      </c>
      <c r="P639" s="239" t="s">
        <v>3301</v>
      </c>
      <c r="Q639" s="240" t="s">
        <v>3299</v>
      </c>
      <c r="R639" s="239"/>
      <c r="S639" s="240">
        <v>91001</v>
      </c>
      <c r="T639" s="240" t="s">
        <v>2356</v>
      </c>
      <c r="U639" s="240" t="s">
        <v>8189</v>
      </c>
      <c r="V639" s="241">
        <v>38736</v>
      </c>
      <c r="W639" s="239">
        <v>7269</v>
      </c>
      <c r="X639" s="302"/>
      <c r="Y639" s="303"/>
      <c r="Z639" s="302"/>
      <c r="AA639" s="302"/>
      <c r="AB639" s="302"/>
      <c r="AC639" s="304"/>
      <c r="AD639" s="41"/>
      <c r="AE639" s="41"/>
      <c r="AF639" s="41"/>
      <c r="AG639" s="41"/>
      <c r="AH639" s="41"/>
      <c r="AI639" s="307"/>
    </row>
    <row r="640" spans="1:35" ht="45" hidden="1" customHeight="1" x14ac:dyDescent="0.2">
      <c r="A640" s="244" t="s">
        <v>3302</v>
      </c>
      <c r="B640" s="235" t="s">
        <v>7866</v>
      </c>
      <c r="C640" s="235" t="s">
        <v>2339</v>
      </c>
      <c r="D640" s="236" t="s">
        <v>8253</v>
      </c>
      <c r="E640" s="235" t="s">
        <v>2363</v>
      </c>
      <c r="F640" s="237" t="s">
        <v>1400</v>
      </c>
      <c r="G640" s="237"/>
      <c r="H640" s="237" t="s">
        <v>2364</v>
      </c>
      <c r="I640" s="237" t="s">
        <v>28</v>
      </c>
      <c r="J640" s="235"/>
      <c r="K640" s="235"/>
      <c r="L640" s="235" t="s">
        <v>3303</v>
      </c>
      <c r="M640" s="235" t="s">
        <v>3304</v>
      </c>
      <c r="N640" s="238" t="s">
        <v>47</v>
      </c>
      <c r="O640" s="239" t="s">
        <v>1393</v>
      </c>
      <c r="P640" s="239"/>
      <c r="Q640" s="240"/>
      <c r="R640" s="239"/>
      <c r="S640" s="240">
        <v>91001</v>
      </c>
      <c r="T640" s="240" t="s">
        <v>2488</v>
      </c>
      <c r="U640" s="240" t="s">
        <v>8189</v>
      </c>
      <c r="V640" s="241">
        <v>38737</v>
      </c>
      <c r="W640" s="239">
        <v>7291</v>
      </c>
      <c r="X640" s="257"/>
      <c r="Y640" s="238"/>
      <c r="Z640" s="257"/>
      <c r="AA640" s="257"/>
      <c r="AB640" s="257"/>
      <c r="AC640" s="235"/>
      <c r="AD640" s="41"/>
      <c r="AE640" s="41"/>
      <c r="AF640" s="41"/>
      <c r="AG640" s="41"/>
      <c r="AH640" s="41"/>
      <c r="AI640" s="307"/>
    </row>
    <row r="641" spans="1:35" ht="45" hidden="1" customHeight="1" x14ac:dyDescent="0.2">
      <c r="A641" s="244" t="s">
        <v>7267</v>
      </c>
      <c r="B641" s="235">
        <v>690610000</v>
      </c>
      <c r="C641" s="235" t="s">
        <v>2339</v>
      </c>
      <c r="D641" s="236" t="s">
        <v>8253</v>
      </c>
      <c r="E641" s="235" t="s">
        <v>3305</v>
      </c>
      <c r="F641" s="237" t="s">
        <v>26</v>
      </c>
      <c r="G641" s="237"/>
      <c r="H641" s="237" t="s">
        <v>3306</v>
      </c>
      <c r="I641" s="237" t="s">
        <v>28</v>
      </c>
      <c r="J641" s="235"/>
      <c r="K641" s="235"/>
      <c r="L641" s="235" t="s">
        <v>3307</v>
      </c>
      <c r="M641" s="235" t="s">
        <v>3308</v>
      </c>
      <c r="N641" s="238" t="s">
        <v>504</v>
      </c>
      <c r="O641" s="239" t="s">
        <v>8182</v>
      </c>
      <c r="P641" s="239" t="s">
        <v>5130</v>
      </c>
      <c r="Q641" s="240" t="s">
        <v>5131</v>
      </c>
      <c r="R641" s="239"/>
      <c r="S641" s="240">
        <v>91001</v>
      </c>
      <c r="T641" s="240" t="s">
        <v>2356</v>
      </c>
      <c r="U641" s="240" t="s">
        <v>8189</v>
      </c>
      <c r="V641" s="241">
        <v>38786</v>
      </c>
      <c r="W641" s="239">
        <v>7313</v>
      </c>
      <c r="X641" s="257"/>
      <c r="Y641" s="238"/>
      <c r="Z641" s="257"/>
      <c r="AA641" s="257"/>
      <c r="AB641" s="257"/>
      <c r="AC641" s="235"/>
      <c r="AD641" s="41"/>
      <c r="AE641" s="41"/>
      <c r="AF641" s="41"/>
      <c r="AG641" s="41"/>
      <c r="AH641" s="41"/>
      <c r="AI641" s="307"/>
    </row>
    <row r="642" spans="1:35" ht="45" hidden="1" customHeight="1" x14ac:dyDescent="0.2">
      <c r="A642" s="244" t="s">
        <v>3309</v>
      </c>
      <c r="B642" s="235">
        <v>691415007</v>
      </c>
      <c r="C642" s="235" t="s">
        <v>2339</v>
      </c>
      <c r="D642" s="236" t="s">
        <v>8253</v>
      </c>
      <c r="E642" s="235" t="s">
        <v>2352</v>
      </c>
      <c r="F642" s="237" t="s">
        <v>26</v>
      </c>
      <c r="G642" s="237"/>
      <c r="H642" s="237" t="s">
        <v>2353</v>
      </c>
      <c r="I642" s="237" t="s">
        <v>28</v>
      </c>
      <c r="J642" s="235"/>
      <c r="K642" s="235"/>
      <c r="L642" s="235" t="s">
        <v>5118</v>
      </c>
      <c r="M642" s="235" t="s">
        <v>5061</v>
      </c>
      <c r="N642" s="238" t="s">
        <v>5031</v>
      </c>
      <c r="O642" s="239" t="s">
        <v>8307</v>
      </c>
      <c r="P642" s="239" t="s">
        <v>5119</v>
      </c>
      <c r="Q642" s="282" t="s">
        <v>5120</v>
      </c>
      <c r="R642" s="239"/>
      <c r="S642" s="240">
        <v>91001</v>
      </c>
      <c r="T642" s="240" t="s">
        <v>2368</v>
      </c>
      <c r="U642" s="240" t="s">
        <v>8189</v>
      </c>
      <c r="V642" s="241">
        <v>38736</v>
      </c>
      <c r="W642" s="239">
        <v>7268</v>
      </c>
      <c r="X642" s="302"/>
      <c r="Y642" s="303"/>
      <c r="Z642" s="302"/>
      <c r="AA642" s="302"/>
      <c r="AB642" s="302"/>
      <c r="AC642" s="304"/>
      <c r="AD642" s="41"/>
      <c r="AE642" s="41"/>
      <c r="AF642" s="41"/>
      <c r="AG642" s="41"/>
      <c r="AH642" s="41"/>
      <c r="AI642" s="307"/>
    </row>
    <row r="643" spans="1:35" ht="45" hidden="1" customHeight="1" x14ac:dyDescent="0.2">
      <c r="A643" s="244" t="s">
        <v>3310</v>
      </c>
      <c r="B643" s="235">
        <v>690504006</v>
      </c>
      <c r="C643" s="235" t="s">
        <v>2339</v>
      </c>
      <c r="D643" s="236" t="s">
        <v>8253</v>
      </c>
      <c r="E643" s="235" t="s">
        <v>2352</v>
      </c>
      <c r="F643" s="237" t="s">
        <v>26</v>
      </c>
      <c r="G643" s="237"/>
      <c r="H643" s="237" t="s">
        <v>2353</v>
      </c>
      <c r="I643" s="237" t="s">
        <v>28</v>
      </c>
      <c r="J643" s="235"/>
      <c r="K643" s="235"/>
      <c r="L643" s="235" t="s">
        <v>7931</v>
      </c>
      <c r="M643" s="235" t="s">
        <v>3311</v>
      </c>
      <c r="N643" s="238" t="s">
        <v>504</v>
      </c>
      <c r="O643" s="239" t="s">
        <v>8308</v>
      </c>
      <c r="P643" s="239" t="s">
        <v>7932</v>
      </c>
      <c r="Q643" s="240" t="s">
        <v>7933</v>
      </c>
      <c r="R643" s="239"/>
      <c r="S643" s="240">
        <v>91001</v>
      </c>
      <c r="T643" s="240" t="s">
        <v>2356</v>
      </c>
      <c r="U643" s="240" t="s">
        <v>8189</v>
      </c>
      <c r="V643" s="241">
        <v>40884</v>
      </c>
      <c r="W643" s="239">
        <v>7460</v>
      </c>
      <c r="X643" s="257"/>
      <c r="Y643" s="238"/>
      <c r="Z643" s="257"/>
      <c r="AA643" s="257"/>
      <c r="AB643" s="257"/>
      <c r="AC643" s="235"/>
      <c r="AD643" s="41"/>
      <c r="AE643" s="41"/>
      <c r="AF643" s="41"/>
      <c r="AG643" s="41"/>
      <c r="AH643" s="41"/>
      <c r="AI643" s="307"/>
    </row>
    <row r="644" spans="1:35" ht="45" hidden="1" customHeight="1" x14ac:dyDescent="0.2">
      <c r="A644" s="244" t="s">
        <v>7268</v>
      </c>
      <c r="B644" s="235">
        <v>605110207</v>
      </c>
      <c r="C644" s="235"/>
      <c r="D644" s="236" t="s">
        <v>8253</v>
      </c>
      <c r="E644" s="235" t="s">
        <v>6274</v>
      </c>
      <c r="F644" s="237" t="s">
        <v>1400</v>
      </c>
      <c r="G644" s="237"/>
      <c r="H644" s="237" t="s">
        <v>6275</v>
      </c>
      <c r="I644" s="237" t="s">
        <v>28</v>
      </c>
      <c r="J644" s="235" t="s">
        <v>28</v>
      </c>
      <c r="K644" s="235" t="s">
        <v>28</v>
      </c>
      <c r="L644" s="235" t="s">
        <v>6276</v>
      </c>
      <c r="M644" s="235" t="s">
        <v>6277</v>
      </c>
      <c r="N644" s="238" t="s">
        <v>728</v>
      </c>
      <c r="O644" s="239" t="s">
        <v>1514</v>
      </c>
      <c r="P644" s="239" t="s">
        <v>6278</v>
      </c>
      <c r="Q644" s="240" t="s">
        <v>6279</v>
      </c>
      <c r="R644" s="239"/>
      <c r="S644" s="240">
        <v>91001</v>
      </c>
      <c r="T644" s="240" t="s">
        <v>496</v>
      </c>
      <c r="U644" s="240" t="s">
        <v>8189</v>
      </c>
      <c r="V644" s="241">
        <v>44294</v>
      </c>
      <c r="W644" s="239">
        <v>7729</v>
      </c>
      <c r="X644" s="257"/>
      <c r="Y644" s="238"/>
      <c r="Z644" s="257"/>
      <c r="AA644" s="257"/>
      <c r="AB644" s="257"/>
      <c r="AC644" s="235"/>
      <c r="AD644" s="41"/>
      <c r="AE644" s="41"/>
      <c r="AF644" s="41"/>
      <c r="AG644" s="41"/>
      <c r="AH644" s="41"/>
      <c r="AI644" s="307"/>
    </row>
    <row r="645" spans="1:35" ht="45" hidden="1" customHeight="1" x14ac:dyDescent="0.2">
      <c r="A645" s="244" t="s">
        <v>7269</v>
      </c>
      <c r="B645" s="235">
        <v>700175006</v>
      </c>
      <c r="C645" s="235" t="s">
        <v>48</v>
      </c>
      <c r="D645" s="236" t="s">
        <v>8159</v>
      </c>
      <c r="E645" s="235" t="s">
        <v>3312</v>
      </c>
      <c r="F645" s="237" t="s">
        <v>7979</v>
      </c>
      <c r="G645" s="237"/>
      <c r="H645" s="237" t="s">
        <v>3313</v>
      </c>
      <c r="I645" s="237" t="s">
        <v>7980</v>
      </c>
      <c r="J645" s="235" t="s">
        <v>1296</v>
      </c>
      <c r="K645" s="235" t="s">
        <v>5821</v>
      </c>
      <c r="L645" s="235" t="s">
        <v>7981</v>
      </c>
      <c r="M645" s="235" t="s">
        <v>3314</v>
      </c>
      <c r="N645" s="238" t="s">
        <v>46</v>
      </c>
      <c r="O645" s="239" t="s">
        <v>1174</v>
      </c>
      <c r="P645" s="239" t="s">
        <v>3316</v>
      </c>
      <c r="Q645" s="240" t="s">
        <v>3315</v>
      </c>
      <c r="R645" s="239"/>
      <c r="S645" s="240" t="s">
        <v>81</v>
      </c>
      <c r="T645" s="240" t="s">
        <v>7934</v>
      </c>
      <c r="U645" s="240">
        <v>2021</v>
      </c>
      <c r="V645" s="241">
        <v>37970</v>
      </c>
      <c r="W645" s="239">
        <v>1950</v>
      </c>
      <c r="X645" s="257"/>
      <c r="Y645" s="238"/>
      <c r="Z645" s="257"/>
      <c r="AA645" s="257"/>
      <c r="AB645" s="257"/>
      <c r="AC645" s="235"/>
      <c r="AD645" s="41"/>
      <c r="AE645" s="41"/>
      <c r="AF645" s="41"/>
      <c r="AG645" s="41"/>
      <c r="AH645" s="41"/>
      <c r="AI645" s="307"/>
    </row>
    <row r="646" spans="1:35" ht="45" hidden="1" customHeight="1" x14ac:dyDescent="0.2">
      <c r="A646" s="244" t="s">
        <v>3317</v>
      </c>
      <c r="B646" s="235">
        <v>700659003</v>
      </c>
      <c r="C646" s="235" t="s">
        <v>3318</v>
      </c>
      <c r="D646" s="236" t="s">
        <v>8164</v>
      </c>
      <c r="E646" s="235" t="s">
        <v>3319</v>
      </c>
      <c r="F646" s="237" t="s">
        <v>3320</v>
      </c>
      <c r="G646" s="237"/>
      <c r="H646" s="237" t="s">
        <v>3321</v>
      </c>
      <c r="I646" s="237" t="s">
        <v>3322</v>
      </c>
      <c r="J646" s="235" t="s">
        <v>1359</v>
      </c>
      <c r="K646" s="235" t="s">
        <v>3323</v>
      </c>
      <c r="L646" s="235" t="s">
        <v>3324</v>
      </c>
      <c r="M646" s="235" t="s">
        <v>3325</v>
      </c>
      <c r="N646" s="238" t="s">
        <v>46</v>
      </c>
      <c r="O646" s="239" t="s">
        <v>1520</v>
      </c>
      <c r="P646" s="239"/>
      <c r="Q646" s="240"/>
      <c r="R646" s="239"/>
      <c r="S646" s="240">
        <v>93401</v>
      </c>
      <c r="T646" s="240" t="s">
        <v>5022</v>
      </c>
      <c r="U646" s="240">
        <v>2005</v>
      </c>
      <c r="V646" s="241">
        <v>38659</v>
      </c>
      <c r="W646" s="239">
        <v>7213</v>
      </c>
      <c r="X646" s="257"/>
      <c r="Y646" s="238"/>
      <c r="Z646" s="257"/>
      <c r="AA646" s="257"/>
      <c r="AB646" s="257"/>
      <c r="AC646" s="235"/>
      <c r="AD646" s="41"/>
      <c r="AE646" s="41"/>
      <c r="AF646" s="41"/>
      <c r="AG646" s="41"/>
      <c r="AH646" s="41"/>
      <c r="AI646" s="307"/>
    </row>
    <row r="647" spans="1:35" ht="45" hidden="1" customHeight="1" x14ac:dyDescent="0.2">
      <c r="A647" s="234" t="s">
        <v>3326</v>
      </c>
      <c r="B647" s="235">
        <v>700700003</v>
      </c>
      <c r="C647" s="235" t="s">
        <v>48</v>
      </c>
      <c r="D647" s="236" t="s">
        <v>8159</v>
      </c>
      <c r="E647" s="235" t="s">
        <v>3327</v>
      </c>
      <c r="F647" s="237" t="s">
        <v>7578</v>
      </c>
      <c r="G647" s="237"/>
      <c r="H647" s="237" t="s">
        <v>3328</v>
      </c>
      <c r="I647" s="237" t="s">
        <v>7579</v>
      </c>
      <c r="J647" s="235" t="s">
        <v>88</v>
      </c>
      <c r="K647" s="235" t="s">
        <v>7580</v>
      </c>
      <c r="L647" s="235" t="s">
        <v>5613</v>
      </c>
      <c r="M647" s="235" t="s">
        <v>5074</v>
      </c>
      <c r="N647" s="238" t="s">
        <v>5029</v>
      </c>
      <c r="O647" s="239" t="s">
        <v>2326</v>
      </c>
      <c r="P647" s="239" t="s">
        <v>3330</v>
      </c>
      <c r="Q647" s="240" t="s">
        <v>3329</v>
      </c>
      <c r="R647" s="239"/>
      <c r="S647" s="240" t="s">
        <v>3331</v>
      </c>
      <c r="T647" s="240" t="s">
        <v>7581</v>
      </c>
      <c r="U647" s="240">
        <v>2020</v>
      </c>
      <c r="V647" s="241">
        <v>37970</v>
      </c>
      <c r="W647" s="239">
        <v>150</v>
      </c>
      <c r="X647" s="302"/>
      <c r="Y647" s="303"/>
      <c r="Z647" s="302"/>
      <c r="AA647" s="302"/>
      <c r="AB647" s="302"/>
      <c r="AC647" s="304"/>
      <c r="AD647" s="41"/>
      <c r="AE647" s="41"/>
      <c r="AF647" s="41"/>
      <c r="AG647" s="41"/>
      <c r="AH647" s="41"/>
      <c r="AI647" s="307"/>
    </row>
    <row r="648" spans="1:35" ht="45" hidden="1" customHeight="1" x14ac:dyDescent="0.2">
      <c r="A648" s="244" t="s">
        <v>7270</v>
      </c>
      <c r="B648" s="235">
        <v>702753007</v>
      </c>
      <c r="C648" s="235" t="s">
        <v>70</v>
      </c>
      <c r="D648" s="236" t="s">
        <v>8159</v>
      </c>
      <c r="E648" s="235" t="s">
        <v>3332</v>
      </c>
      <c r="F648" s="237" t="s">
        <v>3333</v>
      </c>
      <c r="G648" s="237"/>
      <c r="H648" s="237" t="s">
        <v>3334</v>
      </c>
      <c r="I648" s="237" t="s">
        <v>3335</v>
      </c>
      <c r="J648" s="235" t="s">
        <v>3336</v>
      </c>
      <c r="K648" s="235" t="s">
        <v>3337</v>
      </c>
      <c r="L648" s="235" t="s">
        <v>3338</v>
      </c>
      <c r="M648" s="235" t="s">
        <v>3339</v>
      </c>
      <c r="N648" s="238" t="s">
        <v>5029</v>
      </c>
      <c r="O648" s="239" t="s">
        <v>907</v>
      </c>
      <c r="P648" s="239"/>
      <c r="Q648" s="240"/>
      <c r="R648" s="239"/>
      <c r="S648" s="240" t="s">
        <v>346</v>
      </c>
      <c r="T648" s="240" t="s">
        <v>3340</v>
      </c>
      <c r="U648" s="240">
        <v>2009</v>
      </c>
      <c r="V648" s="241">
        <v>37970</v>
      </c>
      <c r="W648" s="239">
        <v>5000</v>
      </c>
      <c r="X648" s="257"/>
      <c r="Y648" s="238"/>
      <c r="Z648" s="257"/>
      <c r="AA648" s="257"/>
      <c r="AB648" s="257"/>
      <c r="AC648" s="235"/>
      <c r="AD648" s="41"/>
      <c r="AE648" s="41"/>
      <c r="AF648" s="41"/>
      <c r="AG648" s="41"/>
      <c r="AH648" s="41"/>
      <c r="AI648" s="307"/>
    </row>
    <row r="649" spans="1:35" ht="45" hidden="1" customHeight="1" x14ac:dyDescent="0.2">
      <c r="A649" s="244" t="s">
        <v>7271</v>
      </c>
      <c r="B649" s="235" t="s">
        <v>7867</v>
      </c>
      <c r="C649" s="235" t="s">
        <v>3341</v>
      </c>
      <c r="D649" s="236" t="s">
        <v>8188</v>
      </c>
      <c r="E649" s="235" t="s">
        <v>3342</v>
      </c>
      <c r="F649" s="237" t="s">
        <v>3343</v>
      </c>
      <c r="G649" s="237"/>
      <c r="H649" s="237" t="s">
        <v>3344</v>
      </c>
      <c r="I649" s="237" t="s">
        <v>3345</v>
      </c>
      <c r="J649" s="235" t="s">
        <v>1359</v>
      </c>
      <c r="K649" s="235" t="s">
        <v>3346</v>
      </c>
      <c r="L649" s="235" t="s">
        <v>3347</v>
      </c>
      <c r="M649" s="235" t="s">
        <v>3348</v>
      </c>
      <c r="N649" s="238" t="s">
        <v>46</v>
      </c>
      <c r="O649" s="239" t="s">
        <v>1564</v>
      </c>
      <c r="P649" s="239" t="s">
        <v>3349</v>
      </c>
      <c r="Q649" s="240"/>
      <c r="R649" s="239"/>
      <c r="S649" s="240">
        <v>93401</v>
      </c>
      <c r="T649" s="240" t="s">
        <v>3350</v>
      </c>
      <c r="U649" s="240">
        <v>2011</v>
      </c>
      <c r="V649" s="241">
        <v>38384</v>
      </c>
      <c r="W649" s="239">
        <v>7153</v>
      </c>
      <c r="X649" s="257"/>
      <c r="Y649" s="238"/>
      <c r="Z649" s="257"/>
      <c r="AA649" s="257"/>
      <c r="AB649" s="257"/>
      <c r="AC649" s="235"/>
      <c r="AD649" s="41"/>
      <c r="AE649" s="41"/>
      <c r="AF649" s="41"/>
      <c r="AG649" s="41"/>
      <c r="AH649" s="41"/>
      <c r="AI649" s="307"/>
    </row>
    <row r="650" spans="1:35" ht="45" hidden="1" customHeight="1" x14ac:dyDescent="0.2">
      <c r="A650" s="244" t="s">
        <v>3351</v>
      </c>
      <c r="B650" s="235" t="s">
        <v>7868</v>
      </c>
      <c r="C650" s="235" t="s">
        <v>3352</v>
      </c>
      <c r="D650" s="236" t="s">
        <v>8188</v>
      </c>
      <c r="E650" s="235" t="s">
        <v>3353</v>
      </c>
      <c r="F650" s="237" t="s">
        <v>3354</v>
      </c>
      <c r="G650" s="237"/>
      <c r="H650" s="237" t="s">
        <v>3355</v>
      </c>
      <c r="I650" s="237" t="s">
        <v>3356</v>
      </c>
      <c r="J650" s="235" t="s">
        <v>565</v>
      </c>
      <c r="K650" s="235" t="s">
        <v>3357</v>
      </c>
      <c r="L650" s="235" t="s">
        <v>3358</v>
      </c>
      <c r="M650" s="235" t="s">
        <v>3359</v>
      </c>
      <c r="N650" s="238" t="s">
        <v>46</v>
      </c>
      <c r="O650" s="239" t="s">
        <v>538</v>
      </c>
      <c r="P650" s="239"/>
      <c r="Q650" s="240"/>
      <c r="R650" s="239"/>
      <c r="S650" s="240">
        <v>93401</v>
      </c>
      <c r="T650" s="240" t="s">
        <v>3360</v>
      </c>
      <c r="U650" s="240">
        <v>2006</v>
      </c>
      <c r="V650" s="241">
        <v>39240</v>
      </c>
      <c r="W650" s="239">
        <v>7358</v>
      </c>
      <c r="X650" s="257"/>
      <c r="Y650" s="238"/>
      <c r="Z650" s="257"/>
      <c r="AA650" s="257"/>
      <c r="AB650" s="257"/>
      <c r="AC650" s="235"/>
      <c r="AD650" s="41"/>
      <c r="AE650" s="41"/>
      <c r="AF650" s="41"/>
      <c r="AG650" s="41"/>
      <c r="AH650" s="41"/>
      <c r="AI650" s="307"/>
    </row>
    <row r="651" spans="1:35" ht="45" hidden="1" customHeight="1" x14ac:dyDescent="0.2">
      <c r="A651" s="244" t="s">
        <v>3361</v>
      </c>
      <c r="B651" s="235" t="s">
        <v>7869</v>
      </c>
      <c r="C651" s="235" t="s">
        <v>70</v>
      </c>
      <c r="D651" s="236" t="s">
        <v>8159</v>
      </c>
      <c r="E651" s="235" t="s">
        <v>3362</v>
      </c>
      <c r="F651" s="237" t="s">
        <v>5415</v>
      </c>
      <c r="G651" s="237"/>
      <c r="H651" s="237" t="s">
        <v>3363</v>
      </c>
      <c r="I651" s="237" t="s">
        <v>5416</v>
      </c>
      <c r="J651" s="235" t="s">
        <v>3364</v>
      </c>
      <c r="K651" s="235" t="s">
        <v>3365</v>
      </c>
      <c r="L651" s="235" t="s">
        <v>3366</v>
      </c>
      <c r="M651" s="235" t="s">
        <v>3367</v>
      </c>
      <c r="N651" s="238" t="s">
        <v>46</v>
      </c>
      <c r="O651" s="239" t="s">
        <v>1774</v>
      </c>
      <c r="P651" s="239" t="s">
        <v>3368</v>
      </c>
      <c r="Q651" s="240"/>
      <c r="R651" s="239"/>
      <c r="S651" s="240" t="s">
        <v>423</v>
      </c>
      <c r="T651" s="240" t="s">
        <v>5424</v>
      </c>
      <c r="U651" s="246">
        <v>2018</v>
      </c>
      <c r="V651" s="241">
        <v>39275</v>
      </c>
      <c r="W651" s="239">
        <v>7363</v>
      </c>
      <c r="X651" s="257"/>
      <c r="Y651" s="238"/>
      <c r="Z651" s="257"/>
      <c r="AA651" s="257"/>
      <c r="AB651" s="257"/>
      <c r="AC651" s="235"/>
      <c r="AD651" s="41"/>
      <c r="AE651" s="41"/>
      <c r="AF651" s="41"/>
      <c r="AG651" s="41"/>
      <c r="AH651" s="41"/>
      <c r="AI651" s="307"/>
    </row>
    <row r="652" spans="1:35" ht="45" hidden="1" customHeight="1" x14ac:dyDescent="0.2">
      <c r="A652" s="244" t="s">
        <v>7272</v>
      </c>
      <c r="B652" s="235">
        <v>825652000</v>
      </c>
      <c r="C652" s="235" t="s">
        <v>988</v>
      </c>
      <c r="D652" s="236" t="s">
        <v>8159</v>
      </c>
      <c r="E652" s="235" t="s">
        <v>3369</v>
      </c>
      <c r="F652" s="237" t="s">
        <v>7273</v>
      </c>
      <c r="G652" s="237"/>
      <c r="H652" s="237" t="s">
        <v>3370</v>
      </c>
      <c r="I652" s="237" t="s">
        <v>7274</v>
      </c>
      <c r="J652" s="235" t="s">
        <v>3371</v>
      </c>
      <c r="K652" s="235" t="s">
        <v>7275</v>
      </c>
      <c r="L652" s="235" t="s">
        <v>7276</v>
      </c>
      <c r="M652" s="235" t="s">
        <v>3372</v>
      </c>
      <c r="N652" s="238" t="s">
        <v>46</v>
      </c>
      <c r="O652" s="239" t="s">
        <v>1936</v>
      </c>
      <c r="P652" s="239" t="s">
        <v>7277</v>
      </c>
      <c r="Q652" s="240" t="s">
        <v>5988</v>
      </c>
      <c r="R652" s="239"/>
      <c r="S652" s="240" t="s">
        <v>993</v>
      </c>
      <c r="T652" s="240" t="s">
        <v>7278</v>
      </c>
      <c r="U652" s="240">
        <v>2020</v>
      </c>
      <c r="V652" s="241">
        <v>37970</v>
      </c>
      <c r="W652" s="239">
        <v>7067</v>
      </c>
      <c r="X652" s="302"/>
      <c r="Y652" s="303"/>
      <c r="Z652" s="302"/>
      <c r="AA652" s="302"/>
      <c r="AB652" s="302"/>
      <c r="AC652" s="304"/>
      <c r="AD652" s="41"/>
      <c r="AE652" s="41"/>
      <c r="AF652" s="41"/>
      <c r="AG652" s="41"/>
      <c r="AH652" s="41"/>
      <c r="AI652" s="307"/>
    </row>
    <row r="653" spans="1:35" ht="45" hidden="1" customHeight="1" x14ac:dyDescent="0.2">
      <c r="A653" s="244" t="s">
        <v>7279</v>
      </c>
      <c r="B653" s="235">
        <v>700160718</v>
      </c>
      <c r="C653" s="235" t="s">
        <v>135</v>
      </c>
      <c r="D653" s="236" t="s">
        <v>8164</v>
      </c>
      <c r="E653" s="235" t="s">
        <v>3373</v>
      </c>
      <c r="F653" s="237" t="s">
        <v>26</v>
      </c>
      <c r="G653" s="237"/>
      <c r="H653" s="237" t="s">
        <v>3374</v>
      </c>
      <c r="I653" s="237" t="s">
        <v>28</v>
      </c>
      <c r="J653" s="235"/>
      <c r="K653" s="235"/>
      <c r="L653" s="235" t="s">
        <v>3375</v>
      </c>
      <c r="M653" s="235" t="s">
        <v>3376</v>
      </c>
      <c r="N653" s="238" t="s">
        <v>46</v>
      </c>
      <c r="O653" s="239" t="s">
        <v>1520</v>
      </c>
      <c r="P653" s="239"/>
      <c r="Q653" s="240"/>
      <c r="R653" s="239"/>
      <c r="S653" s="240">
        <v>93910</v>
      </c>
      <c r="T653" s="240" t="s">
        <v>3377</v>
      </c>
      <c r="U653" s="240">
        <v>2011</v>
      </c>
      <c r="V653" s="241">
        <v>37970</v>
      </c>
      <c r="W653" s="239">
        <v>5450</v>
      </c>
      <c r="X653" s="257"/>
      <c r="Y653" s="238"/>
      <c r="Z653" s="257"/>
      <c r="AA653" s="257"/>
      <c r="AB653" s="257"/>
      <c r="AC653" s="235"/>
      <c r="AD653" s="41"/>
      <c r="AE653" s="41"/>
      <c r="AF653" s="41"/>
      <c r="AG653" s="41"/>
      <c r="AH653" s="41"/>
      <c r="AI653" s="307"/>
    </row>
    <row r="654" spans="1:35" ht="45" hidden="1" customHeight="1" x14ac:dyDescent="0.2">
      <c r="A654" s="244" t="s">
        <v>7280</v>
      </c>
      <c r="B654" s="235">
        <v>823898002</v>
      </c>
      <c r="C654" s="235" t="s">
        <v>70</v>
      </c>
      <c r="D654" s="236" t="s">
        <v>8159</v>
      </c>
      <c r="E654" s="235" t="s">
        <v>3378</v>
      </c>
      <c r="F654" s="237" t="s">
        <v>3379</v>
      </c>
      <c r="G654" s="237"/>
      <c r="H654" s="237" t="s">
        <v>3380</v>
      </c>
      <c r="I654" s="237" t="s">
        <v>3381</v>
      </c>
      <c r="J654" s="235" t="s">
        <v>163</v>
      </c>
      <c r="K654" s="235" t="s">
        <v>8069</v>
      </c>
      <c r="L654" s="235" t="s">
        <v>3382</v>
      </c>
      <c r="M654" s="235" t="s">
        <v>3383</v>
      </c>
      <c r="N654" s="238" t="s">
        <v>504</v>
      </c>
      <c r="O654" s="239" t="s">
        <v>8182</v>
      </c>
      <c r="P654" s="239"/>
      <c r="Q654" s="240"/>
      <c r="R654" s="239"/>
      <c r="S654" s="240" t="s">
        <v>346</v>
      </c>
      <c r="T654" s="240" t="s">
        <v>3384</v>
      </c>
      <c r="U654" s="240">
        <v>2010</v>
      </c>
      <c r="V654" s="241">
        <v>37970</v>
      </c>
      <c r="W654" s="239">
        <v>5500</v>
      </c>
      <c r="X654" s="257"/>
      <c r="Y654" s="238"/>
      <c r="Z654" s="257"/>
      <c r="AA654" s="257"/>
      <c r="AB654" s="257"/>
      <c r="AC654" s="235"/>
      <c r="AD654" s="41"/>
      <c r="AE654" s="41"/>
      <c r="AF654" s="41"/>
      <c r="AG654" s="41"/>
      <c r="AH654" s="41"/>
      <c r="AI654" s="307"/>
    </row>
    <row r="655" spans="1:35" ht="45" hidden="1" customHeight="1" x14ac:dyDescent="0.2">
      <c r="A655" s="244" t="s">
        <v>6341</v>
      </c>
      <c r="B655" s="235" t="s">
        <v>7870</v>
      </c>
      <c r="C655" s="235" t="s">
        <v>70</v>
      </c>
      <c r="D655" s="236" t="s">
        <v>8159</v>
      </c>
      <c r="E655" s="235" t="s">
        <v>3385</v>
      </c>
      <c r="F655" s="237" t="s">
        <v>7281</v>
      </c>
      <c r="G655" s="237"/>
      <c r="H655" s="237" t="s">
        <v>3386</v>
      </c>
      <c r="I655" s="237" t="s">
        <v>5910</v>
      </c>
      <c r="J655" s="235" t="s">
        <v>3387</v>
      </c>
      <c r="K655" s="235" t="s">
        <v>5911</v>
      </c>
      <c r="L655" s="235" t="s">
        <v>5912</v>
      </c>
      <c r="M655" s="235" t="s">
        <v>3388</v>
      </c>
      <c r="N655" s="238" t="s">
        <v>46</v>
      </c>
      <c r="O655" s="239" t="s">
        <v>2824</v>
      </c>
      <c r="P655" s="239" t="s">
        <v>3389</v>
      </c>
      <c r="Q655" s="251" t="s">
        <v>5400</v>
      </c>
      <c r="R655" s="239"/>
      <c r="S655" s="240" t="s">
        <v>346</v>
      </c>
      <c r="T655" s="240" t="s">
        <v>7282</v>
      </c>
      <c r="U655" s="240">
        <v>2020</v>
      </c>
      <c r="V655" s="241">
        <v>37970</v>
      </c>
      <c r="W655" s="239">
        <v>6897</v>
      </c>
      <c r="X655" s="302"/>
      <c r="Y655" s="303"/>
      <c r="Z655" s="302"/>
      <c r="AA655" s="302"/>
      <c r="AB655" s="302"/>
      <c r="AC655" s="304"/>
      <c r="AD655" s="41"/>
      <c r="AE655" s="41"/>
      <c r="AF655" s="41"/>
      <c r="AG655" s="41"/>
      <c r="AH655" s="41"/>
      <c r="AI655" s="307"/>
    </row>
    <row r="656" spans="1:35" ht="45" hidden="1" customHeight="1" x14ac:dyDescent="0.2">
      <c r="A656" s="244" t="s">
        <v>7283</v>
      </c>
      <c r="B656" s="235">
        <v>821382009</v>
      </c>
      <c r="C656" s="235" t="s">
        <v>70</v>
      </c>
      <c r="D656" s="236" t="s">
        <v>8159</v>
      </c>
      <c r="E656" s="235" t="s">
        <v>3390</v>
      </c>
      <c r="F656" s="237" t="s">
        <v>3391</v>
      </c>
      <c r="G656" s="237"/>
      <c r="H656" s="237" t="s">
        <v>3392</v>
      </c>
      <c r="I656" s="237" t="s">
        <v>3393</v>
      </c>
      <c r="J656" s="235" t="s">
        <v>163</v>
      </c>
      <c r="K656" s="235" t="s">
        <v>3394</v>
      </c>
      <c r="L656" s="235" t="s">
        <v>3395</v>
      </c>
      <c r="M656" s="235" t="s">
        <v>3396</v>
      </c>
      <c r="N656" s="238" t="s">
        <v>294</v>
      </c>
      <c r="O656" s="240" t="s">
        <v>902</v>
      </c>
      <c r="P656" s="239"/>
      <c r="Q656" s="240"/>
      <c r="R656" s="239"/>
      <c r="S656" s="240" t="s">
        <v>81</v>
      </c>
      <c r="T656" s="240" t="s">
        <v>3397</v>
      </c>
      <c r="U656" s="240">
        <v>2004</v>
      </c>
      <c r="V656" s="241">
        <v>37970</v>
      </c>
      <c r="W656" s="239">
        <v>6936</v>
      </c>
      <c r="X656" s="257"/>
      <c r="Y656" s="238"/>
      <c r="Z656" s="257"/>
      <c r="AA656" s="257"/>
      <c r="AB656" s="257"/>
      <c r="AC656" s="235"/>
      <c r="AD656" s="41"/>
      <c r="AE656" s="41"/>
      <c r="AF656" s="41"/>
      <c r="AG656" s="41"/>
      <c r="AH656" s="41"/>
      <c r="AI656" s="307"/>
    </row>
    <row r="657" spans="1:35" ht="45" hidden="1" customHeight="1" x14ac:dyDescent="0.2">
      <c r="A657" s="234" t="s">
        <v>7284</v>
      </c>
      <c r="B657" s="235">
        <v>700229106</v>
      </c>
      <c r="C657" s="235" t="s">
        <v>70</v>
      </c>
      <c r="D657" s="236" t="s">
        <v>8159</v>
      </c>
      <c r="E657" s="235" t="s">
        <v>3398</v>
      </c>
      <c r="F657" s="237" t="s">
        <v>3399</v>
      </c>
      <c r="G657" s="237"/>
      <c r="H657" s="237" t="s">
        <v>3400</v>
      </c>
      <c r="I657" s="237" t="s">
        <v>3401</v>
      </c>
      <c r="J657" s="235" t="s">
        <v>3402</v>
      </c>
      <c r="K657" s="235" t="s">
        <v>3403</v>
      </c>
      <c r="L657" s="235" t="s">
        <v>3404</v>
      </c>
      <c r="M657" s="235" t="s">
        <v>3405</v>
      </c>
      <c r="N657" s="238" t="s">
        <v>46</v>
      </c>
      <c r="O657" s="239" t="s">
        <v>582</v>
      </c>
      <c r="P657" s="239"/>
      <c r="Q657" s="240"/>
      <c r="R657" s="239"/>
      <c r="S657" s="240" t="s">
        <v>346</v>
      </c>
      <c r="T657" s="240" t="s">
        <v>3406</v>
      </c>
      <c r="U657" s="240">
        <v>2008</v>
      </c>
      <c r="V657" s="241">
        <v>37970</v>
      </c>
      <c r="W657" s="239">
        <v>7046</v>
      </c>
      <c r="X657" s="257"/>
      <c r="Y657" s="238"/>
      <c r="Z657" s="257"/>
      <c r="AA657" s="257"/>
      <c r="AB657" s="257"/>
      <c r="AC657" s="235"/>
      <c r="AD657" s="41"/>
      <c r="AE657" s="41"/>
      <c r="AF657" s="41"/>
      <c r="AG657" s="41"/>
      <c r="AH657" s="41"/>
      <c r="AI657" s="307"/>
    </row>
    <row r="658" spans="1:35" ht="45" hidden="1" customHeight="1" x14ac:dyDescent="0.2">
      <c r="A658" s="244" t="s">
        <v>7285</v>
      </c>
      <c r="B658" s="235">
        <v>609010002</v>
      </c>
      <c r="C658" s="235" t="s">
        <v>3407</v>
      </c>
      <c r="D658" s="236" t="s">
        <v>8253</v>
      </c>
      <c r="E658" s="235" t="s">
        <v>3408</v>
      </c>
      <c r="F658" s="237" t="s">
        <v>26</v>
      </c>
      <c r="G658" s="237"/>
      <c r="H658" s="237" t="s">
        <v>3409</v>
      </c>
      <c r="I658" s="237" t="s">
        <v>28</v>
      </c>
      <c r="J658" s="235"/>
      <c r="K658" s="235"/>
      <c r="L658" s="235" t="s">
        <v>7935</v>
      </c>
      <c r="M658" s="235" t="s">
        <v>3410</v>
      </c>
      <c r="N658" s="238" t="s">
        <v>46</v>
      </c>
      <c r="O658" s="239" t="s">
        <v>582</v>
      </c>
      <c r="P658" s="239" t="s">
        <v>3411</v>
      </c>
      <c r="Q658" s="240"/>
      <c r="R658" s="239"/>
      <c r="S658" s="240">
        <v>91001</v>
      </c>
      <c r="T658" s="240" t="s">
        <v>3412</v>
      </c>
      <c r="U658" s="240">
        <v>2008</v>
      </c>
      <c r="V658" s="241">
        <v>38450</v>
      </c>
      <c r="W658" s="239">
        <v>7164</v>
      </c>
      <c r="X658" s="257"/>
      <c r="Y658" s="238"/>
      <c r="Z658" s="257"/>
      <c r="AA658" s="257"/>
      <c r="AB658" s="257"/>
      <c r="AC658" s="235"/>
      <c r="AD658" s="41"/>
      <c r="AE658" s="41"/>
      <c r="AF658" s="41"/>
      <c r="AG658" s="41"/>
      <c r="AH658" s="41"/>
      <c r="AI658" s="307"/>
    </row>
    <row r="659" spans="1:35" ht="45" customHeight="1" x14ac:dyDescent="0.2">
      <c r="A659" s="244" t="s">
        <v>7286</v>
      </c>
      <c r="B659" s="235">
        <v>713189006</v>
      </c>
      <c r="C659" s="235" t="s">
        <v>486</v>
      </c>
      <c r="D659" s="236" t="s">
        <v>8188</v>
      </c>
      <c r="E659" s="235" t="s">
        <v>3413</v>
      </c>
      <c r="F659" s="237" t="s">
        <v>5067</v>
      </c>
      <c r="G659" s="237"/>
      <c r="H659" s="249" t="s">
        <v>4742</v>
      </c>
      <c r="I659" s="237" t="s">
        <v>7982</v>
      </c>
      <c r="J659" s="235" t="s">
        <v>3414</v>
      </c>
      <c r="K659" s="235" t="s">
        <v>7983</v>
      </c>
      <c r="L659" s="235" t="s">
        <v>6280</v>
      </c>
      <c r="M659" s="235" t="s">
        <v>6281</v>
      </c>
      <c r="N659" s="238" t="s">
        <v>294</v>
      </c>
      <c r="O659" s="239" t="s">
        <v>1433</v>
      </c>
      <c r="P659" s="239" t="s">
        <v>6282</v>
      </c>
      <c r="Q659" s="251" t="s">
        <v>5982</v>
      </c>
      <c r="R659" s="239"/>
      <c r="S659" s="240">
        <v>93910</v>
      </c>
      <c r="T659" s="240" t="s">
        <v>7936</v>
      </c>
      <c r="U659" s="240">
        <v>2021</v>
      </c>
      <c r="V659" s="241">
        <v>37970</v>
      </c>
      <c r="W659" s="284">
        <v>6911</v>
      </c>
      <c r="X659" s="257"/>
      <c r="Y659" s="238"/>
      <c r="Z659" s="257"/>
      <c r="AA659" s="257"/>
      <c r="AB659" s="257"/>
      <c r="AC659" s="235"/>
      <c r="AD659" s="41"/>
      <c r="AE659" s="41"/>
      <c r="AF659" s="41"/>
      <c r="AG659" s="41"/>
      <c r="AH659" s="41"/>
      <c r="AI659" s="307"/>
    </row>
    <row r="660" spans="1:35" ht="45" hidden="1" customHeight="1" x14ac:dyDescent="0.2">
      <c r="A660" s="244" t="s">
        <v>7287</v>
      </c>
      <c r="B660" s="235">
        <v>650263170</v>
      </c>
      <c r="C660" s="235" t="s">
        <v>3415</v>
      </c>
      <c r="D660" s="236" t="s">
        <v>8158</v>
      </c>
      <c r="E660" s="235" t="s">
        <v>3416</v>
      </c>
      <c r="F660" s="237" t="s">
        <v>3417</v>
      </c>
      <c r="G660" s="237"/>
      <c r="H660" s="237" t="s">
        <v>3418</v>
      </c>
      <c r="I660" s="237" t="s">
        <v>3419</v>
      </c>
      <c r="J660" s="235" t="s">
        <v>3420</v>
      </c>
      <c r="K660" s="235" t="s">
        <v>3421</v>
      </c>
      <c r="L660" s="235" t="s">
        <v>3422</v>
      </c>
      <c r="M660" s="235" t="s">
        <v>3423</v>
      </c>
      <c r="N660" s="238" t="s">
        <v>5029</v>
      </c>
      <c r="O660" s="239" t="s">
        <v>1423</v>
      </c>
      <c r="P660" s="239"/>
      <c r="Q660" s="240"/>
      <c r="R660" s="239"/>
      <c r="S660" s="240" t="s">
        <v>346</v>
      </c>
      <c r="T660" s="240" t="s">
        <v>3424</v>
      </c>
      <c r="U660" s="240">
        <v>2010</v>
      </c>
      <c r="V660" s="241">
        <v>40463</v>
      </c>
      <c r="W660" s="239">
        <v>7433</v>
      </c>
      <c r="X660" s="257"/>
      <c r="Y660" s="238"/>
      <c r="Z660" s="257"/>
      <c r="AA660" s="257"/>
      <c r="AB660" s="257"/>
      <c r="AC660" s="235"/>
      <c r="AD660" s="41"/>
      <c r="AE660" s="41"/>
      <c r="AF660" s="41"/>
      <c r="AG660" s="41"/>
      <c r="AH660" s="41"/>
      <c r="AI660" s="307"/>
    </row>
    <row r="661" spans="1:35" ht="45" hidden="1" customHeight="1" x14ac:dyDescent="0.2">
      <c r="A661" s="244" t="s">
        <v>7288</v>
      </c>
      <c r="B661" s="235">
        <v>754811005</v>
      </c>
      <c r="C661" s="235" t="s">
        <v>3425</v>
      </c>
      <c r="D661" s="236" t="s">
        <v>8158</v>
      </c>
      <c r="E661" s="235" t="s">
        <v>3426</v>
      </c>
      <c r="F661" s="237" t="s">
        <v>3427</v>
      </c>
      <c r="G661" s="237"/>
      <c r="H661" s="237" t="s">
        <v>3428</v>
      </c>
      <c r="I661" s="237" t="s">
        <v>3429</v>
      </c>
      <c r="J661" s="235" t="s">
        <v>3430</v>
      </c>
      <c r="K661" s="235" t="s">
        <v>3431</v>
      </c>
      <c r="L661" s="235" t="s">
        <v>3432</v>
      </c>
      <c r="M661" s="235" t="s">
        <v>3434</v>
      </c>
      <c r="N661" s="238" t="s">
        <v>5035</v>
      </c>
      <c r="O661" s="239" t="s">
        <v>3436</v>
      </c>
      <c r="P661" s="239" t="s">
        <v>3435</v>
      </c>
      <c r="Q661" s="240" t="s">
        <v>3433</v>
      </c>
      <c r="R661" s="239"/>
      <c r="S661" s="240" t="s">
        <v>44</v>
      </c>
      <c r="T661" s="240" t="s">
        <v>3437</v>
      </c>
      <c r="U661" s="240">
        <v>2017</v>
      </c>
      <c r="V661" s="241">
        <v>41540</v>
      </c>
      <c r="W661" s="239">
        <v>7486</v>
      </c>
      <c r="X661" s="257"/>
      <c r="Y661" s="238"/>
      <c r="Z661" s="257"/>
      <c r="AA661" s="257"/>
      <c r="AB661" s="257"/>
      <c r="AC661" s="235"/>
      <c r="AD661" s="41"/>
      <c r="AE661" s="41"/>
      <c r="AF661" s="41"/>
      <c r="AG661" s="41"/>
      <c r="AH661" s="41"/>
      <c r="AI661" s="307"/>
    </row>
    <row r="662" spans="1:35" ht="45" hidden="1" customHeight="1" x14ac:dyDescent="0.2">
      <c r="A662" s="244" t="s">
        <v>7289</v>
      </c>
      <c r="B662" s="235">
        <v>650251105</v>
      </c>
      <c r="C662" s="235" t="s">
        <v>3415</v>
      </c>
      <c r="D662" s="236" t="s">
        <v>8158</v>
      </c>
      <c r="E662" s="235" t="s">
        <v>3438</v>
      </c>
      <c r="F662" s="237" t="s">
        <v>3439</v>
      </c>
      <c r="G662" s="237"/>
      <c r="H662" s="237" t="s">
        <v>3440</v>
      </c>
      <c r="I662" s="237" t="s">
        <v>3441</v>
      </c>
      <c r="J662" s="235" t="s">
        <v>3442</v>
      </c>
      <c r="K662" s="235" t="s">
        <v>3443</v>
      </c>
      <c r="L662" s="235" t="s">
        <v>3444</v>
      </c>
      <c r="M662" s="235" t="s">
        <v>3446</v>
      </c>
      <c r="N662" s="238" t="s">
        <v>46</v>
      </c>
      <c r="O662" s="239" t="s">
        <v>2704</v>
      </c>
      <c r="P662" s="239" t="s">
        <v>3447</v>
      </c>
      <c r="Q662" s="240" t="s">
        <v>3445</v>
      </c>
      <c r="R662" s="239"/>
      <c r="S662" s="240" t="s">
        <v>346</v>
      </c>
      <c r="T662" s="243" t="s">
        <v>4976</v>
      </c>
      <c r="U662" s="240">
        <v>2007</v>
      </c>
      <c r="V662" s="241">
        <v>39897</v>
      </c>
      <c r="W662" s="239">
        <v>7410</v>
      </c>
      <c r="X662" s="257"/>
      <c r="Y662" s="238"/>
      <c r="Z662" s="257"/>
      <c r="AA662" s="257"/>
      <c r="AB662" s="257"/>
      <c r="AC662" s="235"/>
      <c r="AD662" s="41"/>
      <c r="AE662" s="41"/>
      <c r="AF662" s="41"/>
      <c r="AG662" s="41"/>
      <c r="AH662" s="41"/>
      <c r="AI662" s="307"/>
    </row>
    <row r="663" spans="1:35" ht="45" hidden="1" customHeight="1" x14ac:dyDescent="0.2">
      <c r="A663" s="244" t="s">
        <v>8309</v>
      </c>
      <c r="B663" s="235">
        <v>657662402</v>
      </c>
      <c r="C663" s="235" t="s">
        <v>3448</v>
      </c>
      <c r="D663" s="236" t="s">
        <v>8158</v>
      </c>
      <c r="E663" s="235" t="s">
        <v>3449</v>
      </c>
      <c r="F663" s="237" t="s">
        <v>3450</v>
      </c>
      <c r="G663" s="237"/>
      <c r="H663" s="237" t="s">
        <v>3451</v>
      </c>
      <c r="I663" s="237" t="s">
        <v>3452</v>
      </c>
      <c r="J663" s="235" t="s">
        <v>1595</v>
      </c>
      <c r="K663" s="235" t="s">
        <v>3453</v>
      </c>
      <c r="L663" s="235" t="s">
        <v>3454</v>
      </c>
      <c r="M663" s="235" t="s">
        <v>3455</v>
      </c>
      <c r="N663" s="238" t="s">
        <v>504</v>
      </c>
      <c r="O663" s="239" t="s">
        <v>638</v>
      </c>
      <c r="P663" s="239" t="s">
        <v>3456</v>
      </c>
      <c r="Q663" s="240"/>
      <c r="R663" s="239"/>
      <c r="S663" s="240">
        <v>93401</v>
      </c>
      <c r="T663" s="240" t="s">
        <v>3457</v>
      </c>
      <c r="U663" s="240">
        <v>2007</v>
      </c>
      <c r="V663" s="241">
        <v>39328</v>
      </c>
      <c r="W663" s="239">
        <v>7372</v>
      </c>
      <c r="X663" s="257"/>
      <c r="Y663" s="238"/>
      <c r="Z663" s="257"/>
      <c r="AA663" s="257"/>
      <c r="AB663" s="257"/>
      <c r="AC663" s="235"/>
      <c r="AD663" s="41"/>
      <c r="AE663" s="41"/>
      <c r="AF663" s="41"/>
      <c r="AG663" s="41"/>
      <c r="AH663" s="41"/>
      <c r="AI663" s="307"/>
    </row>
    <row r="664" spans="1:35" ht="45" hidden="1" customHeight="1" x14ac:dyDescent="0.2">
      <c r="A664" s="244" t="s">
        <v>7290</v>
      </c>
      <c r="B664" s="235">
        <v>657478903</v>
      </c>
      <c r="C664" s="235" t="s">
        <v>3458</v>
      </c>
      <c r="D664" s="236" t="s">
        <v>8158</v>
      </c>
      <c r="E664" s="235" t="s">
        <v>3459</v>
      </c>
      <c r="F664" s="237" t="s">
        <v>3460</v>
      </c>
      <c r="G664" s="237"/>
      <c r="H664" s="237" t="s">
        <v>3461</v>
      </c>
      <c r="I664" s="237" t="s">
        <v>3462</v>
      </c>
      <c r="J664" s="235" t="s">
        <v>3463</v>
      </c>
      <c r="K664" s="235" t="s">
        <v>3464</v>
      </c>
      <c r="L664" s="235" t="s">
        <v>3465</v>
      </c>
      <c r="M664" s="235" t="s">
        <v>3466</v>
      </c>
      <c r="N664" s="238" t="s">
        <v>5029</v>
      </c>
      <c r="O664" s="239" t="s">
        <v>8310</v>
      </c>
      <c r="P664" s="239" t="s">
        <v>3467</v>
      </c>
      <c r="Q664" s="240"/>
      <c r="R664" s="239"/>
      <c r="S664" s="240" t="s">
        <v>346</v>
      </c>
      <c r="T664" s="240" t="s">
        <v>3468</v>
      </c>
      <c r="U664" s="240">
        <v>2012</v>
      </c>
      <c r="V664" s="241">
        <v>39636</v>
      </c>
      <c r="W664" s="239">
        <v>7400</v>
      </c>
      <c r="X664" s="257"/>
      <c r="Y664" s="238"/>
      <c r="Z664" s="257"/>
      <c r="AA664" s="257"/>
      <c r="AB664" s="257"/>
      <c r="AC664" s="235"/>
      <c r="AD664" s="41"/>
      <c r="AE664" s="41"/>
      <c r="AF664" s="41"/>
      <c r="AG664" s="41"/>
      <c r="AH664" s="41"/>
      <c r="AI664" s="307"/>
    </row>
    <row r="665" spans="1:35" ht="45" hidden="1" customHeight="1" x14ac:dyDescent="0.2">
      <c r="A665" s="244" t="s">
        <v>7291</v>
      </c>
      <c r="B665" s="235">
        <v>659759004</v>
      </c>
      <c r="C665" s="235" t="s">
        <v>3415</v>
      </c>
      <c r="D665" s="236" t="s">
        <v>8158</v>
      </c>
      <c r="E665" s="235" t="s">
        <v>3469</v>
      </c>
      <c r="F665" s="237" t="s">
        <v>3470</v>
      </c>
      <c r="G665" s="237"/>
      <c r="H665" s="237" t="s">
        <v>3471</v>
      </c>
      <c r="I665" s="237" t="s">
        <v>3472</v>
      </c>
      <c r="J665" s="235" t="s">
        <v>1308</v>
      </c>
      <c r="K665" s="235" t="s">
        <v>3473</v>
      </c>
      <c r="L665" s="235" t="s">
        <v>3474</v>
      </c>
      <c r="M665" s="235" t="s">
        <v>3475</v>
      </c>
      <c r="N665" s="235" t="s">
        <v>5030</v>
      </c>
      <c r="O665" s="239" t="s">
        <v>159</v>
      </c>
      <c r="P665" s="239"/>
      <c r="Q665" s="240"/>
      <c r="R665" s="239"/>
      <c r="S665" s="240" t="s">
        <v>346</v>
      </c>
      <c r="T665" s="240" t="s">
        <v>3476</v>
      </c>
      <c r="U665" s="240">
        <v>2013</v>
      </c>
      <c r="V665" s="241">
        <v>39695</v>
      </c>
      <c r="W665" s="239">
        <v>7402</v>
      </c>
      <c r="X665" s="257"/>
      <c r="Y665" s="238"/>
      <c r="Z665" s="257"/>
      <c r="AA665" s="257"/>
      <c r="AB665" s="257"/>
      <c r="AC665" s="235"/>
      <c r="AD665" s="41"/>
      <c r="AE665" s="41"/>
      <c r="AF665" s="41"/>
      <c r="AG665" s="41"/>
      <c r="AH665" s="41"/>
      <c r="AI665" s="307"/>
    </row>
    <row r="666" spans="1:35" ht="45" hidden="1" customHeight="1" x14ac:dyDescent="0.2">
      <c r="A666" s="244" t="s">
        <v>7292</v>
      </c>
      <c r="B666" s="235">
        <v>650363817</v>
      </c>
      <c r="C666" s="235" t="s">
        <v>3425</v>
      </c>
      <c r="D666" s="236" t="s">
        <v>8158</v>
      </c>
      <c r="E666" s="235" t="s">
        <v>3477</v>
      </c>
      <c r="F666" s="237" t="s">
        <v>3478</v>
      </c>
      <c r="G666" s="237"/>
      <c r="H666" s="237" t="s">
        <v>3479</v>
      </c>
      <c r="I666" s="237" t="s">
        <v>3480</v>
      </c>
      <c r="J666" s="235" t="s">
        <v>3481</v>
      </c>
      <c r="K666" s="235" t="s">
        <v>123</v>
      </c>
      <c r="L666" s="235" t="s">
        <v>3482</v>
      </c>
      <c r="M666" s="235" t="s">
        <v>5062</v>
      </c>
      <c r="N666" s="238" t="s">
        <v>5031</v>
      </c>
      <c r="O666" s="239" t="s">
        <v>3483</v>
      </c>
      <c r="P666" s="239"/>
      <c r="Q666" s="240"/>
      <c r="R666" s="239"/>
      <c r="S666" s="240" t="s">
        <v>44</v>
      </c>
      <c r="T666" s="240" t="s">
        <v>3484</v>
      </c>
      <c r="U666" s="240">
        <v>2010</v>
      </c>
      <c r="V666" s="241">
        <v>40809</v>
      </c>
      <c r="W666" s="239">
        <v>7453</v>
      </c>
      <c r="X666" s="257"/>
      <c r="Y666" s="238"/>
      <c r="Z666" s="257"/>
      <c r="AA666" s="257"/>
      <c r="AB666" s="257"/>
      <c r="AC666" s="235"/>
      <c r="AD666" s="41"/>
      <c r="AE666" s="41"/>
      <c r="AF666" s="41"/>
      <c r="AG666" s="41"/>
      <c r="AH666" s="41"/>
      <c r="AI666" s="307"/>
    </row>
    <row r="667" spans="1:35" ht="45" hidden="1" customHeight="1" x14ac:dyDescent="0.2">
      <c r="A667" s="244" t="s">
        <v>7293</v>
      </c>
      <c r="B667" s="235">
        <v>657208701</v>
      </c>
      <c r="C667" s="235" t="s">
        <v>3458</v>
      </c>
      <c r="D667" s="236" t="s">
        <v>8158</v>
      </c>
      <c r="E667" s="235" t="s">
        <v>3485</v>
      </c>
      <c r="F667" s="237" t="s">
        <v>3486</v>
      </c>
      <c r="G667" s="237"/>
      <c r="H667" s="237" t="s">
        <v>3487</v>
      </c>
      <c r="I667" s="237" t="s">
        <v>3488</v>
      </c>
      <c r="J667" s="237" t="s">
        <v>588</v>
      </c>
      <c r="K667" s="235" t="s">
        <v>3489</v>
      </c>
      <c r="L667" s="235" t="s">
        <v>3490</v>
      </c>
      <c r="M667" s="235" t="s">
        <v>3492</v>
      </c>
      <c r="N667" s="238" t="s">
        <v>47</v>
      </c>
      <c r="O667" s="239" t="s">
        <v>1174</v>
      </c>
      <c r="P667" s="239" t="s">
        <v>3493</v>
      </c>
      <c r="Q667" s="240" t="s">
        <v>3491</v>
      </c>
      <c r="R667" s="239"/>
      <c r="S667" s="240" t="s">
        <v>346</v>
      </c>
      <c r="T667" s="240" t="s">
        <v>3494</v>
      </c>
      <c r="U667" s="240">
        <v>2006</v>
      </c>
      <c r="V667" s="241">
        <v>39303</v>
      </c>
      <c r="W667" s="239">
        <v>7366</v>
      </c>
      <c r="X667" s="257"/>
      <c r="Y667" s="238"/>
      <c r="Z667" s="257"/>
      <c r="AA667" s="257"/>
      <c r="AB667" s="257"/>
      <c r="AC667" s="235"/>
      <c r="AD667" s="41"/>
      <c r="AE667" s="41"/>
      <c r="AF667" s="41"/>
      <c r="AG667" s="41"/>
      <c r="AH667" s="41"/>
      <c r="AI667" s="307"/>
    </row>
    <row r="668" spans="1:35" ht="45" hidden="1" customHeight="1" x14ac:dyDescent="0.2">
      <c r="A668" s="244" t="s">
        <v>7294</v>
      </c>
      <c r="B668" s="235">
        <v>657351903</v>
      </c>
      <c r="C668" s="235" t="s">
        <v>3448</v>
      </c>
      <c r="D668" s="236" t="s">
        <v>8158</v>
      </c>
      <c r="E668" s="235" t="s">
        <v>3495</v>
      </c>
      <c r="F668" s="237" t="s">
        <v>3496</v>
      </c>
      <c r="G668" s="237"/>
      <c r="H668" s="237" t="s">
        <v>3497</v>
      </c>
      <c r="I668" s="270" t="s">
        <v>3498</v>
      </c>
      <c r="J668" s="270" t="s">
        <v>1595</v>
      </c>
      <c r="K668" s="235" t="s">
        <v>3499</v>
      </c>
      <c r="L668" s="235" t="s">
        <v>3500</v>
      </c>
      <c r="M668" s="235" t="s">
        <v>3502</v>
      </c>
      <c r="N668" s="238" t="s">
        <v>46</v>
      </c>
      <c r="O668" s="239" t="s">
        <v>582</v>
      </c>
      <c r="P668" s="239" t="s">
        <v>3503</v>
      </c>
      <c r="Q668" s="240" t="s">
        <v>3501</v>
      </c>
      <c r="R668" s="239"/>
      <c r="S668" s="240">
        <v>93401</v>
      </c>
      <c r="T668" s="240" t="s">
        <v>3504</v>
      </c>
      <c r="U668" s="240">
        <v>2007</v>
      </c>
      <c r="V668" s="241">
        <v>39289</v>
      </c>
      <c r="W668" s="239">
        <v>7364</v>
      </c>
      <c r="X668" s="257"/>
      <c r="Y668" s="238"/>
      <c r="Z668" s="257"/>
      <c r="AA668" s="257"/>
      <c r="AB668" s="257"/>
      <c r="AC668" s="235"/>
      <c r="AD668" s="41"/>
      <c r="AE668" s="41"/>
      <c r="AF668" s="41"/>
      <c r="AG668" s="41"/>
      <c r="AH668" s="41"/>
      <c r="AI668" s="307"/>
    </row>
    <row r="669" spans="1:35" ht="45" hidden="1" customHeight="1" x14ac:dyDescent="0.2">
      <c r="A669" s="244" t="s">
        <v>7295</v>
      </c>
      <c r="B669" s="235">
        <v>651989108</v>
      </c>
      <c r="C669" s="235" t="s">
        <v>3458</v>
      </c>
      <c r="D669" s="236" t="s">
        <v>8158</v>
      </c>
      <c r="E669" s="235" t="s">
        <v>3505</v>
      </c>
      <c r="F669" s="237" t="s">
        <v>3506</v>
      </c>
      <c r="G669" s="237"/>
      <c r="H669" s="237" t="s">
        <v>3507</v>
      </c>
      <c r="I669" s="237" t="s">
        <v>3508</v>
      </c>
      <c r="J669" s="235" t="s">
        <v>163</v>
      </c>
      <c r="K669" s="235" t="s">
        <v>3509</v>
      </c>
      <c r="L669" s="235" t="s">
        <v>3510</v>
      </c>
      <c r="M669" s="235" t="s">
        <v>3511</v>
      </c>
      <c r="N669" s="238" t="s">
        <v>5033</v>
      </c>
      <c r="O669" s="239" t="s">
        <v>3110</v>
      </c>
      <c r="P669" s="239"/>
      <c r="Q669" s="240"/>
      <c r="R669" s="239"/>
      <c r="S669" s="240" t="s">
        <v>346</v>
      </c>
      <c r="T669" s="240" t="s">
        <v>3512</v>
      </c>
      <c r="U669" s="240">
        <v>2005</v>
      </c>
      <c r="V669" s="241">
        <v>37970</v>
      </c>
      <c r="W669" s="239">
        <v>7113</v>
      </c>
      <c r="X669" s="257"/>
      <c r="Y669" s="238"/>
      <c r="Z669" s="257"/>
      <c r="AA669" s="257"/>
      <c r="AB669" s="257"/>
      <c r="AC669" s="235"/>
      <c r="AD669" s="41"/>
      <c r="AE669" s="41"/>
      <c r="AF669" s="41"/>
      <c r="AG669" s="41"/>
      <c r="AH669" s="41"/>
      <c r="AI669" s="307"/>
    </row>
    <row r="670" spans="1:35" ht="45" hidden="1" customHeight="1" x14ac:dyDescent="0.2">
      <c r="A670" s="244" t="s">
        <v>7296</v>
      </c>
      <c r="B670" s="235">
        <v>742049000</v>
      </c>
      <c r="C670" s="235" t="s">
        <v>3458</v>
      </c>
      <c r="D670" s="236" t="s">
        <v>8158</v>
      </c>
      <c r="E670" s="235" t="s">
        <v>3513</v>
      </c>
      <c r="F670" s="237" t="s">
        <v>3514</v>
      </c>
      <c r="G670" s="237"/>
      <c r="H670" s="237" t="s">
        <v>3515</v>
      </c>
      <c r="I670" s="237" t="s">
        <v>3516</v>
      </c>
      <c r="J670" s="235" t="s">
        <v>565</v>
      </c>
      <c r="K670" s="235" t="s">
        <v>3517</v>
      </c>
      <c r="L670" s="235" t="s">
        <v>3518</v>
      </c>
      <c r="M670" s="235" t="s">
        <v>3519</v>
      </c>
      <c r="N670" s="238" t="s">
        <v>504</v>
      </c>
      <c r="O670" s="239" t="s">
        <v>3520</v>
      </c>
      <c r="P670" s="239"/>
      <c r="Q670" s="240"/>
      <c r="R670" s="239"/>
      <c r="S670" s="240" t="s">
        <v>346</v>
      </c>
      <c r="T670" s="240" t="s">
        <v>5021</v>
      </c>
      <c r="U670" s="240">
        <v>2005</v>
      </c>
      <c r="V670" s="241">
        <v>37970</v>
      </c>
      <c r="W670" s="239">
        <v>6991</v>
      </c>
      <c r="X670" s="257"/>
      <c r="Y670" s="238"/>
      <c r="Z670" s="257"/>
      <c r="AA670" s="257"/>
      <c r="AB670" s="257"/>
      <c r="AC670" s="235"/>
      <c r="AD670" s="41"/>
      <c r="AE670" s="41"/>
      <c r="AF670" s="41"/>
      <c r="AG670" s="41"/>
      <c r="AH670" s="41"/>
      <c r="AI670" s="307"/>
    </row>
    <row r="671" spans="1:35" ht="45" hidden="1" customHeight="1" x14ac:dyDescent="0.2">
      <c r="A671" s="244" t="s">
        <v>7297</v>
      </c>
      <c r="B671" s="235">
        <v>650882008</v>
      </c>
      <c r="C671" s="235" t="s">
        <v>3458</v>
      </c>
      <c r="D671" s="236" t="s">
        <v>8158</v>
      </c>
      <c r="E671" s="235" t="s">
        <v>3521</v>
      </c>
      <c r="F671" s="237" t="s">
        <v>3522</v>
      </c>
      <c r="G671" s="237"/>
      <c r="H671" s="237" t="s">
        <v>3523</v>
      </c>
      <c r="I671" s="237" t="s">
        <v>3524</v>
      </c>
      <c r="J671" s="235" t="s">
        <v>1308</v>
      </c>
      <c r="K671" s="235" t="s">
        <v>3525</v>
      </c>
      <c r="L671" s="235" t="s">
        <v>3526</v>
      </c>
      <c r="M671" s="235" t="s">
        <v>3527</v>
      </c>
      <c r="N671" s="238" t="s">
        <v>504</v>
      </c>
      <c r="O671" s="239" t="s">
        <v>3528</v>
      </c>
      <c r="P671" s="239"/>
      <c r="Q671" s="240"/>
      <c r="R671" s="239"/>
      <c r="S671" s="240" t="s">
        <v>346</v>
      </c>
      <c r="T671" s="240" t="s">
        <v>3529</v>
      </c>
      <c r="U671" s="240">
        <v>2016</v>
      </c>
      <c r="V671" s="241">
        <v>38159</v>
      </c>
      <c r="W671" s="239">
        <v>7126</v>
      </c>
      <c r="X671" s="257"/>
      <c r="Y671" s="238"/>
      <c r="Z671" s="257"/>
      <c r="AA671" s="257"/>
      <c r="AB671" s="257"/>
      <c r="AC671" s="235"/>
      <c r="AD671" s="41"/>
      <c r="AE671" s="41"/>
      <c r="AF671" s="41"/>
      <c r="AG671" s="41"/>
      <c r="AH671" s="41"/>
      <c r="AI671" s="307"/>
    </row>
    <row r="672" spans="1:35" ht="45" hidden="1" customHeight="1" x14ac:dyDescent="0.2">
      <c r="A672" s="244" t="s">
        <v>7298</v>
      </c>
      <c r="B672" s="235">
        <v>740263005</v>
      </c>
      <c r="C672" s="235" t="s">
        <v>3458</v>
      </c>
      <c r="D672" s="236" t="s">
        <v>8158</v>
      </c>
      <c r="E672" s="235" t="s">
        <v>3531</v>
      </c>
      <c r="F672" s="237" t="s">
        <v>3532</v>
      </c>
      <c r="G672" s="237"/>
      <c r="H672" s="237" t="s">
        <v>3530</v>
      </c>
      <c r="I672" s="237" t="s">
        <v>3533</v>
      </c>
      <c r="J672" s="235" t="s">
        <v>109</v>
      </c>
      <c r="K672" s="235" t="s">
        <v>3534</v>
      </c>
      <c r="L672" s="235" t="s">
        <v>3535</v>
      </c>
      <c r="M672" s="238" t="s">
        <v>3536</v>
      </c>
      <c r="N672" s="238" t="s">
        <v>504</v>
      </c>
      <c r="O672" s="239" t="s">
        <v>8182</v>
      </c>
      <c r="P672" s="239"/>
      <c r="Q672" s="240"/>
      <c r="R672" s="239"/>
      <c r="S672" s="239" t="s">
        <v>346</v>
      </c>
      <c r="T672" s="240" t="s">
        <v>3537</v>
      </c>
      <c r="U672" s="240">
        <v>2011</v>
      </c>
      <c r="V672" s="241">
        <v>37970</v>
      </c>
      <c r="W672" s="235">
        <v>6977</v>
      </c>
      <c r="X672" s="257"/>
      <c r="Y672" s="238"/>
      <c r="Z672" s="257"/>
      <c r="AA672" s="257"/>
      <c r="AB672" s="257"/>
      <c r="AC672" s="235"/>
      <c r="AD672" s="41"/>
      <c r="AE672" s="41"/>
      <c r="AF672" s="41"/>
      <c r="AG672" s="41"/>
      <c r="AH672" s="41"/>
      <c r="AI672" s="307"/>
    </row>
    <row r="673" spans="1:35" ht="45" hidden="1" customHeight="1" x14ac:dyDescent="0.2">
      <c r="A673" s="244" t="s">
        <v>7299</v>
      </c>
      <c r="B673" s="235">
        <v>728623004</v>
      </c>
      <c r="C673" s="235" t="s">
        <v>3458</v>
      </c>
      <c r="D673" s="236" t="s">
        <v>8158</v>
      </c>
      <c r="E673" s="235" t="s">
        <v>3539</v>
      </c>
      <c r="F673" s="237" t="s">
        <v>8070</v>
      </c>
      <c r="G673" s="237"/>
      <c r="H673" s="237" t="s">
        <v>3538</v>
      </c>
      <c r="I673" s="237" t="s">
        <v>8071</v>
      </c>
      <c r="J673" s="235" t="s">
        <v>1359</v>
      </c>
      <c r="K673" s="235" t="s">
        <v>5968</v>
      </c>
      <c r="L673" s="235" t="s">
        <v>3540</v>
      </c>
      <c r="M673" s="235" t="s">
        <v>3541</v>
      </c>
      <c r="N673" s="238" t="s">
        <v>504</v>
      </c>
      <c r="O673" s="239" t="s">
        <v>3142</v>
      </c>
      <c r="P673" s="239" t="s">
        <v>3542</v>
      </c>
      <c r="Q673" s="240"/>
      <c r="R673" s="239"/>
      <c r="S673" s="240" t="s">
        <v>346</v>
      </c>
      <c r="T673" s="240" t="s">
        <v>8072</v>
      </c>
      <c r="U673" s="240">
        <v>2021</v>
      </c>
      <c r="V673" s="241">
        <v>37970</v>
      </c>
      <c r="W673" s="239">
        <v>6931</v>
      </c>
      <c r="X673" s="257"/>
      <c r="Y673" s="238"/>
      <c r="Z673" s="257"/>
      <c r="AA673" s="257"/>
      <c r="AB673" s="257"/>
      <c r="AC673" s="235"/>
      <c r="AD673" s="41"/>
      <c r="AE673" s="41"/>
      <c r="AF673" s="41"/>
      <c r="AG673" s="41"/>
      <c r="AH673" s="41"/>
      <c r="AI673" s="307"/>
    </row>
    <row r="674" spans="1:35" ht="45" hidden="1" customHeight="1" x14ac:dyDescent="0.2">
      <c r="A674" s="244" t="s">
        <v>8311</v>
      </c>
      <c r="B674" s="235">
        <v>656176903</v>
      </c>
      <c r="C674" s="235" t="s">
        <v>3448</v>
      </c>
      <c r="D674" s="236" t="s">
        <v>8158</v>
      </c>
      <c r="E674" s="235" t="s">
        <v>3543</v>
      </c>
      <c r="F674" s="237" t="s">
        <v>7937</v>
      </c>
      <c r="G674" s="237"/>
      <c r="H674" s="237" t="s">
        <v>3544</v>
      </c>
      <c r="I674" s="237" t="s">
        <v>7938</v>
      </c>
      <c r="J674" s="235" t="s">
        <v>7939</v>
      </c>
      <c r="K674" s="235" t="s">
        <v>7940</v>
      </c>
      <c r="L674" s="235" t="s">
        <v>7941</v>
      </c>
      <c r="M674" s="235" t="s">
        <v>3546</v>
      </c>
      <c r="N674" s="238" t="s">
        <v>504</v>
      </c>
      <c r="O674" s="239" t="s">
        <v>3142</v>
      </c>
      <c r="P674" s="239" t="s">
        <v>5159</v>
      </c>
      <c r="Q674" s="240" t="s">
        <v>3545</v>
      </c>
      <c r="R674" s="239"/>
      <c r="S674" s="240">
        <v>93401</v>
      </c>
      <c r="T674" s="240" t="s">
        <v>7942</v>
      </c>
      <c r="U674" s="240">
        <v>2021</v>
      </c>
      <c r="V674" s="241">
        <v>38936</v>
      </c>
      <c r="W674" s="239">
        <v>7331</v>
      </c>
      <c r="X674" s="257"/>
      <c r="Y674" s="238"/>
      <c r="Z674" s="257"/>
      <c r="AA674" s="257"/>
      <c r="AB674" s="257"/>
      <c r="AC674" s="235"/>
      <c r="AD674" s="41"/>
      <c r="AE674" s="41"/>
      <c r="AF674" s="41"/>
      <c r="AG674" s="41"/>
      <c r="AH674" s="41"/>
      <c r="AI674" s="307"/>
    </row>
    <row r="675" spans="1:35" ht="45" hidden="1" customHeight="1" x14ac:dyDescent="0.2">
      <c r="A675" s="244" t="s">
        <v>8312</v>
      </c>
      <c r="B675" s="235">
        <v>659940302</v>
      </c>
      <c r="C675" s="235" t="s">
        <v>3425</v>
      </c>
      <c r="D675" s="236" t="s">
        <v>8158</v>
      </c>
      <c r="E675" s="235" t="s">
        <v>3547</v>
      </c>
      <c r="F675" s="237" t="s">
        <v>3548</v>
      </c>
      <c r="G675" s="237"/>
      <c r="H675" s="237" t="s">
        <v>3549</v>
      </c>
      <c r="I675" s="237" t="s">
        <v>3550</v>
      </c>
      <c r="J675" s="235" t="s">
        <v>1491</v>
      </c>
      <c r="K675" s="235" t="s">
        <v>3551</v>
      </c>
      <c r="L675" s="235" t="s">
        <v>3552</v>
      </c>
      <c r="M675" s="235" t="s">
        <v>3553</v>
      </c>
      <c r="N675" s="238" t="s">
        <v>504</v>
      </c>
      <c r="O675" s="239" t="s">
        <v>4686</v>
      </c>
      <c r="P675" s="239"/>
      <c r="Q675" s="240"/>
      <c r="R675" s="239"/>
      <c r="S675" s="240" t="s">
        <v>44</v>
      </c>
      <c r="T675" s="240" t="s">
        <v>3484</v>
      </c>
      <c r="U675" s="240">
        <v>2010</v>
      </c>
      <c r="V675" s="241">
        <v>40728</v>
      </c>
      <c r="W675" s="239">
        <v>7443</v>
      </c>
      <c r="X675" s="257"/>
      <c r="Y675" s="238"/>
      <c r="Z675" s="257"/>
      <c r="AA675" s="257"/>
      <c r="AB675" s="257"/>
      <c r="AC675" s="235"/>
      <c r="AD675" s="41"/>
      <c r="AE675" s="41"/>
      <c r="AF675" s="41"/>
      <c r="AG675" s="41"/>
      <c r="AH675" s="41"/>
      <c r="AI675" s="307"/>
    </row>
    <row r="676" spans="1:35" ht="45" hidden="1" customHeight="1" x14ac:dyDescent="0.2">
      <c r="A676" s="244" t="s">
        <v>7300</v>
      </c>
      <c r="B676" s="235">
        <v>652115705</v>
      </c>
      <c r="C676" s="235" t="s">
        <v>3458</v>
      </c>
      <c r="D676" s="236" t="s">
        <v>8158</v>
      </c>
      <c r="E676" s="235" t="s">
        <v>3554</v>
      </c>
      <c r="F676" s="237" t="s">
        <v>6136</v>
      </c>
      <c r="G676" s="237"/>
      <c r="H676" s="237" t="s">
        <v>3555</v>
      </c>
      <c r="I676" s="237" t="s">
        <v>6137</v>
      </c>
      <c r="J676" s="235" t="s">
        <v>163</v>
      </c>
      <c r="K676" s="235" t="s">
        <v>6138</v>
      </c>
      <c r="L676" s="235" t="s">
        <v>3556</v>
      </c>
      <c r="M676" s="235" t="s">
        <v>3557</v>
      </c>
      <c r="N676" s="238" t="s">
        <v>294</v>
      </c>
      <c r="O676" s="239" t="s">
        <v>8183</v>
      </c>
      <c r="P676" s="239" t="s">
        <v>3558</v>
      </c>
      <c r="Q676" s="240"/>
      <c r="R676" s="239"/>
      <c r="S676" s="240" t="s">
        <v>346</v>
      </c>
      <c r="T676" s="240" t="s">
        <v>5668</v>
      </c>
      <c r="U676" s="240">
        <v>2019</v>
      </c>
      <c r="V676" s="241">
        <v>38228</v>
      </c>
      <c r="W676" s="239">
        <v>7146</v>
      </c>
      <c r="X676" s="257"/>
      <c r="Y676" s="238"/>
      <c r="Z676" s="257"/>
      <c r="AA676" s="257"/>
      <c r="AB676" s="257"/>
      <c r="AC676" s="235"/>
      <c r="AD676" s="41"/>
      <c r="AE676" s="41"/>
      <c r="AF676" s="41"/>
      <c r="AG676" s="41"/>
      <c r="AH676" s="41"/>
      <c r="AI676" s="307"/>
    </row>
    <row r="677" spans="1:35" ht="45" hidden="1" customHeight="1" x14ac:dyDescent="0.2">
      <c r="A677" s="244" t="s">
        <v>7301</v>
      </c>
      <c r="B677" s="235">
        <v>759894200</v>
      </c>
      <c r="C677" s="235" t="s">
        <v>3415</v>
      </c>
      <c r="D677" s="236" t="s">
        <v>8158</v>
      </c>
      <c r="E677" s="235" t="s">
        <v>3559</v>
      </c>
      <c r="F677" s="237" t="s">
        <v>3560</v>
      </c>
      <c r="G677" s="237"/>
      <c r="H677" s="237" t="s">
        <v>3561</v>
      </c>
      <c r="I677" s="237" t="s">
        <v>3562</v>
      </c>
      <c r="J677" s="235" t="s">
        <v>3563</v>
      </c>
      <c r="K677" s="235" t="s">
        <v>3564</v>
      </c>
      <c r="L677" s="235" t="s">
        <v>3565</v>
      </c>
      <c r="M677" s="235" t="s">
        <v>3568</v>
      </c>
      <c r="N677" s="238" t="s">
        <v>46</v>
      </c>
      <c r="O677" s="239" t="s">
        <v>582</v>
      </c>
      <c r="P677" s="239" t="s">
        <v>3567</v>
      </c>
      <c r="Q677" s="240" t="s">
        <v>3566</v>
      </c>
      <c r="R677" s="239"/>
      <c r="S677" s="240" t="s">
        <v>44</v>
      </c>
      <c r="T677" s="240" t="s">
        <v>3569</v>
      </c>
      <c r="U677" s="240">
        <v>2008</v>
      </c>
      <c r="V677" s="241">
        <v>38610</v>
      </c>
      <c r="W677" s="239">
        <v>7191</v>
      </c>
      <c r="X677" s="257"/>
      <c r="Y677" s="238"/>
      <c r="Z677" s="257"/>
      <c r="AA677" s="257"/>
      <c r="AB677" s="257"/>
      <c r="AC677" s="235"/>
      <c r="AD677" s="41"/>
      <c r="AE677" s="41"/>
      <c r="AF677" s="41"/>
      <c r="AG677" s="41"/>
      <c r="AH677" s="41"/>
      <c r="AI677" s="307"/>
    </row>
    <row r="678" spans="1:35" ht="45" hidden="1" customHeight="1" x14ac:dyDescent="0.2">
      <c r="A678" s="244" t="s">
        <v>8313</v>
      </c>
      <c r="B678" s="235">
        <v>656702605</v>
      </c>
      <c r="C678" s="235" t="s">
        <v>3448</v>
      </c>
      <c r="D678" s="236" t="s">
        <v>8158</v>
      </c>
      <c r="E678" s="235" t="s">
        <v>3570</v>
      </c>
      <c r="F678" s="237" t="s">
        <v>3571</v>
      </c>
      <c r="G678" s="237"/>
      <c r="H678" s="237" t="s">
        <v>3572</v>
      </c>
      <c r="I678" s="237" t="s">
        <v>3573</v>
      </c>
      <c r="J678" s="235" t="s">
        <v>3574</v>
      </c>
      <c r="K678" s="235" t="s">
        <v>3575</v>
      </c>
      <c r="L678" s="235" t="s">
        <v>3576</v>
      </c>
      <c r="M678" s="235" t="s">
        <v>3578</v>
      </c>
      <c r="N678" s="238" t="s">
        <v>504</v>
      </c>
      <c r="O678" s="235" t="s">
        <v>3835</v>
      </c>
      <c r="P678" s="239" t="s">
        <v>3579</v>
      </c>
      <c r="Q678" s="239" t="s">
        <v>3577</v>
      </c>
      <c r="R678" s="239"/>
      <c r="S678" s="240">
        <v>93401</v>
      </c>
      <c r="T678" s="240" t="s">
        <v>3580</v>
      </c>
      <c r="U678" s="240">
        <v>2007</v>
      </c>
      <c r="V678" s="241">
        <v>39212</v>
      </c>
      <c r="W678" s="239">
        <v>7357</v>
      </c>
      <c r="X678" s="257"/>
      <c r="Y678" s="238"/>
      <c r="Z678" s="257"/>
      <c r="AA678" s="257"/>
      <c r="AB678" s="257"/>
      <c r="AC678" s="235"/>
      <c r="AD678" s="41"/>
      <c r="AE678" s="41"/>
      <c r="AF678" s="41"/>
      <c r="AG678" s="41"/>
      <c r="AH678" s="41"/>
      <c r="AI678" s="307"/>
    </row>
    <row r="679" spans="1:35" ht="45" hidden="1" customHeight="1" x14ac:dyDescent="0.2">
      <c r="A679" s="244" t="s">
        <v>8314</v>
      </c>
      <c r="B679" s="235">
        <v>733958006</v>
      </c>
      <c r="C679" s="235" t="s">
        <v>3415</v>
      </c>
      <c r="D679" s="236" t="s">
        <v>8158</v>
      </c>
      <c r="E679" s="235" t="s">
        <v>3581</v>
      </c>
      <c r="F679" s="237" t="s">
        <v>3582</v>
      </c>
      <c r="G679" s="237"/>
      <c r="H679" s="237" t="s">
        <v>3583</v>
      </c>
      <c r="I679" s="237" t="s">
        <v>3584</v>
      </c>
      <c r="J679" s="235" t="s">
        <v>119</v>
      </c>
      <c r="K679" s="235" t="s">
        <v>3585</v>
      </c>
      <c r="L679" s="235" t="s">
        <v>3586</v>
      </c>
      <c r="M679" s="235" t="s">
        <v>3587</v>
      </c>
      <c r="N679" s="238" t="s">
        <v>504</v>
      </c>
      <c r="O679" s="239" t="s">
        <v>3142</v>
      </c>
      <c r="P679" s="239"/>
      <c r="Q679" s="240"/>
      <c r="R679" s="239"/>
      <c r="S679" s="240" t="s">
        <v>346</v>
      </c>
      <c r="T679" s="240" t="s">
        <v>3588</v>
      </c>
      <c r="U679" s="240">
        <v>2005</v>
      </c>
      <c r="V679" s="241">
        <v>37970</v>
      </c>
      <c r="W679" s="239">
        <v>6956</v>
      </c>
      <c r="X679" s="257"/>
      <c r="Y679" s="238"/>
      <c r="Z679" s="257"/>
      <c r="AA679" s="257"/>
      <c r="AB679" s="257"/>
      <c r="AC679" s="235"/>
      <c r="AD679" s="41"/>
      <c r="AE679" s="41"/>
      <c r="AF679" s="41"/>
      <c r="AG679" s="41"/>
      <c r="AH679" s="41"/>
      <c r="AI679" s="307"/>
    </row>
    <row r="680" spans="1:35" ht="45" hidden="1" customHeight="1" x14ac:dyDescent="0.2">
      <c r="A680" s="234" t="s">
        <v>7302</v>
      </c>
      <c r="B680" s="235">
        <v>659660806</v>
      </c>
      <c r="C680" s="270" t="s">
        <v>3415</v>
      </c>
      <c r="D680" s="236" t="s">
        <v>8158</v>
      </c>
      <c r="E680" s="270" t="s">
        <v>3589</v>
      </c>
      <c r="F680" s="237" t="s">
        <v>3590</v>
      </c>
      <c r="G680" s="237"/>
      <c r="H680" s="237" t="s">
        <v>3591</v>
      </c>
      <c r="I680" s="237" t="s">
        <v>3592</v>
      </c>
      <c r="J680" s="235" t="s">
        <v>3442</v>
      </c>
      <c r="K680" s="235" t="s">
        <v>3593</v>
      </c>
      <c r="L680" s="235" t="s">
        <v>3594</v>
      </c>
      <c r="M680" s="235" t="s">
        <v>3595</v>
      </c>
      <c r="N680" s="238" t="s">
        <v>5030</v>
      </c>
      <c r="O680" s="239" t="s">
        <v>57</v>
      </c>
      <c r="P680" s="239"/>
      <c r="Q680" s="240"/>
      <c r="R680" s="239"/>
      <c r="S680" s="240" t="s">
        <v>346</v>
      </c>
      <c r="T680" s="240" t="s">
        <v>3596</v>
      </c>
      <c r="U680" s="240">
        <v>2013</v>
      </c>
      <c r="V680" s="241">
        <v>40032</v>
      </c>
      <c r="W680" s="239">
        <v>7416</v>
      </c>
      <c r="X680" s="257"/>
      <c r="Y680" s="238"/>
      <c r="Z680" s="257"/>
      <c r="AA680" s="257"/>
      <c r="AB680" s="257"/>
      <c r="AC680" s="235"/>
      <c r="AD680" s="41"/>
      <c r="AE680" s="41"/>
      <c r="AF680" s="41"/>
      <c r="AG680" s="41"/>
      <c r="AH680" s="41"/>
      <c r="AI680" s="307"/>
    </row>
    <row r="681" spans="1:35" ht="45" hidden="1" customHeight="1" x14ac:dyDescent="0.2">
      <c r="A681" s="244" t="s">
        <v>8315</v>
      </c>
      <c r="B681" s="235">
        <v>655691103</v>
      </c>
      <c r="C681" s="235" t="s">
        <v>3597</v>
      </c>
      <c r="D681" s="236" t="s">
        <v>8158</v>
      </c>
      <c r="E681" s="235" t="s">
        <v>3598</v>
      </c>
      <c r="F681" s="237" t="s">
        <v>3599</v>
      </c>
      <c r="G681" s="237"/>
      <c r="H681" s="237" t="s">
        <v>3600</v>
      </c>
      <c r="I681" s="237" t="s">
        <v>3601</v>
      </c>
      <c r="J681" s="235" t="s">
        <v>1595</v>
      </c>
      <c r="K681" s="235" t="s">
        <v>3602</v>
      </c>
      <c r="L681" s="235" t="s">
        <v>8073</v>
      </c>
      <c r="M681" s="235" t="s">
        <v>3603</v>
      </c>
      <c r="N681" s="238" t="s">
        <v>504</v>
      </c>
      <c r="O681" s="239" t="s">
        <v>179</v>
      </c>
      <c r="P681" s="239" t="s">
        <v>3604</v>
      </c>
      <c r="Q681" s="240"/>
      <c r="R681" s="239"/>
      <c r="S681" s="240">
        <v>93401</v>
      </c>
      <c r="T681" s="240" t="s">
        <v>3605</v>
      </c>
      <c r="U681" s="240">
        <v>2008</v>
      </c>
      <c r="V681" s="241">
        <v>38915</v>
      </c>
      <c r="W681" s="239">
        <v>7330</v>
      </c>
      <c r="X681" s="257"/>
      <c r="Y681" s="238"/>
      <c r="Z681" s="257"/>
      <c r="AA681" s="257"/>
      <c r="AB681" s="257"/>
      <c r="AC681" s="235"/>
      <c r="AD681" s="41"/>
      <c r="AE681" s="41"/>
      <c r="AF681" s="41"/>
      <c r="AG681" s="41"/>
      <c r="AH681" s="41"/>
      <c r="AI681" s="307"/>
    </row>
    <row r="682" spans="1:35" ht="45" hidden="1" customHeight="1" x14ac:dyDescent="0.2">
      <c r="A682" s="244" t="s">
        <v>7303</v>
      </c>
      <c r="B682" s="235">
        <v>655097503</v>
      </c>
      <c r="C682" s="235" t="s">
        <v>3415</v>
      </c>
      <c r="D682" s="236" t="s">
        <v>8158</v>
      </c>
      <c r="E682" s="235" t="s">
        <v>3606</v>
      </c>
      <c r="F682" s="237" t="s">
        <v>3607</v>
      </c>
      <c r="G682" s="237"/>
      <c r="H682" s="237" t="s">
        <v>3608</v>
      </c>
      <c r="I682" s="237" t="s">
        <v>3609</v>
      </c>
      <c r="J682" s="235" t="s">
        <v>3610</v>
      </c>
      <c r="K682" s="235" t="s">
        <v>3611</v>
      </c>
      <c r="L682" s="235" t="s">
        <v>3612</v>
      </c>
      <c r="M682" s="235" t="s">
        <v>3613</v>
      </c>
      <c r="N682" s="238" t="s">
        <v>46</v>
      </c>
      <c r="O682" s="239" t="s">
        <v>538</v>
      </c>
      <c r="P682" s="239" t="s">
        <v>3614</v>
      </c>
      <c r="Q682" s="240"/>
      <c r="R682" s="239"/>
      <c r="S682" s="240" t="s">
        <v>44</v>
      </c>
      <c r="T682" s="240" t="s">
        <v>3615</v>
      </c>
      <c r="U682" s="240">
        <v>2012</v>
      </c>
      <c r="V682" s="241">
        <v>38617</v>
      </c>
      <c r="W682" s="239">
        <v>7192</v>
      </c>
      <c r="X682" s="257"/>
      <c r="Y682" s="238"/>
      <c r="Z682" s="257"/>
      <c r="AA682" s="257"/>
      <c r="AB682" s="257"/>
      <c r="AC682" s="235"/>
      <c r="AD682" s="41"/>
      <c r="AE682" s="41"/>
      <c r="AF682" s="41"/>
      <c r="AG682" s="41"/>
      <c r="AH682" s="41"/>
      <c r="AI682" s="307"/>
    </row>
    <row r="683" spans="1:35" ht="45" hidden="1" customHeight="1" x14ac:dyDescent="0.2">
      <c r="A683" s="244" t="s">
        <v>3616</v>
      </c>
      <c r="B683" s="235">
        <v>658880209</v>
      </c>
      <c r="C683" s="235" t="s">
        <v>1291</v>
      </c>
      <c r="D683" s="236" t="s">
        <v>8225</v>
      </c>
      <c r="E683" s="235" t="s">
        <v>3617</v>
      </c>
      <c r="F683" s="237" t="s">
        <v>3618</v>
      </c>
      <c r="G683" s="237"/>
      <c r="H683" s="237" t="s">
        <v>3619</v>
      </c>
      <c r="I683" s="237" t="s">
        <v>3620</v>
      </c>
      <c r="J683" s="235" t="s">
        <v>3621</v>
      </c>
      <c r="K683" s="235" t="s">
        <v>3621</v>
      </c>
      <c r="L683" s="235" t="s">
        <v>3622</v>
      </c>
      <c r="M683" s="235" t="s">
        <v>3624</v>
      </c>
      <c r="N683" s="238" t="s">
        <v>46</v>
      </c>
      <c r="O683" s="239" t="s">
        <v>3146</v>
      </c>
      <c r="P683" s="235" t="s">
        <v>3625</v>
      </c>
      <c r="Q683" s="239" t="s">
        <v>3623</v>
      </c>
      <c r="R683" s="239"/>
      <c r="S683" s="240" t="s">
        <v>81</v>
      </c>
      <c r="T683" s="240" t="s">
        <v>3626</v>
      </c>
      <c r="U683" s="240">
        <v>2007</v>
      </c>
      <c r="V683" s="241">
        <v>39713</v>
      </c>
      <c r="W683" s="239">
        <v>7404</v>
      </c>
      <c r="X683" s="257"/>
      <c r="Y683" s="238"/>
      <c r="Z683" s="257"/>
      <c r="AA683" s="257"/>
      <c r="AB683" s="257"/>
      <c r="AC683" s="235"/>
      <c r="AD683" s="41"/>
      <c r="AE683" s="41"/>
      <c r="AF683" s="41"/>
      <c r="AG683" s="41"/>
      <c r="AH683" s="41"/>
      <c r="AI683" s="307"/>
    </row>
    <row r="684" spans="1:35" ht="45" hidden="1" customHeight="1" x14ac:dyDescent="0.2">
      <c r="A684" s="244" t="s">
        <v>8316</v>
      </c>
      <c r="B684" s="235">
        <v>718283000</v>
      </c>
      <c r="C684" s="235" t="s">
        <v>3425</v>
      </c>
      <c r="D684" s="236" t="s">
        <v>8158</v>
      </c>
      <c r="E684" s="235" t="s">
        <v>3627</v>
      </c>
      <c r="F684" s="237" t="s">
        <v>3628</v>
      </c>
      <c r="G684" s="237"/>
      <c r="H684" s="237" t="s">
        <v>3629</v>
      </c>
      <c r="I684" s="237" t="s">
        <v>5767</v>
      </c>
      <c r="J684" s="235" t="s">
        <v>3630</v>
      </c>
      <c r="K684" s="235" t="s">
        <v>5768</v>
      </c>
      <c r="L684" s="235" t="s">
        <v>5769</v>
      </c>
      <c r="M684" s="235" t="s">
        <v>3632</v>
      </c>
      <c r="N684" s="238" t="s">
        <v>46</v>
      </c>
      <c r="O684" s="239" t="s">
        <v>3105</v>
      </c>
      <c r="P684" s="239" t="s">
        <v>3633</v>
      </c>
      <c r="Q684" s="240" t="s">
        <v>3631</v>
      </c>
      <c r="R684" s="239"/>
      <c r="S684" s="240" t="s">
        <v>44</v>
      </c>
      <c r="T684" s="240" t="s">
        <v>3634</v>
      </c>
      <c r="U684" s="240">
        <v>2014</v>
      </c>
      <c r="V684" s="241">
        <v>37119</v>
      </c>
      <c r="W684" s="239">
        <v>7449</v>
      </c>
      <c r="X684" s="257"/>
      <c r="Y684" s="238"/>
      <c r="Z684" s="257"/>
      <c r="AA684" s="257"/>
      <c r="AB684" s="257"/>
      <c r="AC684" s="235"/>
      <c r="AD684" s="41"/>
      <c r="AE684" s="41"/>
      <c r="AF684" s="41"/>
      <c r="AG684" s="41"/>
      <c r="AH684" s="41"/>
      <c r="AI684" s="307"/>
    </row>
    <row r="685" spans="1:35" ht="45" hidden="1" customHeight="1" x14ac:dyDescent="0.2">
      <c r="A685" s="244" t="s">
        <v>7304</v>
      </c>
      <c r="B685" s="235">
        <v>657699209</v>
      </c>
      <c r="C685" s="235" t="s">
        <v>3425</v>
      </c>
      <c r="D685" s="236" t="s">
        <v>8158</v>
      </c>
      <c r="E685" s="235" t="s">
        <v>3635</v>
      </c>
      <c r="F685" s="237" t="s">
        <v>3636</v>
      </c>
      <c r="G685" s="237"/>
      <c r="H685" s="237" t="s">
        <v>3637</v>
      </c>
      <c r="I685" s="237" t="s">
        <v>3638</v>
      </c>
      <c r="J685" s="235" t="s">
        <v>3639</v>
      </c>
      <c r="K685" s="235" t="s">
        <v>3640</v>
      </c>
      <c r="L685" s="235" t="s">
        <v>3641</v>
      </c>
      <c r="M685" s="235" t="s">
        <v>3642</v>
      </c>
      <c r="N685" s="238" t="s">
        <v>504</v>
      </c>
      <c r="O685" s="239" t="s">
        <v>638</v>
      </c>
      <c r="P685" s="239" t="s">
        <v>3643</v>
      </c>
      <c r="Q685" s="240"/>
      <c r="R685" s="239"/>
      <c r="S685" s="240" t="s">
        <v>44</v>
      </c>
      <c r="T685" s="240" t="s">
        <v>639</v>
      </c>
      <c r="U685" s="240">
        <v>2011</v>
      </c>
      <c r="V685" s="241">
        <v>41288</v>
      </c>
      <c r="W685" s="239">
        <v>7469</v>
      </c>
      <c r="X685" s="257"/>
      <c r="Y685" s="238"/>
      <c r="Z685" s="257"/>
      <c r="AA685" s="257"/>
      <c r="AB685" s="257"/>
      <c r="AC685" s="235"/>
      <c r="AD685" s="41"/>
      <c r="AE685" s="41"/>
      <c r="AF685" s="41"/>
      <c r="AG685" s="41"/>
      <c r="AH685" s="41"/>
      <c r="AI685" s="307"/>
    </row>
    <row r="686" spans="1:35" ht="45" hidden="1" customHeight="1" x14ac:dyDescent="0.2">
      <c r="A686" s="244" t="s">
        <v>7305</v>
      </c>
      <c r="B686" s="235">
        <v>653173105</v>
      </c>
      <c r="C686" s="235" t="s">
        <v>3458</v>
      </c>
      <c r="D686" s="236" t="s">
        <v>8158</v>
      </c>
      <c r="E686" s="235" t="s">
        <v>3644</v>
      </c>
      <c r="F686" s="237" t="s">
        <v>3645</v>
      </c>
      <c r="G686" s="237"/>
      <c r="H686" s="237" t="s">
        <v>3646</v>
      </c>
      <c r="I686" s="237" t="s">
        <v>3647</v>
      </c>
      <c r="J686" s="235" t="s">
        <v>3648</v>
      </c>
      <c r="K686" s="235" t="s">
        <v>3649</v>
      </c>
      <c r="L686" s="235" t="s">
        <v>3650</v>
      </c>
      <c r="M686" s="235" t="s">
        <v>3651</v>
      </c>
      <c r="N686" s="238" t="s">
        <v>504</v>
      </c>
      <c r="O686" s="239" t="s">
        <v>8182</v>
      </c>
      <c r="P686" s="239"/>
      <c r="Q686" s="240"/>
      <c r="R686" s="239"/>
      <c r="S686" s="240" t="s">
        <v>1039</v>
      </c>
      <c r="T686" s="240" t="s">
        <v>5017</v>
      </c>
      <c r="U686" s="240">
        <v>2007</v>
      </c>
      <c r="V686" s="241">
        <v>41493</v>
      </c>
      <c r="W686" s="239">
        <v>7332</v>
      </c>
      <c r="X686" s="257"/>
      <c r="Y686" s="238"/>
      <c r="Z686" s="257"/>
      <c r="AA686" s="257"/>
      <c r="AB686" s="257"/>
      <c r="AC686" s="235"/>
      <c r="AD686" s="41"/>
      <c r="AE686" s="41"/>
      <c r="AF686" s="41"/>
      <c r="AG686" s="41"/>
      <c r="AH686" s="41"/>
      <c r="AI686" s="307"/>
    </row>
    <row r="687" spans="1:35" ht="45" hidden="1" customHeight="1" x14ac:dyDescent="0.2">
      <c r="A687" s="244" t="s">
        <v>7306</v>
      </c>
      <c r="B687" s="235">
        <v>732191003</v>
      </c>
      <c r="C687" s="235" t="s">
        <v>3458</v>
      </c>
      <c r="D687" s="236" t="s">
        <v>8158</v>
      </c>
      <c r="E687" s="235" t="s">
        <v>3652</v>
      </c>
      <c r="F687" s="237" t="s">
        <v>3653</v>
      </c>
      <c r="G687" s="237"/>
      <c r="H687" s="237" t="s">
        <v>3654</v>
      </c>
      <c r="I687" s="237" t="s">
        <v>3655</v>
      </c>
      <c r="J687" s="235" t="s">
        <v>62</v>
      </c>
      <c r="K687" s="235" t="s">
        <v>3656</v>
      </c>
      <c r="L687" s="285" t="s">
        <v>3657</v>
      </c>
      <c r="M687" s="235" t="s">
        <v>3658</v>
      </c>
      <c r="N687" s="238" t="s">
        <v>504</v>
      </c>
      <c r="O687" s="239" t="s">
        <v>638</v>
      </c>
      <c r="P687" s="239"/>
      <c r="Q687" s="240"/>
      <c r="R687" s="239"/>
      <c r="S687" s="240" t="s">
        <v>346</v>
      </c>
      <c r="T687" s="240" t="s">
        <v>3659</v>
      </c>
      <c r="U687" s="240">
        <v>2004</v>
      </c>
      <c r="V687" s="241">
        <v>37970</v>
      </c>
      <c r="W687" s="239">
        <v>7026</v>
      </c>
      <c r="X687" s="257"/>
      <c r="Y687" s="238"/>
      <c r="Z687" s="257"/>
      <c r="AA687" s="257"/>
      <c r="AB687" s="257"/>
      <c r="AC687" s="235"/>
      <c r="AD687" s="41"/>
      <c r="AE687" s="41"/>
      <c r="AF687" s="41"/>
      <c r="AG687" s="41"/>
      <c r="AH687" s="41"/>
      <c r="AI687" s="307"/>
    </row>
    <row r="688" spans="1:35" ht="45" hidden="1" customHeight="1" x14ac:dyDescent="0.2">
      <c r="A688" s="244" t="s">
        <v>7307</v>
      </c>
      <c r="B688" s="235">
        <v>654851603</v>
      </c>
      <c r="C688" s="235" t="s">
        <v>3458</v>
      </c>
      <c r="D688" s="236" t="s">
        <v>8158</v>
      </c>
      <c r="E688" s="235" t="s">
        <v>3660</v>
      </c>
      <c r="F688" s="237" t="s">
        <v>3661</v>
      </c>
      <c r="G688" s="237"/>
      <c r="H688" s="237" t="s">
        <v>3662</v>
      </c>
      <c r="I688" s="237" t="s">
        <v>3663</v>
      </c>
      <c r="J688" s="235" t="s">
        <v>3664</v>
      </c>
      <c r="K688" s="235" t="s">
        <v>3665</v>
      </c>
      <c r="L688" s="235" t="s">
        <v>3666</v>
      </c>
      <c r="M688" s="235" t="s">
        <v>3667</v>
      </c>
      <c r="N688" s="238" t="s">
        <v>5030</v>
      </c>
      <c r="O688" s="239" t="s">
        <v>57</v>
      </c>
      <c r="P688" s="239"/>
      <c r="Q688" s="240"/>
      <c r="R688" s="239"/>
      <c r="S688" s="240" t="s">
        <v>346</v>
      </c>
      <c r="T688" s="240" t="s">
        <v>3668</v>
      </c>
      <c r="U688" s="240">
        <v>2012</v>
      </c>
      <c r="V688" s="241">
        <v>38503</v>
      </c>
      <c r="W688" s="239">
        <v>7171</v>
      </c>
      <c r="X688" s="257"/>
      <c r="Y688" s="238"/>
      <c r="Z688" s="257"/>
      <c r="AA688" s="257"/>
      <c r="AB688" s="257"/>
      <c r="AC688" s="235"/>
      <c r="AD688" s="41"/>
      <c r="AE688" s="41"/>
      <c r="AF688" s="41"/>
      <c r="AG688" s="41"/>
      <c r="AH688" s="41"/>
      <c r="AI688" s="307"/>
    </row>
    <row r="689" spans="1:35" ht="45" hidden="1" customHeight="1" x14ac:dyDescent="0.2">
      <c r="A689" s="244" t="s">
        <v>7308</v>
      </c>
      <c r="B689" s="235">
        <v>757565005</v>
      </c>
      <c r="C689" s="235" t="s">
        <v>3415</v>
      </c>
      <c r="D689" s="236" t="s">
        <v>8158</v>
      </c>
      <c r="E689" s="235" t="s">
        <v>3722</v>
      </c>
      <c r="F689" s="237" t="s">
        <v>3723</v>
      </c>
      <c r="G689" s="237"/>
      <c r="H689" s="237" t="s">
        <v>3724</v>
      </c>
      <c r="I689" s="237" t="s">
        <v>3725</v>
      </c>
      <c r="J689" s="235" t="s">
        <v>119</v>
      </c>
      <c r="K689" s="235" t="s">
        <v>3726</v>
      </c>
      <c r="L689" s="235" t="s">
        <v>3727</v>
      </c>
      <c r="M689" s="235" t="s">
        <v>3728</v>
      </c>
      <c r="N689" s="238" t="s">
        <v>46</v>
      </c>
      <c r="O689" s="239" t="s">
        <v>538</v>
      </c>
      <c r="P689" s="239"/>
      <c r="Q689" s="240"/>
      <c r="R689" s="239"/>
      <c r="S689" s="240" t="s">
        <v>346</v>
      </c>
      <c r="T689" s="240" t="s">
        <v>3729</v>
      </c>
      <c r="U689" s="240">
        <v>2005</v>
      </c>
      <c r="V689" s="241">
        <v>38715</v>
      </c>
      <c r="W689" s="239">
        <v>7241</v>
      </c>
      <c r="X689" s="257"/>
      <c r="Y689" s="238"/>
      <c r="Z689" s="257"/>
      <c r="AA689" s="257"/>
      <c r="AB689" s="257"/>
      <c r="AC689" s="235"/>
      <c r="AD689" s="41"/>
      <c r="AE689" s="41"/>
      <c r="AF689" s="41"/>
      <c r="AG689" s="41"/>
      <c r="AH689" s="41"/>
      <c r="AI689" s="307"/>
    </row>
    <row r="690" spans="1:35" ht="45" hidden="1" customHeight="1" x14ac:dyDescent="0.2">
      <c r="A690" s="244" t="s">
        <v>7309</v>
      </c>
      <c r="B690" s="235">
        <v>728421002</v>
      </c>
      <c r="C690" s="235" t="s">
        <v>3458</v>
      </c>
      <c r="D690" s="236" t="s">
        <v>8158</v>
      </c>
      <c r="E690" s="235" t="s">
        <v>3669</v>
      </c>
      <c r="F690" s="237" t="s">
        <v>3670</v>
      </c>
      <c r="G690" s="237"/>
      <c r="H690" s="237" t="s">
        <v>3671</v>
      </c>
      <c r="I690" s="237" t="s">
        <v>3672</v>
      </c>
      <c r="J690" s="235" t="s">
        <v>1308</v>
      </c>
      <c r="K690" s="235" t="s">
        <v>3673</v>
      </c>
      <c r="L690" s="235" t="s">
        <v>3674</v>
      </c>
      <c r="M690" s="235" t="s">
        <v>3675</v>
      </c>
      <c r="N690" s="238" t="s">
        <v>504</v>
      </c>
      <c r="O690" s="239" t="s">
        <v>179</v>
      </c>
      <c r="P690" s="239"/>
      <c r="Q690" s="240"/>
      <c r="R690" s="239"/>
      <c r="S690" s="240" t="s">
        <v>346</v>
      </c>
      <c r="T690" s="240" t="s">
        <v>3676</v>
      </c>
      <c r="U690" s="240">
        <v>2014</v>
      </c>
      <c r="V690" s="241">
        <v>37970</v>
      </c>
      <c r="W690" s="239">
        <v>6939</v>
      </c>
      <c r="X690" s="257"/>
      <c r="Y690" s="238"/>
      <c r="Z690" s="257"/>
      <c r="AA690" s="257"/>
      <c r="AB690" s="257"/>
      <c r="AC690" s="235"/>
      <c r="AD690" s="41"/>
      <c r="AE690" s="41"/>
      <c r="AF690" s="41"/>
      <c r="AG690" s="41"/>
      <c r="AH690" s="41"/>
      <c r="AI690" s="307"/>
    </row>
    <row r="691" spans="1:35" ht="45" hidden="1" customHeight="1" x14ac:dyDescent="0.2">
      <c r="A691" s="244" t="s">
        <v>7310</v>
      </c>
      <c r="B691" s="235">
        <v>754998008</v>
      </c>
      <c r="C691" s="235" t="s">
        <v>3458</v>
      </c>
      <c r="D691" s="236" t="s">
        <v>8158</v>
      </c>
      <c r="E691" s="235" t="s">
        <v>3677</v>
      </c>
      <c r="F691" s="237" t="s">
        <v>3678</v>
      </c>
      <c r="G691" s="237"/>
      <c r="H691" s="237" t="s">
        <v>3679</v>
      </c>
      <c r="I691" s="237" t="s">
        <v>3680</v>
      </c>
      <c r="J691" s="235" t="s">
        <v>3681</v>
      </c>
      <c r="K691" s="235" t="s">
        <v>3682</v>
      </c>
      <c r="L691" s="235" t="s">
        <v>3683</v>
      </c>
      <c r="M691" s="235" t="s">
        <v>3684</v>
      </c>
      <c r="N691" s="238" t="s">
        <v>504</v>
      </c>
      <c r="O691" s="239" t="s">
        <v>179</v>
      </c>
      <c r="P691" s="239"/>
      <c r="Q691" s="240"/>
      <c r="R691" s="239"/>
      <c r="S691" s="240" t="s">
        <v>346</v>
      </c>
      <c r="T691" s="240" t="s">
        <v>3659</v>
      </c>
      <c r="U691" s="240">
        <v>2004</v>
      </c>
      <c r="V691" s="241">
        <v>37970</v>
      </c>
      <c r="W691" s="239">
        <v>7043</v>
      </c>
      <c r="X691" s="257"/>
      <c r="Y691" s="238"/>
      <c r="Z691" s="257"/>
      <c r="AA691" s="257"/>
      <c r="AB691" s="257"/>
      <c r="AC691" s="235"/>
      <c r="AD691" s="41"/>
      <c r="AE691" s="41"/>
      <c r="AF691" s="41"/>
      <c r="AG691" s="41"/>
      <c r="AH691" s="41"/>
      <c r="AI691" s="307"/>
    </row>
    <row r="692" spans="1:35" ht="45" hidden="1" customHeight="1" x14ac:dyDescent="0.2">
      <c r="A692" s="244" t="s">
        <v>8317</v>
      </c>
      <c r="B692" s="235">
        <v>655994203</v>
      </c>
      <c r="C692" s="235" t="s">
        <v>3448</v>
      </c>
      <c r="D692" s="236" t="s">
        <v>8158</v>
      </c>
      <c r="E692" s="235" t="s">
        <v>3685</v>
      </c>
      <c r="F692" s="237" t="s">
        <v>3686</v>
      </c>
      <c r="G692" s="237"/>
      <c r="H692" s="237" t="s">
        <v>3687</v>
      </c>
      <c r="I692" s="237" t="s">
        <v>3688</v>
      </c>
      <c r="J692" s="235" t="s">
        <v>1595</v>
      </c>
      <c r="K692" s="235" t="s">
        <v>3689</v>
      </c>
      <c r="L692" s="235" t="s">
        <v>3690</v>
      </c>
      <c r="M692" s="235" t="s">
        <v>3691</v>
      </c>
      <c r="N692" s="238" t="s">
        <v>46</v>
      </c>
      <c r="O692" s="239" t="s">
        <v>2824</v>
      </c>
      <c r="P692" s="239"/>
      <c r="Q692" s="240"/>
      <c r="R692" s="239"/>
      <c r="S692" s="240">
        <v>93401</v>
      </c>
      <c r="T692" s="240" t="s">
        <v>3692</v>
      </c>
      <c r="U692" s="240">
        <v>2005</v>
      </c>
      <c r="V692" s="241">
        <v>38860</v>
      </c>
      <c r="W692" s="239">
        <v>7321</v>
      </c>
      <c r="X692" s="257"/>
      <c r="Y692" s="238"/>
      <c r="Z692" s="257"/>
      <c r="AA692" s="257"/>
      <c r="AB692" s="257"/>
      <c r="AC692" s="235"/>
      <c r="AD692" s="41"/>
      <c r="AE692" s="41"/>
      <c r="AF692" s="41"/>
      <c r="AG692" s="41"/>
      <c r="AH692" s="41"/>
      <c r="AI692" s="307"/>
    </row>
    <row r="693" spans="1:35" ht="45" hidden="1" customHeight="1" x14ac:dyDescent="0.2">
      <c r="A693" s="244" t="s">
        <v>3693</v>
      </c>
      <c r="B693" s="235">
        <v>653583001</v>
      </c>
      <c r="C693" s="235" t="s">
        <v>3458</v>
      </c>
      <c r="D693" s="236" t="s">
        <v>8158</v>
      </c>
      <c r="E693" s="235" t="s">
        <v>3694</v>
      </c>
      <c r="F693" s="237" t="s">
        <v>3695</v>
      </c>
      <c r="G693" s="237"/>
      <c r="H693" s="237" t="s">
        <v>3696</v>
      </c>
      <c r="I693" s="237" t="s">
        <v>3697</v>
      </c>
      <c r="J693" s="235" t="s">
        <v>3698</v>
      </c>
      <c r="K693" s="235" t="s">
        <v>3699</v>
      </c>
      <c r="L693" s="235" t="s">
        <v>3700</v>
      </c>
      <c r="M693" s="235" t="s">
        <v>3702</v>
      </c>
      <c r="N693" s="238" t="s">
        <v>5034</v>
      </c>
      <c r="O693" s="239" t="s">
        <v>822</v>
      </c>
      <c r="P693" s="239" t="s">
        <v>3703</v>
      </c>
      <c r="Q693" s="240" t="s">
        <v>3701</v>
      </c>
      <c r="R693" s="239"/>
      <c r="S693" s="240" t="s">
        <v>346</v>
      </c>
      <c r="T693" s="240" t="s">
        <v>3704</v>
      </c>
      <c r="U693" s="240">
        <v>2008</v>
      </c>
      <c r="V693" s="241">
        <v>39693</v>
      </c>
      <c r="W693" s="239">
        <v>7401</v>
      </c>
      <c r="X693" s="257"/>
      <c r="Y693" s="238"/>
      <c r="Z693" s="257"/>
      <c r="AA693" s="257"/>
      <c r="AB693" s="257"/>
      <c r="AC693" s="235"/>
      <c r="AD693" s="41"/>
      <c r="AE693" s="41"/>
      <c r="AF693" s="41"/>
      <c r="AG693" s="41"/>
      <c r="AH693" s="41"/>
      <c r="AI693" s="307"/>
    </row>
    <row r="694" spans="1:35" ht="45" hidden="1" customHeight="1" x14ac:dyDescent="0.2">
      <c r="A694" s="244" t="s">
        <v>7311</v>
      </c>
      <c r="B694" s="235">
        <v>652167306</v>
      </c>
      <c r="C694" s="235" t="s">
        <v>3415</v>
      </c>
      <c r="D694" s="236" t="s">
        <v>8158</v>
      </c>
      <c r="E694" s="235" t="s">
        <v>3705</v>
      </c>
      <c r="F694" s="237" t="s">
        <v>3706</v>
      </c>
      <c r="G694" s="237"/>
      <c r="H694" s="237" t="s">
        <v>3707</v>
      </c>
      <c r="I694" s="237" t="s">
        <v>3708</v>
      </c>
      <c r="J694" s="235" t="s">
        <v>119</v>
      </c>
      <c r="K694" s="235" t="s">
        <v>119</v>
      </c>
      <c r="L694" s="235" t="s">
        <v>3709</v>
      </c>
      <c r="M694" s="235" t="s">
        <v>3710</v>
      </c>
      <c r="N694" s="238" t="s">
        <v>46</v>
      </c>
      <c r="O694" s="239" t="s">
        <v>1210</v>
      </c>
      <c r="P694" s="239"/>
      <c r="Q694" s="240"/>
      <c r="R694" s="239"/>
      <c r="S694" s="240" t="s">
        <v>346</v>
      </c>
      <c r="T694" s="240" t="s">
        <v>3711</v>
      </c>
      <c r="U694" s="240">
        <v>2012</v>
      </c>
      <c r="V694" s="241">
        <v>38713</v>
      </c>
      <c r="W694" s="239">
        <v>7238</v>
      </c>
      <c r="X694" s="257"/>
      <c r="Y694" s="238"/>
      <c r="Z694" s="257"/>
      <c r="AA694" s="257"/>
      <c r="AB694" s="257"/>
      <c r="AC694" s="235"/>
      <c r="AD694" s="41"/>
      <c r="AE694" s="41"/>
      <c r="AF694" s="41"/>
      <c r="AG694" s="41"/>
      <c r="AH694" s="41"/>
      <c r="AI694" s="307"/>
    </row>
    <row r="695" spans="1:35" ht="45" hidden="1" customHeight="1" x14ac:dyDescent="0.2">
      <c r="A695" s="244" t="s">
        <v>8318</v>
      </c>
      <c r="B695" s="235">
        <v>745445004</v>
      </c>
      <c r="C695" s="235" t="s">
        <v>3458</v>
      </c>
      <c r="D695" s="236" t="s">
        <v>8158</v>
      </c>
      <c r="E695" s="235" t="s">
        <v>3712</v>
      </c>
      <c r="F695" s="237" t="s">
        <v>3713</v>
      </c>
      <c r="G695" s="237"/>
      <c r="H695" s="237" t="s">
        <v>3714</v>
      </c>
      <c r="I695" s="237" t="s">
        <v>3715</v>
      </c>
      <c r="J695" s="270" t="s">
        <v>3717</v>
      </c>
      <c r="K695" s="235"/>
      <c r="L695" s="235" t="s">
        <v>3718</v>
      </c>
      <c r="M695" s="235" t="s">
        <v>3716</v>
      </c>
      <c r="N695" s="238" t="s">
        <v>504</v>
      </c>
      <c r="O695" s="239" t="s">
        <v>8182</v>
      </c>
      <c r="P695" s="239" t="s">
        <v>3719</v>
      </c>
      <c r="Q695" s="240" t="s">
        <v>3720</v>
      </c>
      <c r="R695" s="239"/>
      <c r="S695" s="240" t="s">
        <v>993</v>
      </c>
      <c r="T695" s="240" t="s">
        <v>3721</v>
      </c>
      <c r="U695" s="240">
        <v>2016</v>
      </c>
      <c r="V695" s="241">
        <v>38159</v>
      </c>
      <c r="W695" s="239">
        <v>7131</v>
      </c>
      <c r="X695" s="257"/>
      <c r="Y695" s="238"/>
      <c r="Z695" s="257"/>
      <c r="AA695" s="257"/>
      <c r="AB695" s="257"/>
      <c r="AC695" s="235"/>
      <c r="AD695" s="41"/>
      <c r="AE695" s="41"/>
      <c r="AF695" s="41"/>
      <c r="AG695" s="41"/>
      <c r="AH695" s="41"/>
      <c r="AI695" s="307"/>
    </row>
    <row r="696" spans="1:35" ht="45" hidden="1" customHeight="1" x14ac:dyDescent="0.2">
      <c r="A696" s="244" t="s">
        <v>7312</v>
      </c>
      <c r="B696" s="235" t="s">
        <v>7871</v>
      </c>
      <c r="C696" s="235" t="s">
        <v>3458</v>
      </c>
      <c r="D696" s="236" t="s">
        <v>8158</v>
      </c>
      <c r="E696" s="235" t="s">
        <v>3730</v>
      </c>
      <c r="F696" s="237" t="s">
        <v>3731</v>
      </c>
      <c r="G696" s="237"/>
      <c r="H696" s="237" t="s">
        <v>3732</v>
      </c>
      <c r="I696" s="237" t="s">
        <v>3733</v>
      </c>
      <c r="J696" s="235" t="s">
        <v>3402</v>
      </c>
      <c r="K696" s="235" t="s">
        <v>3734</v>
      </c>
      <c r="L696" s="235" t="s">
        <v>3735</v>
      </c>
      <c r="M696" s="235" t="s">
        <v>3736</v>
      </c>
      <c r="N696" s="238" t="s">
        <v>46</v>
      </c>
      <c r="O696" s="239" t="s">
        <v>688</v>
      </c>
      <c r="P696" s="239"/>
      <c r="Q696" s="240"/>
      <c r="R696" s="239"/>
      <c r="S696" s="240" t="s">
        <v>346</v>
      </c>
      <c r="T696" s="240" t="s">
        <v>3737</v>
      </c>
      <c r="U696" s="240">
        <v>2006</v>
      </c>
      <c r="V696" s="241">
        <v>37970</v>
      </c>
      <c r="W696" s="239">
        <v>7119</v>
      </c>
      <c r="X696" s="257"/>
      <c r="Y696" s="238"/>
      <c r="Z696" s="257"/>
      <c r="AA696" s="257"/>
      <c r="AB696" s="257"/>
      <c r="AC696" s="235"/>
      <c r="AD696" s="41"/>
      <c r="AE696" s="41"/>
      <c r="AF696" s="41"/>
      <c r="AG696" s="41"/>
      <c r="AH696" s="41"/>
      <c r="AI696" s="307"/>
    </row>
    <row r="697" spans="1:35" ht="45" hidden="1" customHeight="1" x14ac:dyDescent="0.2">
      <c r="A697" s="244" t="s">
        <v>7313</v>
      </c>
      <c r="B697" s="235">
        <v>751175000</v>
      </c>
      <c r="C697" s="235" t="s">
        <v>3415</v>
      </c>
      <c r="D697" s="236" t="s">
        <v>8158</v>
      </c>
      <c r="E697" s="235" t="s">
        <v>3738</v>
      </c>
      <c r="F697" s="237" t="s">
        <v>3739</v>
      </c>
      <c r="G697" s="237"/>
      <c r="H697" s="237" t="s">
        <v>3740</v>
      </c>
      <c r="I697" s="237" t="s">
        <v>3741</v>
      </c>
      <c r="J697" s="235" t="s">
        <v>3742</v>
      </c>
      <c r="K697" s="235" t="s">
        <v>3743</v>
      </c>
      <c r="L697" s="235" t="s">
        <v>3744</v>
      </c>
      <c r="M697" s="235" t="s">
        <v>3745</v>
      </c>
      <c r="N697" s="238" t="s">
        <v>46</v>
      </c>
      <c r="O697" s="239" t="s">
        <v>2824</v>
      </c>
      <c r="P697" s="239"/>
      <c r="Q697" s="240"/>
      <c r="R697" s="239"/>
      <c r="S697" s="240" t="s">
        <v>516</v>
      </c>
      <c r="T697" s="240" t="s">
        <v>3746</v>
      </c>
      <c r="U697" s="240">
        <v>2015</v>
      </c>
      <c r="V697" s="241">
        <v>40485</v>
      </c>
      <c r="W697" s="239">
        <v>7434</v>
      </c>
      <c r="X697" s="257"/>
      <c r="Y697" s="238"/>
      <c r="Z697" s="257"/>
      <c r="AA697" s="257"/>
      <c r="AB697" s="257"/>
      <c r="AC697" s="235"/>
      <c r="AD697" s="41"/>
      <c r="AE697" s="41"/>
      <c r="AF697" s="41"/>
      <c r="AG697" s="41"/>
      <c r="AH697" s="41"/>
      <c r="AI697" s="307"/>
    </row>
    <row r="698" spans="1:35" ht="45" hidden="1" customHeight="1" x14ac:dyDescent="0.2">
      <c r="A698" s="244" t="s">
        <v>8319</v>
      </c>
      <c r="B698" s="235">
        <v>737523004</v>
      </c>
      <c r="C698" s="235" t="s">
        <v>3415</v>
      </c>
      <c r="D698" s="236" t="s">
        <v>8158</v>
      </c>
      <c r="E698" s="235" t="s">
        <v>3747</v>
      </c>
      <c r="F698" s="237" t="s">
        <v>3748</v>
      </c>
      <c r="G698" s="237"/>
      <c r="H698" s="237" t="s">
        <v>3749</v>
      </c>
      <c r="I698" s="237" t="s">
        <v>3750</v>
      </c>
      <c r="J698" s="235" t="s">
        <v>3402</v>
      </c>
      <c r="K698" s="235" t="s">
        <v>3751</v>
      </c>
      <c r="L698" s="235" t="s">
        <v>3752</v>
      </c>
      <c r="M698" s="235" t="s">
        <v>3753</v>
      </c>
      <c r="N698" s="238" t="s">
        <v>46</v>
      </c>
      <c r="O698" s="239" t="s">
        <v>3105</v>
      </c>
      <c r="P698" s="239" t="s">
        <v>3754</v>
      </c>
      <c r="Q698" s="240"/>
      <c r="R698" s="239"/>
      <c r="S698" s="240" t="s">
        <v>81</v>
      </c>
      <c r="T698" s="240" t="s">
        <v>3755</v>
      </c>
      <c r="U698" s="240">
        <v>2005</v>
      </c>
      <c r="V698" s="241">
        <v>37970</v>
      </c>
      <c r="W698" s="284">
        <v>7122</v>
      </c>
      <c r="X698" s="257"/>
      <c r="Y698" s="238"/>
      <c r="Z698" s="257"/>
      <c r="AA698" s="257"/>
      <c r="AB698" s="257"/>
      <c r="AC698" s="235"/>
      <c r="AD698" s="41"/>
      <c r="AE698" s="41"/>
      <c r="AF698" s="41"/>
      <c r="AG698" s="41"/>
      <c r="AH698" s="41"/>
      <c r="AI698" s="307"/>
    </row>
    <row r="699" spans="1:35" ht="45" hidden="1" customHeight="1" x14ac:dyDescent="0.2">
      <c r="A699" s="244" t="s">
        <v>3756</v>
      </c>
      <c r="B699" s="235">
        <v>650199650</v>
      </c>
      <c r="C699" s="235" t="s">
        <v>3757</v>
      </c>
      <c r="D699" s="236" t="s">
        <v>8158</v>
      </c>
      <c r="E699" s="235" t="s">
        <v>3758</v>
      </c>
      <c r="F699" s="237" t="s">
        <v>3759</v>
      </c>
      <c r="G699" s="237"/>
      <c r="H699" s="237" t="s">
        <v>3760</v>
      </c>
      <c r="I699" s="237" t="s">
        <v>3761</v>
      </c>
      <c r="J699" s="235" t="s">
        <v>781</v>
      </c>
      <c r="K699" s="235" t="s">
        <v>3762</v>
      </c>
      <c r="L699" s="235" t="s">
        <v>3763</v>
      </c>
      <c r="M699" s="235" t="s">
        <v>3765</v>
      </c>
      <c r="N699" s="238" t="s">
        <v>504</v>
      </c>
      <c r="O699" s="239" t="s">
        <v>2450</v>
      </c>
      <c r="P699" s="239" t="s">
        <v>3766</v>
      </c>
      <c r="Q699" s="240" t="s">
        <v>3764</v>
      </c>
      <c r="R699" s="239"/>
      <c r="S699" s="240">
        <v>93401</v>
      </c>
      <c r="T699" s="240" t="s">
        <v>3767</v>
      </c>
      <c r="U699" s="240">
        <v>2017</v>
      </c>
      <c r="V699" s="241">
        <v>42762</v>
      </c>
      <c r="W699" s="239">
        <v>7625</v>
      </c>
      <c r="X699" s="257"/>
      <c r="Y699" s="238"/>
      <c r="Z699" s="257"/>
      <c r="AA699" s="257"/>
      <c r="AB699" s="257"/>
      <c r="AC699" s="235"/>
      <c r="AD699" s="41"/>
      <c r="AE699" s="41"/>
      <c r="AF699" s="41"/>
      <c r="AG699" s="41"/>
      <c r="AH699" s="41"/>
      <c r="AI699" s="307"/>
    </row>
    <row r="700" spans="1:35" ht="45" hidden="1" customHeight="1" x14ac:dyDescent="0.2">
      <c r="A700" s="244" t="s">
        <v>7314</v>
      </c>
      <c r="B700" s="235">
        <v>747168008</v>
      </c>
      <c r="C700" s="235" t="s">
        <v>3768</v>
      </c>
      <c r="D700" s="236" t="s">
        <v>8158</v>
      </c>
      <c r="E700" s="235" t="s">
        <v>3769</v>
      </c>
      <c r="F700" s="237" t="s">
        <v>7315</v>
      </c>
      <c r="G700" s="237"/>
      <c r="H700" s="237" t="s">
        <v>3770</v>
      </c>
      <c r="I700" s="237" t="s">
        <v>7316</v>
      </c>
      <c r="J700" s="235" t="s">
        <v>1463</v>
      </c>
      <c r="K700" s="235" t="s">
        <v>6139</v>
      </c>
      <c r="L700" s="235" t="s">
        <v>3771</v>
      </c>
      <c r="M700" s="235" t="s">
        <v>3772</v>
      </c>
      <c r="N700" s="238" t="s">
        <v>504</v>
      </c>
      <c r="O700" s="239" t="s">
        <v>8320</v>
      </c>
      <c r="P700" s="239" t="s">
        <v>7317</v>
      </c>
      <c r="Q700" s="240" t="s">
        <v>7318</v>
      </c>
      <c r="R700" s="239"/>
      <c r="S700" s="240" t="s">
        <v>993</v>
      </c>
      <c r="T700" s="240" t="s">
        <v>6855</v>
      </c>
      <c r="U700" s="240">
        <v>2020</v>
      </c>
      <c r="V700" s="241">
        <v>37970</v>
      </c>
      <c r="W700" s="239">
        <v>7010</v>
      </c>
      <c r="X700" s="302"/>
      <c r="Y700" s="303"/>
      <c r="Z700" s="302"/>
      <c r="AA700" s="302"/>
      <c r="AB700" s="302"/>
      <c r="AC700" s="304"/>
      <c r="AD700" s="41"/>
      <c r="AE700" s="41"/>
      <c r="AF700" s="41"/>
      <c r="AG700" s="41"/>
      <c r="AH700" s="41"/>
      <c r="AI700" s="307"/>
    </row>
    <row r="701" spans="1:35" ht="45" hidden="1" customHeight="1" x14ac:dyDescent="0.2">
      <c r="A701" s="244" t="s">
        <v>7319</v>
      </c>
      <c r="B701" s="235" t="s">
        <v>7872</v>
      </c>
      <c r="C701" s="235" t="s">
        <v>3773</v>
      </c>
      <c r="D701" s="236" t="s">
        <v>8158</v>
      </c>
      <c r="E701" s="235" t="s">
        <v>3774</v>
      </c>
      <c r="F701" s="237" t="s">
        <v>5961</v>
      </c>
      <c r="G701" s="237"/>
      <c r="H701" s="237" t="s">
        <v>3775</v>
      </c>
      <c r="I701" s="237" t="s">
        <v>5962</v>
      </c>
      <c r="J701" s="235" t="s">
        <v>3776</v>
      </c>
      <c r="K701" s="235" t="s">
        <v>5973</v>
      </c>
      <c r="L701" s="235" t="s">
        <v>5963</v>
      </c>
      <c r="M701" s="235" t="s">
        <v>3777</v>
      </c>
      <c r="N701" s="238" t="s">
        <v>5069</v>
      </c>
      <c r="O701" s="239" t="s">
        <v>713</v>
      </c>
      <c r="P701" s="239"/>
      <c r="Q701" s="240"/>
      <c r="R701" s="239"/>
      <c r="S701" s="240" t="s">
        <v>993</v>
      </c>
      <c r="T701" s="240" t="s">
        <v>5965</v>
      </c>
      <c r="U701" s="240">
        <v>2019</v>
      </c>
      <c r="V701" s="241">
        <v>38607</v>
      </c>
      <c r="W701" s="239">
        <v>7190</v>
      </c>
      <c r="X701" s="257"/>
      <c r="Y701" s="238"/>
      <c r="Z701" s="257"/>
      <c r="AA701" s="257"/>
      <c r="AB701" s="257"/>
      <c r="AC701" s="235"/>
      <c r="AD701" s="41"/>
      <c r="AE701" s="41"/>
      <c r="AF701" s="41"/>
      <c r="AG701" s="41"/>
      <c r="AH701" s="41"/>
      <c r="AI701" s="307" t="s">
        <v>8147</v>
      </c>
    </row>
    <row r="702" spans="1:35" ht="45" hidden="1" customHeight="1" x14ac:dyDescent="0.2">
      <c r="A702" s="244" t="s">
        <v>7320</v>
      </c>
      <c r="B702" s="235" t="s">
        <v>7873</v>
      </c>
      <c r="C702" s="235" t="s">
        <v>3458</v>
      </c>
      <c r="D702" s="236" t="s">
        <v>8158</v>
      </c>
      <c r="E702" s="235" t="s">
        <v>3778</v>
      </c>
      <c r="F702" s="237" t="s">
        <v>3779</v>
      </c>
      <c r="G702" s="237"/>
      <c r="H702" s="237" t="s">
        <v>3780</v>
      </c>
      <c r="I702" s="237" t="s">
        <v>3781</v>
      </c>
      <c r="J702" s="235" t="s">
        <v>1403</v>
      </c>
      <c r="K702" s="235" t="s">
        <v>3782</v>
      </c>
      <c r="L702" s="235" t="s">
        <v>3783</v>
      </c>
      <c r="M702" s="235" t="s">
        <v>3784</v>
      </c>
      <c r="N702" s="238" t="s">
        <v>504</v>
      </c>
      <c r="O702" s="239" t="s">
        <v>8182</v>
      </c>
      <c r="P702" s="239" t="s">
        <v>3785</v>
      </c>
      <c r="Q702" s="240"/>
      <c r="R702" s="239"/>
      <c r="S702" s="240" t="s">
        <v>346</v>
      </c>
      <c r="T702" s="240" t="s">
        <v>3786</v>
      </c>
      <c r="U702" s="240">
        <v>2017</v>
      </c>
      <c r="V702" s="241">
        <v>37970</v>
      </c>
      <c r="W702" s="239">
        <v>6921</v>
      </c>
      <c r="X702" s="257"/>
      <c r="Y702" s="238"/>
      <c r="Z702" s="257"/>
      <c r="AA702" s="257"/>
      <c r="AB702" s="257"/>
      <c r="AC702" s="235"/>
      <c r="AD702" s="41"/>
      <c r="AE702" s="41"/>
      <c r="AF702" s="41"/>
      <c r="AG702" s="41"/>
      <c r="AH702" s="41"/>
      <c r="AI702" s="307"/>
    </row>
    <row r="703" spans="1:35" ht="45" hidden="1" customHeight="1" x14ac:dyDescent="0.2">
      <c r="A703" s="244" t="s">
        <v>7321</v>
      </c>
      <c r="B703" s="235">
        <v>650515056</v>
      </c>
      <c r="C703" s="235" t="s">
        <v>3425</v>
      </c>
      <c r="D703" s="236" t="s">
        <v>8158</v>
      </c>
      <c r="E703" s="235" t="s">
        <v>3787</v>
      </c>
      <c r="F703" s="237" t="s">
        <v>3788</v>
      </c>
      <c r="G703" s="237"/>
      <c r="H703" s="237" t="s">
        <v>3789</v>
      </c>
      <c r="I703" s="237" t="s">
        <v>3790</v>
      </c>
      <c r="J703" s="235" t="s">
        <v>3791</v>
      </c>
      <c r="K703" s="235" t="s">
        <v>3792</v>
      </c>
      <c r="L703" s="235" t="s">
        <v>3793</v>
      </c>
      <c r="M703" s="235" t="s">
        <v>3794</v>
      </c>
      <c r="N703" s="238" t="s">
        <v>5035</v>
      </c>
      <c r="O703" s="239" t="s">
        <v>907</v>
      </c>
      <c r="P703" s="239" t="s">
        <v>3795</v>
      </c>
      <c r="Q703" s="240"/>
      <c r="R703" s="239"/>
      <c r="S703" s="240" t="s">
        <v>44</v>
      </c>
      <c r="T703" s="240" t="s">
        <v>639</v>
      </c>
      <c r="U703" s="240">
        <v>2011</v>
      </c>
      <c r="V703" s="241">
        <v>41047</v>
      </c>
      <c r="W703" s="239">
        <v>7464</v>
      </c>
      <c r="X703" s="257"/>
      <c r="Y703" s="238"/>
      <c r="Z703" s="257"/>
      <c r="AA703" s="257"/>
      <c r="AB703" s="257"/>
      <c r="AC703" s="235"/>
      <c r="AD703" s="41"/>
      <c r="AE703" s="41"/>
      <c r="AF703" s="41"/>
      <c r="AG703" s="41"/>
      <c r="AH703" s="41"/>
      <c r="AI703" s="307"/>
    </row>
    <row r="704" spans="1:35" ht="45" hidden="1" customHeight="1" x14ac:dyDescent="0.2">
      <c r="A704" s="244" t="s">
        <v>7322</v>
      </c>
      <c r="B704" s="235" t="s">
        <v>7874</v>
      </c>
      <c r="C704" s="235" t="s">
        <v>3757</v>
      </c>
      <c r="D704" s="236" t="s">
        <v>8158</v>
      </c>
      <c r="E704" s="235" t="s">
        <v>3796</v>
      </c>
      <c r="F704" s="237" t="s">
        <v>3797</v>
      </c>
      <c r="G704" s="237"/>
      <c r="H704" s="237" t="s">
        <v>3798</v>
      </c>
      <c r="I704" s="237" t="s">
        <v>3799</v>
      </c>
      <c r="J704" s="235" t="s">
        <v>1707</v>
      </c>
      <c r="K704" s="235" t="s">
        <v>3800</v>
      </c>
      <c r="L704" s="235" t="s">
        <v>3801</v>
      </c>
      <c r="M704" s="235" t="s">
        <v>3803</v>
      </c>
      <c r="N704" s="238" t="s">
        <v>5030</v>
      </c>
      <c r="O704" s="239" t="s">
        <v>2291</v>
      </c>
      <c r="P704" s="239" t="s">
        <v>3804</v>
      </c>
      <c r="Q704" s="240" t="s">
        <v>3802</v>
      </c>
      <c r="R704" s="239"/>
      <c r="S704" s="240">
        <v>93401</v>
      </c>
      <c r="T704" s="240" t="s">
        <v>3767</v>
      </c>
      <c r="U704" s="240">
        <v>2017</v>
      </c>
      <c r="V704" s="241">
        <v>43376</v>
      </c>
      <c r="W704" s="239">
        <v>7659</v>
      </c>
      <c r="X704" s="257"/>
      <c r="Y704" s="238"/>
      <c r="Z704" s="257"/>
      <c r="AA704" s="257"/>
      <c r="AB704" s="257"/>
      <c r="AC704" s="235"/>
      <c r="AD704" s="41"/>
      <c r="AE704" s="41"/>
      <c r="AF704" s="41"/>
      <c r="AG704" s="41"/>
      <c r="AH704" s="41"/>
      <c r="AI704" s="307"/>
    </row>
    <row r="705" spans="1:35" ht="45" hidden="1" customHeight="1" x14ac:dyDescent="0.2">
      <c r="A705" s="244" t="s">
        <v>7323</v>
      </c>
      <c r="B705" s="235" t="s">
        <v>7875</v>
      </c>
      <c r="C705" s="235" t="s">
        <v>3458</v>
      </c>
      <c r="D705" s="236" t="s">
        <v>8158</v>
      </c>
      <c r="E705" s="235" t="s">
        <v>3805</v>
      </c>
      <c r="F705" s="237" t="s">
        <v>3806</v>
      </c>
      <c r="G705" s="237"/>
      <c r="H705" s="237" t="s">
        <v>3807</v>
      </c>
      <c r="I705" s="237" t="s">
        <v>3808</v>
      </c>
      <c r="J705" s="235" t="s">
        <v>3402</v>
      </c>
      <c r="K705" s="235" t="s">
        <v>3809</v>
      </c>
      <c r="L705" s="235" t="s">
        <v>3810</v>
      </c>
      <c r="M705" s="235" t="s">
        <v>3811</v>
      </c>
      <c r="N705" s="238" t="s">
        <v>504</v>
      </c>
      <c r="O705" s="239" t="s">
        <v>179</v>
      </c>
      <c r="P705" s="239"/>
      <c r="Q705" s="240"/>
      <c r="R705" s="239"/>
      <c r="S705" s="240" t="s">
        <v>346</v>
      </c>
      <c r="T705" s="240" t="s">
        <v>3812</v>
      </c>
      <c r="U705" s="240">
        <v>2008</v>
      </c>
      <c r="V705" s="241">
        <v>37970</v>
      </c>
      <c r="W705" s="239">
        <v>7014</v>
      </c>
      <c r="X705" s="257"/>
      <c r="Y705" s="238"/>
      <c r="Z705" s="257"/>
      <c r="AA705" s="257"/>
      <c r="AB705" s="257"/>
      <c r="AC705" s="235"/>
      <c r="AD705" s="41"/>
      <c r="AE705" s="41"/>
      <c r="AF705" s="41"/>
      <c r="AG705" s="41"/>
      <c r="AH705" s="41"/>
      <c r="AI705" s="307"/>
    </row>
    <row r="706" spans="1:35" ht="45" hidden="1" customHeight="1" x14ac:dyDescent="0.2">
      <c r="A706" s="244" t="s">
        <v>7324</v>
      </c>
      <c r="B706" s="235">
        <v>656859903</v>
      </c>
      <c r="C706" s="235" t="s">
        <v>3458</v>
      </c>
      <c r="D706" s="236" t="s">
        <v>8158</v>
      </c>
      <c r="E706" s="235" t="s">
        <v>3813</v>
      </c>
      <c r="F706" s="237" t="s">
        <v>3814</v>
      </c>
      <c r="G706" s="237"/>
      <c r="H706" s="237" t="s">
        <v>3815</v>
      </c>
      <c r="I706" s="237" t="s">
        <v>3816</v>
      </c>
      <c r="J706" s="235" t="s">
        <v>588</v>
      </c>
      <c r="K706" s="235" t="s">
        <v>3817</v>
      </c>
      <c r="L706" s="235" t="s">
        <v>3818</v>
      </c>
      <c r="M706" s="235" t="s">
        <v>3820</v>
      </c>
      <c r="N706" s="238" t="s">
        <v>5029</v>
      </c>
      <c r="O706" s="239" t="s">
        <v>8321</v>
      </c>
      <c r="P706" s="239"/>
      <c r="Q706" s="240" t="s">
        <v>3819</v>
      </c>
      <c r="R706" s="239"/>
      <c r="S706" s="240" t="s">
        <v>346</v>
      </c>
      <c r="T706" s="240" t="s">
        <v>3821</v>
      </c>
      <c r="U706" s="240">
        <v>2006</v>
      </c>
      <c r="V706" s="241">
        <v>39310</v>
      </c>
      <c r="W706" s="239">
        <v>7368</v>
      </c>
      <c r="X706" s="257"/>
      <c r="Y706" s="238"/>
      <c r="Z706" s="257"/>
      <c r="AA706" s="257"/>
      <c r="AB706" s="257"/>
      <c r="AC706" s="235"/>
      <c r="AD706" s="41"/>
      <c r="AE706" s="41"/>
      <c r="AF706" s="41"/>
      <c r="AG706" s="41"/>
      <c r="AH706" s="41"/>
      <c r="AI706" s="307"/>
    </row>
    <row r="707" spans="1:35" ht="45" hidden="1" customHeight="1" x14ac:dyDescent="0.2">
      <c r="A707" s="244" t="s">
        <v>8322</v>
      </c>
      <c r="B707" s="235">
        <v>650058909</v>
      </c>
      <c r="C707" s="235" t="s">
        <v>70</v>
      </c>
      <c r="D707" s="236" t="s">
        <v>8159</v>
      </c>
      <c r="E707" s="235" t="s">
        <v>3822</v>
      </c>
      <c r="F707" s="237" t="s">
        <v>5401</v>
      </c>
      <c r="G707" s="237"/>
      <c r="H707" s="237" t="s">
        <v>3823</v>
      </c>
      <c r="I707" s="237" t="s">
        <v>5402</v>
      </c>
      <c r="J707" s="235" t="s">
        <v>565</v>
      </c>
      <c r="K707" s="235" t="s">
        <v>3824</v>
      </c>
      <c r="L707" s="235" t="s">
        <v>5403</v>
      </c>
      <c r="M707" s="235" t="s">
        <v>3825</v>
      </c>
      <c r="N707" s="238" t="s">
        <v>5030</v>
      </c>
      <c r="O707" s="239" t="s">
        <v>1599</v>
      </c>
      <c r="P707" s="239" t="s">
        <v>3826</v>
      </c>
      <c r="Q707" s="240" t="s">
        <v>3827</v>
      </c>
      <c r="R707" s="239"/>
      <c r="S707" s="240"/>
      <c r="T707" s="240" t="s">
        <v>5421</v>
      </c>
      <c r="U707" s="240">
        <v>2018</v>
      </c>
      <c r="V707" s="241">
        <v>40819</v>
      </c>
      <c r="W707" s="239">
        <v>7455</v>
      </c>
      <c r="X707" s="257"/>
      <c r="Y707" s="238"/>
      <c r="Z707" s="257"/>
      <c r="AA707" s="257"/>
      <c r="AB707" s="257"/>
      <c r="AC707" s="235"/>
      <c r="AD707" s="41"/>
      <c r="AE707" s="41"/>
      <c r="AF707" s="41"/>
      <c r="AG707" s="41"/>
      <c r="AH707" s="41"/>
      <c r="AI707" s="307"/>
    </row>
    <row r="708" spans="1:35" ht="45" hidden="1" customHeight="1" x14ac:dyDescent="0.2">
      <c r="A708" s="244" t="s">
        <v>8323</v>
      </c>
      <c r="B708" s="235">
        <v>651121620</v>
      </c>
      <c r="C708" s="235" t="s">
        <v>70</v>
      </c>
      <c r="D708" s="236" t="s">
        <v>8159</v>
      </c>
      <c r="E708" s="235" t="s">
        <v>3828</v>
      </c>
      <c r="F708" s="237" t="s">
        <v>3829</v>
      </c>
      <c r="G708" s="237"/>
      <c r="H708" s="237" t="s">
        <v>3830</v>
      </c>
      <c r="I708" s="237" t="s">
        <v>3831</v>
      </c>
      <c r="J708" s="235" t="s">
        <v>781</v>
      </c>
      <c r="K708" s="235" t="s">
        <v>3832</v>
      </c>
      <c r="L708" s="235" t="s">
        <v>3833</v>
      </c>
      <c r="M708" s="235" t="s">
        <v>3834</v>
      </c>
      <c r="N708" s="238" t="s">
        <v>504</v>
      </c>
      <c r="O708" s="239" t="s">
        <v>3835</v>
      </c>
      <c r="P708" s="239" t="s">
        <v>3836</v>
      </c>
      <c r="Q708" s="240" t="s">
        <v>3837</v>
      </c>
      <c r="R708" s="239"/>
      <c r="S708" s="240" t="s">
        <v>561</v>
      </c>
      <c r="T708" s="240" t="s">
        <v>694</v>
      </c>
      <c r="U708" s="240">
        <v>2017</v>
      </c>
      <c r="V708" s="241">
        <v>43299</v>
      </c>
      <c r="W708" s="239">
        <v>7651</v>
      </c>
      <c r="X708" s="257"/>
      <c r="Y708" s="238"/>
      <c r="Z708" s="257"/>
      <c r="AA708" s="257"/>
      <c r="AB708" s="257"/>
      <c r="AC708" s="235"/>
      <c r="AD708" s="41"/>
      <c r="AE708" s="41"/>
      <c r="AF708" s="41"/>
      <c r="AG708" s="41"/>
      <c r="AH708" s="41"/>
      <c r="AI708" s="307"/>
    </row>
    <row r="709" spans="1:35" ht="45" hidden="1" customHeight="1" x14ac:dyDescent="0.2">
      <c r="A709" s="244" t="s">
        <v>7325</v>
      </c>
      <c r="B709" s="235">
        <v>655778705</v>
      </c>
      <c r="C709" s="235" t="s">
        <v>3838</v>
      </c>
      <c r="D709" s="236" t="s">
        <v>8159</v>
      </c>
      <c r="E709" s="235" t="s">
        <v>3839</v>
      </c>
      <c r="F709" s="246" t="s">
        <v>7326</v>
      </c>
      <c r="G709" s="246"/>
      <c r="H709" s="237" t="s">
        <v>3840</v>
      </c>
      <c r="I709" s="237" t="s">
        <v>7327</v>
      </c>
      <c r="J709" s="235" t="s">
        <v>565</v>
      </c>
      <c r="K709" s="235" t="s">
        <v>7328</v>
      </c>
      <c r="L709" s="235" t="s">
        <v>3841</v>
      </c>
      <c r="M709" s="235" t="s">
        <v>3843</v>
      </c>
      <c r="N709" s="238" t="s">
        <v>504</v>
      </c>
      <c r="O709" s="239" t="s">
        <v>1104</v>
      </c>
      <c r="P709" s="239" t="s">
        <v>3844</v>
      </c>
      <c r="Q709" s="240" t="s">
        <v>3842</v>
      </c>
      <c r="R709" s="239"/>
      <c r="S709" s="240" t="s">
        <v>81</v>
      </c>
      <c r="T709" s="240" t="s">
        <v>7943</v>
      </c>
      <c r="U709" s="240">
        <v>2021</v>
      </c>
      <c r="V709" s="241">
        <v>39308</v>
      </c>
      <c r="W709" s="239">
        <v>7367</v>
      </c>
      <c r="X709" s="302"/>
      <c r="Y709" s="303"/>
      <c r="Z709" s="302"/>
      <c r="AA709" s="302"/>
      <c r="AB709" s="302"/>
      <c r="AC709" s="304"/>
      <c r="AD709" s="41"/>
      <c r="AE709" s="41"/>
      <c r="AF709" s="41"/>
      <c r="AG709" s="41"/>
      <c r="AH709" s="41"/>
      <c r="AI709" s="307"/>
    </row>
    <row r="710" spans="1:35" ht="45" hidden="1" customHeight="1" x14ac:dyDescent="0.2">
      <c r="A710" s="244" t="s">
        <v>8324</v>
      </c>
      <c r="B710" s="235">
        <v>650480546</v>
      </c>
      <c r="C710" s="235" t="s">
        <v>335</v>
      </c>
      <c r="D710" s="236" t="s">
        <v>8159</v>
      </c>
      <c r="E710" s="235" t="s">
        <v>3845</v>
      </c>
      <c r="F710" s="237" t="s">
        <v>3846</v>
      </c>
      <c r="G710" s="237"/>
      <c r="H710" s="237" t="s">
        <v>4987</v>
      </c>
      <c r="I710" s="237" t="s">
        <v>3848</v>
      </c>
      <c r="J710" s="235" t="s">
        <v>663</v>
      </c>
      <c r="K710" s="235" t="s">
        <v>3849</v>
      </c>
      <c r="L710" s="235" t="s">
        <v>3850</v>
      </c>
      <c r="M710" s="235" t="s">
        <v>3852</v>
      </c>
      <c r="N710" s="238" t="s">
        <v>294</v>
      </c>
      <c r="O710" s="239" t="s">
        <v>902</v>
      </c>
      <c r="P710" s="239" t="s">
        <v>3853</v>
      </c>
      <c r="Q710" s="240" t="s">
        <v>3851</v>
      </c>
      <c r="R710" s="239"/>
      <c r="S710" s="240" t="s">
        <v>346</v>
      </c>
      <c r="T710" s="240" t="s">
        <v>3854</v>
      </c>
      <c r="U710" s="240">
        <v>2016</v>
      </c>
      <c r="V710" s="241">
        <v>41949</v>
      </c>
      <c r="W710" s="239">
        <v>7516</v>
      </c>
      <c r="X710" s="257"/>
      <c r="Y710" s="238"/>
      <c r="Z710" s="257"/>
      <c r="AA710" s="257"/>
      <c r="AB710" s="257"/>
      <c r="AC710" s="235"/>
      <c r="AD710" s="41"/>
      <c r="AE710" s="41"/>
      <c r="AF710" s="41"/>
      <c r="AG710" s="41"/>
      <c r="AH710" s="41"/>
      <c r="AI710" s="307"/>
    </row>
    <row r="711" spans="1:35" ht="45" hidden="1" customHeight="1" x14ac:dyDescent="0.2">
      <c r="A711" s="244" t="s">
        <v>8325</v>
      </c>
      <c r="B711" s="235">
        <v>650602749</v>
      </c>
      <c r="C711" s="235" t="s">
        <v>335</v>
      </c>
      <c r="D711" s="236" t="s">
        <v>8159</v>
      </c>
      <c r="E711" s="235" t="s">
        <v>3855</v>
      </c>
      <c r="F711" s="237" t="s">
        <v>5731</v>
      </c>
      <c r="G711" s="237"/>
      <c r="H711" s="237" t="s">
        <v>4988</v>
      </c>
      <c r="I711" s="237" t="s">
        <v>5734</v>
      </c>
      <c r="J711" s="235" t="s">
        <v>5735</v>
      </c>
      <c r="K711" s="235" t="s">
        <v>5736</v>
      </c>
      <c r="L711" s="235" t="s">
        <v>3857</v>
      </c>
      <c r="M711" s="238" t="s">
        <v>3858</v>
      </c>
      <c r="N711" s="235" t="s">
        <v>46</v>
      </c>
      <c r="O711" s="239" t="s">
        <v>894</v>
      </c>
      <c r="P711" s="239" t="s">
        <v>5732</v>
      </c>
      <c r="Q711" s="240" t="s">
        <v>5733</v>
      </c>
      <c r="R711" s="239"/>
      <c r="S711" s="240" t="s">
        <v>346</v>
      </c>
      <c r="T711" s="240" t="s">
        <v>5737</v>
      </c>
      <c r="U711" s="240">
        <v>2019</v>
      </c>
      <c r="V711" s="241">
        <v>41975</v>
      </c>
      <c r="W711" s="239">
        <v>7518</v>
      </c>
      <c r="X711" s="257"/>
      <c r="Y711" s="238"/>
      <c r="Z711" s="257"/>
      <c r="AA711" s="257"/>
      <c r="AB711" s="257"/>
      <c r="AC711" s="235"/>
      <c r="AD711" s="41"/>
      <c r="AE711" s="41"/>
      <c r="AF711" s="41"/>
      <c r="AG711" s="41"/>
      <c r="AH711" s="41"/>
      <c r="AI711" s="307"/>
    </row>
    <row r="712" spans="1:35" ht="45" hidden="1" customHeight="1" x14ac:dyDescent="0.2">
      <c r="A712" s="244" t="s">
        <v>7329</v>
      </c>
      <c r="B712" s="235">
        <v>650837746</v>
      </c>
      <c r="C712" s="235"/>
      <c r="D712" s="236" t="s">
        <v>8159</v>
      </c>
      <c r="E712" s="235" t="s">
        <v>6283</v>
      </c>
      <c r="F712" s="237" t="s">
        <v>7330</v>
      </c>
      <c r="G712" s="237"/>
      <c r="H712" s="237" t="s">
        <v>5632</v>
      </c>
      <c r="I712" s="237" t="s">
        <v>5633</v>
      </c>
      <c r="J712" s="235" t="s">
        <v>5298</v>
      </c>
      <c r="K712" s="235" t="s">
        <v>5881</v>
      </c>
      <c r="L712" s="235" t="s">
        <v>5634</v>
      </c>
      <c r="M712" s="238" t="s">
        <v>6284</v>
      </c>
      <c r="N712" s="235" t="s">
        <v>5034</v>
      </c>
      <c r="O712" s="239" t="s">
        <v>1085</v>
      </c>
      <c r="P712" s="239" t="s">
        <v>5635</v>
      </c>
      <c r="Q712" s="240" t="s">
        <v>5636</v>
      </c>
      <c r="R712" s="239"/>
      <c r="S712" s="240">
        <v>93401</v>
      </c>
      <c r="T712" s="240" t="s">
        <v>7331</v>
      </c>
      <c r="U712" s="240">
        <v>2020</v>
      </c>
      <c r="V712" s="241">
        <v>43990</v>
      </c>
      <c r="W712" s="239">
        <v>7706</v>
      </c>
      <c r="X712" s="302"/>
      <c r="Y712" s="303"/>
      <c r="Z712" s="302"/>
      <c r="AA712" s="302"/>
      <c r="AB712" s="302"/>
      <c r="AC712" s="304"/>
      <c r="AD712" s="41"/>
      <c r="AE712" s="41"/>
      <c r="AF712" s="41"/>
      <c r="AG712" s="41"/>
      <c r="AH712" s="41"/>
      <c r="AI712" s="307"/>
    </row>
    <row r="713" spans="1:35" ht="45" hidden="1" customHeight="1" x14ac:dyDescent="0.2">
      <c r="A713" s="244" t="s">
        <v>7332</v>
      </c>
      <c r="B713" s="235">
        <v>659396904</v>
      </c>
      <c r="C713" s="235" t="s">
        <v>474</v>
      </c>
      <c r="D713" s="236" t="s">
        <v>8159</v>
      </c>
      <c r="E713" s="235" t="s">
        <v>3859</v>
      </c>
      <c r="F713" s="237" t="s">
        <v>3860</v>
      </c>
      <c r="G713" s="237"/>
      <c r="H713" s="237" t="s">
        <v>3861</v>
      </c>
      <c r="I713" s="237" t="s">
        <v>3862</v>
      </c>
      <c r="J713" s="235" t="s">
        <v>169</v>
      </c>
      <c r="K713" s="235" t="s">
        <v>3863</v>
      </c>
      <c r="L713" s="235" t="s">
        <v>3864</v>
      </c>
      <c r="M713" s="235" t="s">
        <v>3866</v>
      </c>
      <c r="N713" s="238" t="s">
        <v>5033</v>
      </c>
      <c r="O713" s="239" t="s">
        <v>2282</v>
      </c>
      <c r="P713" s="239"/>
      <c r="Q713" s="240" t="s">
        <v>3865</v>
      </c>
      <c r="R713" s="239"/>
      <c r="S713" s="240" t="s">
        <v>346</v>
      </c>
      <c r="T713" s="240" t="s">
        <v>3867</v>
      </c>
      <c r="U713" s="240">
        <v>2012</v>
      </c>
      <c r="V713" s="241">
        <v>40197</v>
      </c>
      <c r="W713" s="239">
        <v>7422</v>
      </c>
      <c r="X713" s="257"/>
      <c r="Y713" s="238"/>
      <c r="Z713" s="257"/>
      <c r="AA713" s="257"/>
      <c r="AB713" s="257"/>
      <c r="AC713" s="235"/>
      <c r="AD713" s="41"/>
      <c r="AE713" s="41"/>
      <c r="AF713" s="41"/>
      <c r="AG713" s="41"/>
      <c r="AH713" s="41"/>
      <c r="AI713" s="307"/>
    </row>
    <row r="714" spans="1:35" ht="45" hidden="1" customHeight="1" x14ac:dyDescent="0.2">
      <c r="A714" s="244" t="s">
        <v>7333</v>
      </c>
      <c r="B714" s="235">
        <v>650345320</v>
      </c>
      <c r="C714" s="235" t="s">
        <v>70</v>
      </c>
      <c r="D714" s="236" t="s">
        <v>8159</v>
      </c>
      <c r="E714" s="235" t="s">
        <v>3868</v>
      </c>
      <c r="F714" s="237" t="s">
        <v>3869</v>
      </c>
      <c r="G714" s="237"/>
      <c r="H714" s="237" t="s">
        <v>3870</v>
      </c>
      <c r="I714" s="237" t="s">
        <v>3871</v>
      </c>
      <c r="J714" s="235" t="s">
        <v>1982</v>
      </c>
      <c r="K714" s="235"/>
      <c r="L714" s="235" t="s">
        <v>3872</v>
      </c>
      <c r="M714" s="235" t="s">
        <v>3874</v>
      </c>
      <c r="N714" s="238" t="s">
        <v>294</v>
      </c>
      <c r="O714" s="240" t="s">
        <v>902</v>
      </c>
      <c r="P714" s="239" t="s">
        <v>3875</v>
      </c>
      <c r="Q714" s="240" t="s">
        <v>3873</v>
      </c>
      <c r="R714" s="239"/>
      <c r="S714" s="240"/>
      <c r="T714" s="240" t="s">
        <v>3876</v>
      </c>
      <c r="U714" s="240">
        <v>2010</v>
      </c>
      <c r="V714" s="241">
        <v>40696</v>
      </c>
      <c r="W714" s="239">
        <v>7442</v>
      </c>
      <c r="X714" s="257"/>
      <c r="Y714" s="238"/>
      <c r="Z714" s="257"/>
      <c r="AA714" s="257"/>
      <c r="AB714" s="257"/>
      <c r="AC714" s="235"/>
      <c r="AD714" s="41"/>
      <c r="AE714" s="41"/>
      <c r="AF714" s="41"/>
      <c r="AG714" s="41"/>
      <c r="AH714" s="41"/>
      <c r="AI714" s="307"/>
    </row>
    <row r="715" spans="1:35" ht="45" hidden="1" customHeight="1" x14ac:dyDescent="0.2">
      <c r="A715" s="244" t="s">
        <v>7334</v>
      </c>
      <c r="B715" s="235" t="s">
        <v>7876</v>
      </c>
      <c r="C715" s="235" t="s">
        <v>988</v>
      </c>
      <c r="D715" s="236" t="s">
        <v>8159</v>
      </c>
      <c r="E715" s="235" t="s">
        <v>3877</v>
      </c>
      <c r="F715" s="237" t="s">
        <v>3878</v>
      </c>
      <c r="G715" s="237"/>
      <c r="H715" s="237" t="s">
        <v>3879</v>
      </c>
      <c r="I715" s="237" t="s">
        <v>3880</v>
      </c>
      <c r="J715" s="235" t="s">
        <v>3881</v>
      </c>
      <c r="K715" s="235" t="s">
        <v>3882</v>
      </c>
      <c r="L715" s="235" t="s">
        <v>3883</v>
      </c>
      <c r="M715" s="235" t="s">
        <v>3884</v>
      </c>
      <c r="N715" s="238" t="s">
        <v>46</v>
      </c>
      <c r="O715" s="239" t="s">
        <v>688</v>
      </c>
      <c r="P715" s="239" t="s">
        <v>3885</v>
      </c>
      <c r="Q715" s="240"/>
      <c r="R715" s="239"/>
      <c r="S715" s="240" t="s">
        <v>993</v>
      </c>
      <c r="T715" s="240" t="s">
        <v>3886</v>
      </c>
      <c r="U715" s="240">
        <v>2009</v>
      </c>
      <c r="V715" s="241">
        <v>40674</v>
      </c>
      <c r="W715" s="239">
        <v>7440</v>
      </c>
      <c r="X715" s="257"/>
      <c r="Y715" s="238"/>
      <c r="Z715" s="257"/>
      <c r="AA715" s="257"/>
      <c r="AB715" s="257"/>
      <c r="AC715" s="235"/>
      <c r="AD715" s="41"/>
      <c r="AE715" s="41"/>
      <c r="AF715" s="41"/>
      <c r="AG715" s="41"/>
      <c r="AH715" s="41"/>
      <c r="AI715" s="307"/>
    </row>
    <row r="716" spans="1:35" ht="45" hidden="1" customHeight="1" x14ac:dyDescent="0.2">
      <c r="A716" s="244" t="s">
        <v>8326</v>
      </c>
      <c r="B716" s="235">
        <v>651185149</v>
      </c>
      <c r="C716" s="235" t="s">
        <v>70</v>
      </c>
      <c r="D716" s="236" t="s">
        <v>8159</v>
      </c>
      <c r="E716" s="235" t="s">
        <v>3887</v>
      </c>
      <c r="F716" s="240" t="s">
        <v>7335</v>
      </c>
      <c r="G716" s="240"/>
      <c r="H716" s="237" t="s">
        <v>3888</v>
      </c>
      <c r="I716" s="237" t="s">
        <v>3889</v>
      </c>
      <c r="J716" s="235" t="s">
        <v>3890</v>
      </c>
      <c r="K716" s="235" t="s">
        <v>3891</v>
      </c>
      <c r="L716" s="235" t="s">
        <v>3892</v>
      </c>
      <c r="M716" s="235" t="s">
        <v>7336</v>
      </c>
      <c r="N716" s="238" t="s">
        <v>5029</v>
      </c>
      <c r="O716" s="239" t="s">
        <v>1423</v>
      </c>
      <c r="P716" s="239" t="s">
        <v>5778</v>
      </c>
      <c r="Q716" s="240" t="s">
        <v>7337</v>
      </c>
      <c r="R716" s="239"/>
      <c r="S716" s="240" t="s">
        <v>516</v>
      </c>
      <c r="T716" s="240" t="s">
        <v>6210</v>
      </c>
      <c r="U716" s="240">
        <v>2020</v>
      </c>
      <c r="V716" s="241">
        <v>42599</v>
      </c>
      <c r="W716" s="239">
        <v>7614</v>
      </c>
      <c r="X716" s="257"/>
      <c r="Y716" s="238"/>
      <c r="Z716" s="257"/>
      <c r="AA716" s="257"/>
      <c r="AB716" s="257"/>
      <c r="AC716" s="235"/>
      <c r="AD716" s="41"/>
      <c r="AE716" s="41"/>
      <c r="AF716" s="41"/>
      <c r="AG716" s="41"/>
      <c r="AH716" s="41"/>
      <c r="AI716" s="307"/>
    </row>
    <row r="717" spans="1:35" ht="45" hidden="1" customHeight="1" x14ac:dyDescent="0.2">
      <c r="A717" s="244" t="s">
        <v>5825</v>
      </c>
      <c r="B717" s="235">
        <v>651917115</v>
      </c>
      <c r="C717" s="235"/>
      <c r="D717" s="236" t="s">
        <v>8159</v>
      </c>
      <c r="E717" s="235" t="s">
        <v>6285</v>
      </c>
      <c r="F717" s="240" t="s">
        <v>5827</v>
      </c>
      <c r="G717" s="240"/>
      <c r="H717" s="237" t="s">
        <v>5826</v>
      </c>
      <c r="I717" s="237" t="s">
        <v>5828</v>
      </c>
      <c r="J717" s="235" t="s">
        <v>3856</v>
      </c>
      <c r="K717" s="235" t="s">
        <v>5831</v>
      </c>
      <c r="L717" s="235" t="s">
        <v>5829</v>
      </c>
      <c r="M717" s="235" t="s">
        <v>5830</v>
      </c>
      <c r="N717" s="238" t="s">
        <v>5029</v>
      </c>
      <c r="O717" s="239" t="s">
        <v>1008</v>
      </c>
      <c r="P717" s="239" t="s">
        <v>5832</v>
      </c>
      <c r="Q717" s="251" t="s">
        <v>5833</v>
      </c>
      <c r="R717" s="239"/>
      <c r="S717" s="240" t="s">
        <v>516</v>
      </c>
      <c r="T717" s="240" t="s">
        <v>5834</v>
      </c>
      <c r="U717" s="240">
        <v>2019</v>
      </c>
      <c r="V717" s="241">
        <v>44096</v>
      </c>
      <c r="W717" s="239">
        <v>7712</v>
      </c>
      <c r="X717" s="257"/>
      <c r="Y717" s="238"/>
      <c r="Z717" s="257"/>
      <c r="AA717" s="257"/>
      <c r="AB717" s="257"/>
      <c r="AC717" s="235"/>
      <c r="AD717" s="41"/>
      <c r="AE717" s="41"/>
      <c r="AF717" s="41"/>
      <c r="AG717" s="41"/>
      <c r="AH717" s="41"/>
      <c r="AI717" s="307"/>
    </row>
    <row r="718" spans="1:35" ht="45" hidden="1" customHeight="1" x14ac:dyDescent="0.2">
      <c r="A718" s="244" t="s">
        <v>8327</v>
      </c>
      <c r="B718" s="235">
        <v>650343484</v>
      </c>
      <c r="C718" s="235" t="s">
        <v>70</v>
      </c>
      <c r="D718" s="236" t="s">
        <v>8159</v>
      </c>
      <c r="E718" s="235" t="s">
        <v>3893</v>
      </c>
      <c r="F718" s="237" t="s">
        <v>3894</v>
      </c>
      <c r="G718" s="237"/>
      <c r="H718" s="237" t="s">
        <v>4987</v>
      </c>
      <c r="I718" s="237" t="s">
        <v>3895</v>
      </c>
      <c r="J718" s="235" t="s">
        <v>3856</v>
      </c>
      <c r="K718" s="235" t="s">
        <v>3896</v>
      </c>
      <c r="L718" s="235" t="s">
        <v>3897</v>
      </c>
      <c r="M718" s="235" t="s">
        <v>3899</v>
      </c>
      <c r="N718" s="238" t="s">
        <v>46</v>
      </c>
      <c r="O718" s="239" t="s">
        <v>582</v>
      </c>
      <c r="P718" s="239" t="s">
        <v>3900</v>
      </c>
      <c r="Q718" s="240" t="s">
        <v>3898</v>
      </c>
      <c r="R718" s="239"/>
      <c r="S718" s="240" t="s">
        <v>346</v>
      </c>
      <c r="T718" s="240" t="s">
        <v>3901</v>
      </c>
      <c r="U718" s="240">
        <v>2013</v>
      </c>
      <c r="V718" s="241">
        <v>42052</v>
      </c>
      <c r="W718" s="239">
        <v>7530</v>
      </c>
      <c r="X718" s="257"/>
      <c r="Y718" s="238"/>
      <c r="Z718" s="257"/>
      <c r="AA718" s="257"/>
      <c r="AB718" s="257"/>
      <c r="AC718" s="235"/>
      <c r="AD718" s="41"/>
      <c r="AE718" s="41"/>
      <c r="AF718" s="41"/>
      <c r="AG718" s="41"/>
      <c r="AH718" s="41"/>
      <c r="AI718" s="307"/>
    </row>
    <row r="719" spans="1:35" ht="45" hidden="1" customHeight="1" x14ac:dyDescent="0.2">
      <c r="A719" s="244" t="s">
        <v>7338</v>
      </c>
      <c r="B719" s="235">
        <v>651822580</v>
      </c>
      <c r="C719" s="235"/>
      <c r="D719" s="236" t="s">
        <v>8159</v>
      </c>
      <c r="E719" s="235" t="s">
        <v>6286</v>
      </c>
      <c r="F719" s="237" t="s">
        <v>7944</v>
      </c>
      <c r="G719" s="237"/>
      <c r="H719" s="237" t="s">
        <v>5334</v>
      </c>
      <c r="I719" s="237" t="s">
        <v>7945</v>
      </c>
      <c r="J719" s="235" t="s">
        <v>5298</v>
      </c>
      <c r="K719" s="235" t="s">
        <v>6006</v>
      </c>
      <c r="L719" s="235" t="s">
        <v>6007</v>
      </c>
      <c r="M719" s="235" t="s">
        <v>5336</v>
      </c>
      <c r="N719" s="238" t="s">
        <v>504</v>
      </c>
      <c r="O719" s="239" t="s">
        <v>1322</v>
      </c>
      <c r="P719" s="239" t="s">
        <v>5335</v>
      </c>
      <c r="Q719" s="240" t="s">
        <v>5337</v>
      </c>
      <c r="R719" s="239"/>
      <c r="S719" s="240">
        <v>93401</v>
      </c>
      <c r="T719" s="240" t="s">
        <v>7946</v>
      </c>
      <c r="U719" s="240">
        <v>2021</v>
      </c>
      <c r="V719" s="241">
        <v>43644</v>
      </c>
      <c r="W719" s="239">
        <v>7683</v>
      </c>
      <c r="X719" s="302"/>
      <c r="Y719" s="303"/>
      <c r="Z719" s="302"/>
      <c r="AA719" s="302"/>
      <c r="AB719" s="302"/>
      <c r="AC719" s="304"/>
      <c r="AD719" s="41"/>
      <c r="AE719" s="41"/>
      <c r="AF719" s="41"/>
      <c r="AG719" s="41"/>
      <c r="AH719" s="41"/>
      <c r="AI719" s="307"/>
    </row>
    <row r="720" spans="1:35" ht="45" hidden="1" customHeight="1" x14ac:dyDescent="0.2">
      <c r="A720" s="244" t="s">
        <v>7339</v>
      </c>
      <c r="B720" s="235">
        <v>650559592</v>
      </c>
      <c r="C720" s="235" t="s">
        <v>48</v>
      </c>
      <c r="D720" s="236" t="s">
        <v>8159</v>
      </c>
      <c r="E720" s="235" t="s">
        <v>4961</v>
      </c>
      <c r="F720" s="237" t="s">
        <v>4962</v>
      </c>
      <c r="G720" s="237"/>
      <c r="H720" s="237" t="s">
        <v>4086</v>
      </c>
      <c r="I720" s="237" t="s">
        <v>4963</v>
      </c>
      <c r="J720" s="235" t="s">
        <v>4964</v>
      </c>
      <c r="K720" s="235" t="s">
        <v>4965</v>
      </c>
      <c r="L720" s="235" t="s">
        <v>4966</v>
      </c>
      <c r="M720" s="235" t="s">
        <v>4967</v>
      </c>
      <c r="N720" s="238" t="s">
        <v>504</v>
      </c>
      <c r="O720" s="239" t="s">
        <v>8182</v>
      </c>
      <c r="P720" s="239">
        <v>2584644</v>
      </c>
      <c r="Q720" s="252" t="s">
        <v>4968</v>
      </c>
      <c r="R720" s="239"/>
      <c r="S720" s="240" t="s">
        <v>3331</v>
      </c>
      <c r="T720" s="240" t="s">
        <v>4969</v>
      </c>
      <c r="U720" s="240">
        <v>2015</v>
      </c>
      <c r="V720" s="241">
        <v>41234</v>
      </c>
      <c r="W720" s="239">
        <v>7468</v>
      </c>
      <c r="X720" s="257"/>
      <c r="Y720" s="238"/>
      <c r="Z720" s="257"/>
      <c r="AA720" s="257"/>
      <c r="AB720" s="257"/>
      <c r="AC720" s="235"/>
      <c r="AD720" s="41"/>
      <c r="AE720" s="41"/>
      <c r="AF720" s="41"/>
      <c r="AG720" s="41"/>
      <c r="AH720" s="41"/>
      <c r="AI720" s="307"/>
    </row>
    <row r="721" spans="1:35" ht="45" hidden="1" customHeight="1" x14ac:dyDescent="0.2">
      <c r="A721" s="244" t="s">
        <v>7340</v>
      </c>
      <c r="B721" s="235">
        <v>650335368</v>
      </c>
      <c r="C721" s="235" t="s">
        <v>70</v>
      </c>
      <c r="D721" s="236" t="s">
        <v>8159</v>
      </c>
      <c r="E721" s="235" t="s">
        <v>3902</v>
      </c>
      <c r="F721" s="237" t="s">
        <v>3903</v>
      </c>
      <c r="G721" s="237"/>
      <c r="H721" s="237" t="s">
        <v>3904</v>
      </c>
      <c r="I721" s="237" t="s">
        <v>3905</v>
      </c>
      <c r="J721" s="235" t="s">
        <v>3906</v>
      </c>
      <c r="K721" s="235" t="s">
        <v>3907</v>
      </c>
      <c r="L721" s="235" t="s">
        <v>3908</v>
      </c>
      <c r="M721" s="235" t="s">
        <v>3909</v>
      </c>
      <c r="N721" s="238" t="s">
        <v>46</v>
      </c>
      <c r="O721" s="239" t="s">
        <v>1520</v>
      </c>
      <c r="P721" s="239"/>
      <c r="Q721" s="240" t="s">
        <v>3910</v>
      </c>
      <c r="R721" s="239"/>
      <c r="S721" s="240" t="s">
        <v>3911</v>
      </c>
      <c r="T721" s="240" t="s">
        <v>3912</v>
      </c>
      <c r="U721" s="240">
        <v>2014</v>
      </c>
      <c r="V721" s="241">
        <v>40739</v>
      </c>
      <c r="W721" s="239">
        <v>7445</v>
      </c>
      <c r="X721" s="257"/>
      <c r="Y721" s="238"/>
      <c r="Z721" s="257"/>
      <c r="AA721" s="257"/>
      <c r="AB721" s="257"/>
      <c r="AC721" s="235"/>
      <c r="AD721" s="41"/>
      <c r="AE721" s="41"/>
      <c r="AF721" s="41"/>
      <c r="AG721" s="41"/>
      <c r="AH721" s="41"/>
      <c r="AI721" s="307"/>
    </row>
    <row r="722" spans="1:35" ht="45" hidden="1" customHeight="1" x14ac:dyDescent="0.2">
      <c r="A722" s="244" t="s">
        <v>3913</v>
      </c>
      <c r="B722" s="235">
        <v>651482887</v>
      </c>
      <c r="C722" s="235" t="s">
        <v>3914</v>
      </c>
      <c r="D722" s="236" t="s">
        <v>8159</v>
      </c>
      <c r="E722" s="235" t="s">
        <v>3915</v>
      </c>
      <c r="F722" s="237" t="s">
        <v>3916</v>
      </c>
      <c r="G722" s="237"/>
      <c r="H722" s="237" t="s">
        <v>3917</v>
      </c>
      <c r="I722" s="237" t="s">
        <v>3918</v>
      </c>
      <c r="J722" s="235" t="s">
        <v>690</v>
      </c>
      <c r="K722" s="235" t="s">
        <v>3919</v>
      </c>
      <c r="L722" s="235" t="s">
        <v>3920</v>
      </c>
      <c r="M722" s="235" t="s">
        <v>3922</v>
      </c>
      <c r="N722" s="238" t="s">
        <v>294</v>
      </c>
      <c r="O722" s="239" t="s">
        <v>3924</v>
      </c>
      <c r="P722" s="239" t="s">
        <v>3921</v>
      </c>
      <c r="Q722" s="240" t="s">
        <v>3923</v>
      </c>
      <c r="R722" s="239"/>
      <c r="S722" s="240">
        <v>93401</v>
      </c>
      <c r="T722" s="240" t="s">
        <v>3767</v>
      </c>
      <c r="U722" s="240">
        <v>2017</v>
      </c>
      <c r="V722" s="241">
        <v>43311</v>
      </c>
      <c r="W722" s="239">
        <v>7653</v>
      </c>
      <c r="X722" s="257"/>
      <c r="Y722" s="238"/>
      <c r="Z722" s="257"/>
      <c r="AA722" s="257"/>
      <c r="AB722" s="257"/>
      <c r="AC722" s="235"/>
      <c r="AD722" s="41"/>
      <c r="AE722" s="41"/>
      <c r="AF722" s="41"/>
      <c r="AG722" s="41"/>
      <c r="AH722" s="41"/>
      <c r="AI722" s="307"/>
    </row>
    <row r="723" spans="1:35" ht="45" hidden="1" customHeight="1" x14ac:dyDescent="0.2">
      <c r="A723" s="244" t="s">
        <v>7341</v>
      </c>
      <c r="B723" s="235">
        <v>650987497</v>
      </c>
      <c r="C723" s="235" t="s">
        <v>335</v>
      </c>
      <c r="D723" s="236" t="s">
        <v>8159</v>
      </c>
      <c r="E723" s="235" t="s">
        <v>3925</v>
      </c>
      <c r="F723" s="237" t="s">
        <v>3926</v>
      </c>
      <c r="G723" s="237"/>
      <c r="H723" s="237" t="s">
        <v>3927</v>
      </c>
      <c r="I723" s="237" t="s">
        <v>3928</v>
      </c>
      <c r="J723" s="235" t="s">
        <v>3929</v>
      </c>
      <c r="K723" s="235" t="s">
        <v>3930</v>
      </c>
      <c r="L723" s="235" t="s">
        <v>3931</v>
      </c>
      <c r="M723" s="238" t="s">
        <v>3933</v>
      </c>
      <c r="N723" s="238" t="s">
        <v>504</v>
      </c>
      <c r="O723" s="239" t="s">
        <v>3935</v>
      </c>
      <c r="P723" s="239" t="s">
        <v>3934</v>
      </c>
      <c r="Q723" s="240" t="s">
        <v>3932</v>
      </c>
      <c r="R723" s="239"/>
      <c r="S723" s="240" t="s">
        <v>81</v>
      </c>
      <c r="T723" s="240" t="s">
        <v>3936</v>
      </c>
      <c r="U723" s="240">
        <v>2016</v>
      </c>
      <c r="V723" s="241">
        <v>42850</v>
      </c>
      <c r="W723" s="239">
        <v>7631</v>
      </c>
      <c r="X723" s="257"/>
      <c r="Y723" s="238"/>
      <c r="Z723" s="257"/>
      <c r="AA723" s="257"/>
      <c r="AB723" s="257"/>
      <c r="AC723" s="235"/>
      <c r="AD723" s="41"/>
      <c r="AE723" s="41"/>
      <c r="AF723" s="41"/>
      <c r="AG723" s="41"/>
      <c r="AH723" s="41"/>
      <c r="AI723" s="307"/>
    </row>
    <row r="724" spans="1:35" ht="45" hidden="1" customHeight="1" x14ac:dyDescent="0.2">
      <c r="A724" s="244" t="s">
        <v>7342</v>
      </c>
      <c r="B724" s="235">
        <v>759626605</v>
      </c>
      <c r="C724" s="235" t="s">
        <v>474</v>
      </c>
      <c r="D724" s="236" t="s">
        <v>8159</v>
      </c>
      <c r="E724" s="235" t="s">
        <v>3937</v>
      </c>
      <c r="F724" s="237" t="s">
        <v>3938</v>
      </c>
      <c r="G724" s="237"/>
      <c r="H724" s="237" t="s">
        <v>3861</v>
      </c>
      <c r="I724" s="237" t="s">
        <v>3939</v>
      </c>
      <c r="J724" s="235" t="s">
        <v>163</v>
      </c>
      <c r="K724" s="235" t="s">
        <v>3940</v>
      </c>
      <c r="L724" s="235" t="s">
        <v>3941</v>
      </c>
      <c r="M724" s="235" t="s">
        <v>3943</v>
      </c>
      <c r="N724" s="238" t="s">
        <v>46</v>
      </c>
      <c r="O724" s="239" t="s">
        <v>2785</v>
      </c>
      <c r="P724" s="239" t="s">
        <v>3944</v>
      </c>
      <c r="Q724" s="240" t="s">
        <v>3942</v>
      </c>
      <c r="R724" s="239"/>
      <c r="S724" s="240" t="s">
        <v>1039</v>
      </c>
      <c r="T724" s="240" t="s">
        <v>3945</v>
      </c>
      <c r="U724" s="240">
        <v>2010</v>
      </c>
      <c r="V724" s="241">
        <v>40365</v>
      </c>
      <c r="W724" s="239">
        <v>7428</v>
      </c>
      <c r="X724" s="257"/>
      <c r="Y724" s="238"/>
      <c r="Z724" s="257"/>
      <c r="AA724" s="257"/>
      <c r="AB724" s="257"/>
      <c r="AC724" s="235"/>
      <c r="AD724" s="41"/>
      <c r="AE724" s="41"/>
      <c r="AF724" s="41"/>
      <c r="AG724" s="41"/>
      <c r="AH724" s="41"/>
      <c r="AI724" s="307"/>
    </row>
    <row r="725" spans="1:35" ht="45" hidden="1" customHeight="1" x14ac:dyDescent="0.2">
      <c r="A725" s="244" t="s">
        <v>5605</v>
      </c>
      <c r="B725" s="235">
        <v>651908876</v>
      </c>
      <c r="C725" s="235"/>
      <c r="D725" s="236" t="s">
        <v>8159</v>
      </c>
      <c r="E725" s="235" t="s">
        <v>6287</v>
      </c>
      <c r="F725" s="237" t="s">
        <v>8074</v>
      </c>
      <c r="G725" s="237"/>
      <c r="H725" s="237" t="s">
        <v>5606</v>
      </c>
      <c r="I725" s="237" t="s">
        <v>8075</v>
      </c>
      <c r="J725" s="235" t="s">
        <v>5607</v>
      </c>
      <c r="K725" s="235" t="s">
        <v>7343</v>
      </c>
      <c r="L725" s="235" t="s">
        <v>7344</v>
      </c>
      <c r="M725" s="235" t="s">
        <v>5608</v>
      </c>
      <c r="N725" s="238" t="s">
        <v>190</v>
      </c>
      <c r="O725" s="239" t="s">
        <v>548</v>
      </c>
      <c r="P725" s="239" t="s">
        <v>7345</v>
      </c>
      <c r="Q725" s="251" t="s">
        <v>5609</v>
      </c>
      <c r="R725" s="239"/>
      <c r="S725" s="240">
        <v>93401</v>
      </c>
      <c r="T725" s="240" t="s">
        <v>8076</v>
      </c>
      <c r="U725" s="240">
        <v>2021</v>
      </c>
      <c r="V725" s="241">
        <v>43934</v>
      </c>
      <c r="W725" s="239">
        <v>7704</v>
      </c>
      <c r="X725" s="302"/>
      <c r="Y725" s="303"/>
      <c r="Z725" s="302"/>
      <c r="AA725" s="302"/>
      <c r="AB725" s="302"/>
      <c r="AC725" s="304"/>
      <c r="AD725" s="41"/>
      <c r="AE725" s="41"/>
      <c r="AF725" s="41"/>
      <c r="AG725" s="41"/>
      <c r="AH725" s="41"/>
      <c r="AI725" s="307"/>
    </row>
    <row r="726" spans="1:35" ht="45" hidden="1" customHeight="1" x14ac:dyDescent="0.2">
      <c r="A726" s="244" t="s">
        <v>8328</v>
      </c>
      <c r="B726" s="235">
        <v>651203732</v>
      </c>
      <c r="C726" s="235" t="s">
        <v>70</v>
      </c>
      <c r="D726" s="236" t="s">
        <v>8159</v>
      </c>
      <c r="E726" s="235" t="s">
        <v>5396</v>
      </c>
      <c r="F726" s="237" t="s">
        <v>5397</v>
      </c>
      <c r="G726" s="237"/>
      <c r="H726" s="237" t="s">
        <v>5395</v>
      </c>
      <c r="I726" s="237" t="s">
        <v>5398</v>
      </c>
      <c r="J726" s="235" t="s">
        <v>4569</v>
      </c>
      <c r="K726" s="235" t="s">
        <v>5399</v>
      </c>
      <c r="L726" s="235" t="s">
        <v>3946</v>
      </c>
      <c r="M726" s="235" t="s">
        <v>3947</v>
      </c>
      <c r="N726" s="238" t="s">
        <v>46</v>
      </c>
      <c r="O726" s="239" t="s">
        <v>2394</v>
      </c>
      <c r="P726" s="239">
        <f>56964313880</f>
        <v>56964313880</v>
      </c>
      <c r="Q726" s="240" t="s">
        <v>3948</v>
      </c>
      <c r="R726" s="239"/>
      <c r="S726" s="240" t="s">
        <v>561</v>
      </c>
      <c r="T726" s="240" t="s">
        <v>5420</v>
      </c>
      <c r="U726" s="240">
        <v>2018</v>
      </c>
      <c r="V726" s="241">
        <v>43048</v>
      </c>
      <c r="W726" s="239">
        <v>7640</v>
      </c>
      <c r="X726" s="257"/>
      <c r="Y726" s="238"/>
      <c r="Z726" s="257"/>
      <c r="AA726" s="257"/>
      <c r="AB726" s="257"/>
      <c r="AC726" s="235"/>
      <c r="AD726" s="41"/>
      <c r="AE726" s="41"/>
      <c r="AF726" s="41"/>
      <c r="AG726" s="41"/>
      <c r="AH726" s="41"/>
      <c r="AI726" s="307"/>
    </row>
    <row r="727" spans="1:35" ht="45" hidden="1" customHeight="1" x14ac:dyDescent="0.2">
      <c r="A727" s="244" t="s">
        <v>7346</v>
      </c>
      <c r="B727" s="235">
        <v>651265479</v>
      </c>
      <c r="C727" s="235" t="s">
        <v>70</v>
      </c>
      <c r="D727" s="236" t="s">
        <v>8159</v>
      </c>
      <c r="E727" s="235" t="s">
        <v>3949</v>
      </c>
      <c r="F727" s="237" t="s">
        <v>3950</v>
      </c>
      <c r="G727" s="237"/>
      <c r="H727" s="237" t="s">
        <v>3951</v>
      </c>
      <c r="I727" s="237" t="s">
        <v>3952</v>
      </c>
      <c r="J727" s="235" t="s">
        <v>3953</v>
      </c>
      <c r="K727" s="235" t="s">
        <v>3954</v>
      </c>
      <c r="L727" s="235" t="s">
        <v>3955</v>
      </c>
      <c r="M727" s="235" t="s">
        <v>3957</v>
      </c>
      <c r="N727" s="238" t="s">
        <v>5035</v>
      </c>
      <c r="O727" s="239" t="s">
        <v>907</v>
      </c>
      <c r="P727" s="239" t="s">
        <v>3958</v>
      </c>
      <c r="Q727" s="240" t="s">
        <v>3956</v>
      </c>
      <c r="R727" s="239"/>
      <c r="S727" s="240" t="s">
        <v>81</v>
      </c>
      <c r="T727" s="237" t="s">
        <v>3959</v>
      </c>
      <c r="U727" s="240">
        <v>2015</v>
      </c>
      <c r="V727" s="241">
        <v>42730</v>
      </c>
      <c r="W727" s="239">
        <v>7623</v>
      </c>
      <c r="X727" s="257"/>
      <c r="Y727" s="238"/>
      <c r="Z727" s="257"/>
      <c r="AA727" s="257"/>
      <c r="AB727" s="257"/>
      <c r="AC727" s="235"/>
      <c r="AD727" s="41"/>
      <c r="AE727" s="41"/>
      <c r="AF727" s="41"/>
      <c r="AG727" s="41"/>
      <c r="AH727" s="41"/>
      <c r="AI727" s="307"/>
    </row>
    <row r="728" spans="1:35" ht="45" hidden="1" customHeight="1" x14ac:dyDescent="0.2">
      <c r="A728" s="244" t="s">
        <v>5675</v>
      </c>
      <c r="B728" s="235">
        <v>651881420</v>
      </c>
      <c r="C728" s="235"/>
      <c r="D728" s="236" t="s">
        <v>8159</v>
      </c>
      <c r="E728" s="235" t="s">
        <v>6288</v>
      </c>
      <c r="F728" s="237" t="s">
        <v>5677</v>
      </c>
      <c r="G728" s="237"/>
      <c r="H728" s="237" t="s">
        <v>5676</v>
      </c>
      <c r="I728" s="237" t="s">
        <v>5678</v>
      </c>
      <c r="J728" s="235" t="s">
        <v>5298</v>
      </c>
      <c r="K728" s="235" t="s">
        <v>5679</v>
      </c>
      <c r="L728" s="235" t="s">
        <v>5680</v>
      </c>
      <c r="M728" s="235" t="s">
        <v>5681</v>
      </c>
      <c r="N728" s="238" t="s">
        <v>5035</v>
      </c>
      <c r="O728" s="239" t="s">
        <v>5682</v>
      </c>
      <c r="P728" s="239">
        <v>988375686</v>
      </c>
      <c r="Q728" s="251" t="s">
        <v>5683</v>
      </c>
      <c r="R728" s="239"/>
      <c r="S728" s="240">
        <v>93401</v>
      </c>
      <c r="T728" s="237" t="s">
        <v>5684</v>
      </c>
      <c r="U728" s="240">
        <v>2019</v>
      </c>
      <c r="V728" s="241">
        <v>44049</v>
      </c>
      <c r="W728" s="239">
        <v>7710</v>
      </c>
      <c r="X728" s="257"/>
      <c r="Y728" s="238"/>
      <c r="Z728" s="257"/>
      <c r="AA728" s="257"/>
      <c r="AB728" s="257"/>
      <c r="AC728" s="235"/>
      <c r="AD728" s="41"/>
      <c r="AE728" s="41"/>
      <c r="AF728" s="41"/>
      <c r="AG728" s="41"/>
      <c r="AH728" s="41"/>
      <c r="AI728" s="307"/>
    </row>
    <row r="729" spans="1:35" ht="45" hidden="1" customHeight="1" x14ac:dyDescent="0.2">
      <c r="A729" s="244" t="s">
        <v>8329</v>
      </c>
      <c r="B729" s="235">
        <v>737987000</v>
      </c>
      <c r="C729" s="235" t="s">
        <v>70</v>
      </c>
      <c r="D729" s="236" t="s">
        <v>8159</v>
      </c>
      <c r="E729" s="235" t="s">
        <v>3960</v>
      </c>
      <c r="F729" s="237" t="s">
        <v>3961</v>
      </c>
      <c r="G729" s="237"/>
      <c r="H729" s="237" t="s">
        <v>3962</v>
      </c>
      <c r="I729" s="237" t="s">
        <v>3963</v>
      </c>
      <c r="J729" s="235" t="s">
        <v>3964</v>
      </c>
      <c r="K729" s="235" t="s">
        <v>3965</v>
      </c>
      <c r="L729" s="235" t="s">
        <v>3966</v>
      </c>
      <c r="M729" s="235" t="s">
        <v>3968</v>
      </c>
      <c r="N729" s="238" t="s">
        <v>46</v>
      </c>
      <c r="O729" s="239" t="s">
        <v>987</v>
      </c>
      <c r="P729" s="239" t="s">
        <v>3969</v>
      </c>
      <c r="Q729" s="240" t="s">
        <v>3967</v>
      </c>
      <c r="R729" s="239"/>
      <c r="S729" s="240" t="s">
        <v>1039</v>
      </c>
      <c r="T729" s="240" t="s">
        <v>3970</v>
      </c>
      <c r="U729" s="240">
        <v>2012</v>
      </c>
      <c r="V729" s="241">
        <v>41502</v>
      </c>
      <c r="W729" s="239">
        <v>7484</v>
      </c>
      <c r="X729" s="257"/>
      <c r="Y729" s="238"/>
      <c r="Z729" s="257"/>
      <c r="AA729" s="257"/>
      <c r="AB729" s="257"/>
      <c r="AC729" s="235"/>
      <c r="AD729" s="41"/>
      <c r="AE729" s="41"/>
      <c r="AF729" s="41"/>
      <c r="AG729" s="41"/>
      <c r="AH729" s="41"/>
      <c r="AI729" s="307"/>
    </row>
    <row r="730" spans="1:35" ht="45" hidden="1" customHeight="1" x14ac:dyDescent="0.2">
      <c r="A730" s="244" t="s">
        <v>7347</v>
      </c>
      <c r="B730" s="235">
        <v>651775035</v>
      </c>
      <c r="C730" s="235"/>
      <c r="D730" s="236" t="s">
        <v>8159</v>
      </c>
      <c r="E730" s="235" t="s">
        <v>6289</v>
      </c>
      <c r="F730" s="254" t="s">
        <v>5176</v>
      </c>
      <c r="G730" s="254"/>
      <c r="H730" s="237" t="s">
        <v>5177</v>
      </c>
      <c r="I730" s="237" t="s">
        <v>5178</v>
      </c>
      <c r="J730" s="235" t="s">
        <v>1216</v>
      </c>
      <c r="K730" s="235" t="s">
        <v>5179</v>
      </c>
      <c r="L730" s="235" t="s">
        <v>5180</v>
      </c>
      <c r="M730" s="235" t="s">
        <v>5182</v>
      </c>
      <c r="N730" s="238" t="s">
        <v>46</v>
      </c>
      <c r="O730" s="239" t="s">
        <v>582</v>
      </c>
      <c r="P730" s="239" t="s">
        <v>5183</v>
      </c>
      <c r="Q730" s="240" t="s">
        <v>5181</v>
      </c>
      <c r="R730" s="239"/>
      <c r="S730" s="240" t="s">
        <v>81</v>
      </c>
      <c r="T730" s="240" t="s">
        <v>5003</v>
      </c>
      <c r="U730" s="240">
        <v>2018</v>
      </c>
      <c r="V730" s="241">
        <v>43626</v>
      </c>
      <c r="W730" s="239">
        <v>7677</v>
      </c>
      <c r="X730" s="257"/>
      <c r="Y730" s="238"/>
      <c r="Z730" s="257"/>
      <c r="AA730" s="257"/>
      <c r="AB730" s="257"/>
      <c r="AC730" s="235"/>
      <c r="AD730" s="41"/>
      <c r="AE730" s="41"/>
      <c r="AF730" s="41"/>
      <c r="AG730" s="41"/>
      <c r="AH730" s="41"/>
      <c r="AI730" s="307"/>
    </row>
    <row r="731" spans="1:35" ht="45" hidden="1" customHeight="1" x14ac:dyDescent="0.2">
      <c r="A731" s="244" t="s">
        <v>7348</v>
      </c>
      <c r="B731" s="235" t="s">
        <v>7877</v>
      </c>
      <c r="C731" s="235"/>
      <c r="D731" s="236" t="s">
        <v>8159</v>
      </c>
      <c r="E731" s="235" t="s">
        <v>6290</v>
      </c>
      <c r="F731" s="246" t="s">
        <v>5770</v>
      </c>
      <c r="G731" s="246"/>
      <c r="H731" s="237" t="s">
        <v>5255</v>
      </c>
      <c r="I731" s="237" t="s">
        <v>5256</v>
      </c>
      <c r="J731" s="235" t="s">
        <v>5257</v>
      </c>
      <c r="K731" s="235" t="s">
        <v>5258</v>
      </c>
      <c r="L731" s="235" t="s">
        <v>5259</v>
      </c>
      <c r="M731" s="235" t="s">
        <v>5260</v>
      </c>
      <c r="N731" s="238" t="s">
        <v>5034</v>
      </c>
      <c r="O731" s="239" t="s">
        <v>1085</v>
      </c>
      <c r="P731" s="239">
        <v>91444090</v>
      </c>
      <c r="Q731" s="251" t="s">
        <v>5261</v>
      </c>
      <c r="R731" s="239"/>
      <c r="S731" s="240" t="s">
        <v>81</v>
      </c>
      <c r="T731" s="240" t="s">
        <v>5262</v>
      </c>
      <c r="U731" s="240">
        <v>2018</v>
      </c>
      <c r="V731" s="241">
        <v>43627</v>
      </c>
      <c r="W731" s="239">
        <v>7678</v>
      </c>
      <c r="X731" s="257"/>
      <c r="Y731" s="238"/>
      <c r="Z731" s="257"/>
      <c r="AA731" s="257"/>
      <c r="AB731" s="257"/>
      <c r="AC731" s="235"/>
      <c r="AD731" s="41"/>
      <c r="AE731" s="41"/>
      <c r="AF731" s="41"/>
      <c r="AG731" s="41"/>
      <c r="AH731" s="41"/>
      <c r="AI731" s="307"/>
    </row>
    <row r="732" spans="1:35" ht="45" hidden="1" customHeight="1" x14ac:dyDescent="0.2">
      <c r="A732" s="244" t="s">
        <v>7349</v>
      </c>
      <c r="B732" s="235">
        <v>657376906</v>
      </c>
      <c r="C732" s="235" t="s">
        <v>3971</v>
      </c>
      <c r="D732" s="236" t="s">
        <v>8159</v>
      </c>
      <c r="E732" s="235" t="s">
        <v>3972</v>
      </c>
      <c r="F732" s="237" t="s">
        <v>3973</v>
      </c>
      <c r="G732" s="237"/>
      <c r="H732" s="237" t="s">
        <v>3974</v>
      </c>
      <c r="I732" s="237" t="s">
        <v>3975</v>
      </c>
      <c r="J732" s="235" t="s">
        <v>3976</v>
      </c>
      <c r="K732" s="235" t="s">
        <v>3977</v>
      </c>
      <c r="L732" s="235" t="s">
        <v>3978</v>
      </c>
      <c r="M732" s="235" t="s">
        <v>3979</v>
      </c>
      <c r="N732" s="238" t="s">
        <v>5029</v>
      </c>
      <c r="O732" s="239" t="s">
        <v>3981</v>
      </c>
      <c r="P732" s="239" t="s">
        <v>3980</v>
      </c>
      <c r="Q732" s="240"/>
      <c r="R732" s="239"/>
      <c r="S732" s="240" t="s">
        <v>81</v>
      </c>
      <c r="T732" s="240" t="s">
        <v>3982</v>
      </c>
      <c r="U732" s="240">
        <v>2011</v>
      </c>
      <c r="V732" s="241">
        <v>39588</v>
      </c>
      <c r="W732" s="239">
        <v>7392</v>
      </c>
      <c r="X732" s="257"/>
      <c r="Y732" s="238"/>
      <c r="Z732" s="257"/>
      <c r="AA732" s="257"/>
      <c r="AB732" s="257"/>
      <c r="AC732" s="235"/>
      <c r="AD732" s="41"/>
      <c r="AE732" s="41"/>
      <c r="AF732" s="41"/>
      <c r="AG732" s="41"/>
      <c r="AH732" s="41"/>
      <c r="AI732" s="307"/>
    </row>
    <row r="733" spans="1:35" ht="45" hidden="1" customHeight="1" x14ac:dyDescent="0.2">
      <c r="A733" s="244" t="s">
        <v>7350</v>
      </c>
      <c r="B733" s="235">
        <v>736521008</v>
      </c>
      <c r="C733" s="235" t="s">
        <v>474</v>
      </c>
      <c r="D733" s="236" t="s">
        <v>8159</v>
      </c>
      <c r="E733" s="235" t="s">
        <v>3983</v>
      </c>
      <c r="F733" s="237" t="s">
        <v>3984</v>
      </c>
      <c r="G733" s="237"/>
      <c r="H733" s="237" t="s">
        <v>3985</v>
      </c>
      <c r="I733" s="237" t="s">
        <v>3986</v>
      </c>
      <c r="J733" s="235" t="s">
        <v>3987</v>
      </c>
      <c r="K733" s="235" t="s">
        <v>3988</v>
      </c>
      <c r="L733" s="235" t="s">
        <v>3989</v>
      </c>
      <c r="M733" s="235" t="s">
        <v>3990</v>
      </c>
      <c r="N733" s="238" t="s">
        <v>46</v>
      </c>
      <c r="O733" s="239" t="s">
        <v>582</v>
      </c>
      <c r="P733" s="239"/>
      <c r="Q733" s="240" t="s">
        <v>3991</v>
      </c>
      <c r="R733" s="239"/>
      <c r="S733" s="240" t="s">
        <v>346</v>
      </c>
      <c r="T733" s="240" t="s">
        <v>3992</v>
      </c>
      <c r="U733" s="240">
        <v>2015</v>
      </c>
      <c r="V733" s="241">
        <v>42790</v>
      </c>
      <c r="W733" s="239">
        <v>7628</v>
      </c>
      <c r="X733" s="257"/>
      <c r="Y733" s="238"/>
      <c r="Z733" s="257"/>
      <c r="AA733" s="257"/>
      <c r="AB733" s="257"/>
      <c r="AC733" s="235"/>
      <c r="AD733" s="41"/>
      <c r="AE733" s="41"/>
      <c r="AF733" s="41"/>
      <c r="AG733" s="41"/>
      <c r="AH733" s="41"/>
      <c r="AI733" s="307"/>
    </row>
    <row r="734" spans="1:35" ht="45" hidden="1" customHeight="1" x14ac:dyDescent="0.2">
      <c r="A734" s="244" t="s">
        <v>5693</v>
      </c>
      <c r="B734" s="235">
        <v>651882338</v>
      </c>
      <c r="C734" s="235"/>
      <c r="D734" s="236" t="s">
        <v>8159</v>
      </c>
      <c r="E734" s="235" t="s">
        <v>6291</v>
      </c>
      <c r="F734" s="237" t="s">
        <v>5694</v>
      </c>
      <c r="G734" s="237"/>
      <c r="H734" s="237" t="s">
        <v>5695</v>
      </c>
      <c r="I734" s="237" t="s">
        <v>6140</v>
      </c>
      <c r="J734" s="235" t="s">
        <v>5298</v>
      </c>
      <c r="K734" s="235" t="s">
        <v>5696</v>
      </c>
      <c r="L734" s="235" t="s">
        <v>6141</v>
      </c>
      <c r="M734" s="235" t="s">
        <v>5697</v>
      </c>
      <c r="N734" s="238" t="s">
        <v>46</v>
      </c>
      <c r="O734" s="239" t="s">
        <v>3186</v>
      </c>
      <c r="P734" s="239" t="s">
        <v>6142</v>
      </c>
      <c r="Q734" s="240" t="s">
        <v>6143</v>
      </c>
      <c r="R734" s="239"/>
      <c r="S734" s="240">
        <v>93401</v>
      </c>
      <c r="T734" s="240" t="s">
        <v>5565</v>
      </c>
      <c r="U734" s="240">
        <v>2019</v>
      </c>
      <c r="V734" s="241">
        <v>44054</v>
      </c>
      <c r="W734" s="239">
        <v>7711</v>
      </c>
      <c r="X734" s="257"/>
      <c r="Y734" s="238"/>
      <c r="Z734" s="257"/>
      <c r="AA734" s="257"/>
      <c r="AB734" s="257"/>
      <c r="AC734" s="235"/>
      <c r="AD734" s="41"/>
      <c r="AE734" s="41"/>
      <c r="AF734" s="41"/>
      <c r="AG734" s="41"/>
      <c r="AH734" s="41"/>
      <c r="AI734" s="307"/>
    </row>
    <row r="735" spans="1:35" ht="45" hidden="1" customHeight="1" x14ac:dyDescent="0.2">
      <c r="A735" s="234" t="s">
        <v>5324</v>
      </c>
      <c r="B735" s="235">
        <v>651591058</v>
      </c>
      <c r="C735" s="235"/>
      <c r="D735" s="236" t="s">
        <v>8159</v>
      </c>
      <c r="E735" s="235" t="s">
        <v>6292</v>
      </c>
      <c r="F735" s="237" t="s">
        <v>5325</v>
      </c>
      <c r="G735" s="237"/>
      <c r="H735" s="237" t="s">
        <v>5326</v>
      </c>
      <c r="I735" s="237" t="s">
        <v>5327</v>
      </c>
      <c r="J735" s="235" t="s">
        <v>5298</v>
      </c>
      <c r="K735" s="235" t="s">
        <v>5328</v>
      </c>
      <c r="L735" s="235" t="s">
        <v>5329</v>
      </c>
      <c r="M735" s="235" t="s">
        <v>5331</v>
      </c>
      <c r="N735" s="235" t="s">
        <v>5034</v>
      </c>
      <c r="O735" s="240" t="s">
        <v>1954</v>
      </c>
      <c r="P735" s="240" t="s">
        <v>5330</v>
      </c>
      <c r="Q735" s="240" t="s">
        <v>5332</v>
      </c>
      <c r="R735" s="240"/>
      <c r="S735" s="240">
        <v>93401</v>
      </c>
      <c r="T735" s="240" t="s">
        <v>5333</v>
      </c>
      <c r="U735" s="240">
        <v>2018</v>
      </c>
      <c r="V735" s="243">
        <v>43644</v>
      </c>
      <c r="W735" s="240">
        <v>7682</v>
      </c>
      <c r="X735" s="311"/>
      <c r="Y735" s="235"/>
      <c r="Z735" s="311"/>
      <c r="AA735" s="311"/>
      <c r="AB735" s="311"/>
      <c r="AC735" s="235"/>
      <c r="AD735" s="41"/>
      <c r="AE735" s="41"/>
      <c r="AF735" s="41"/>
      <c r="AG735" s="41"/>
      <c r="AH735" s="41"/>
      <c r="AI735" s="307"/>
    </row>
    <row r="736" spans="1:35" ht="45" hidden="1" customHeight="1" x14ac:dyDescent="0.2">
      <c r="A736" s="244" t="s">
        <v>8330</v>
      </c>
      <c r="B736" s="235">
        <v>653057709</v>
      </c>
      <c r="C736" s="235" t="s">
        <v>70</v>
      </c>
      <c r="D736" s="236" t="s">
        <v>8159</v>
      </c>
      <c r="E736" s="235" t="s">
        <v>3993</v>
      </c>
      <c r="F736" s="237" t="s">
        <v>5422</v>
      </c>
      <c r="G736" s="237"/>
      <c r="H736" s="237" t="s">
        <v>3994</v>
      </c>
      <c r="I736" s="237" t="s">
        <v>3995</v>
      </c>
      <c r="J736" s="235" t="s">
        <v>3996</v>
      </c>
      <c r="K736" s="235" t="s">
        <v>3997</v>
      </c>
      <c r="L736" s="235" t="s">
        <v>3998</v>
      </c>
      <c r="M736" s="235" t="s">
        <v>5423</v>
      </c>
      <c r="N736" s="238" t="s">
        <v>5030</v>
      </c>
      <c r="O736" s="239" t="s">
        <v>159</v>
      </c>
      <c r="P736" s="239">
        <v>994420699</v>
      </c>
      <c r="Q736" s="240" t="s">
        <v>3999</v>
      </c>
      <c r="R736" s="239"/>
      <c r="S736" s="240" t="s">
        <v>561</v>
      </c>
      <c r="T736" s="240" t="s">
        <v>1504</v>
      </c>
      <c r="U736" s="240">
        <v>2016</v>
      </c>
      <c r="V736" s="241">
        <v>42968</v>
      </c>
      <c r="W736" s="239">
        <v>7633</v>
      </c>
      <c r="X736" s="257"/>
      <c r="Y736" s="238"/>
      <c r="Z736" s="257"/>
      <c r="AA736" s="257"/>
      <c r="AB736" s="257"/>
      <c r="AC736" s="235"/>
      <c r="AD736" s="41"/>
      <c r="AE736" s="41"/>
      <c r="AF736" s="41"/>
      <c r="AG736" s="41"/>
      <c r="AH736" s="41"/>
      <c r="AI736" s="307"/>
    </row>
    <row r="737" spans="1:35" ht="45" hidden="1" customHeight="1" x14ac:dyDescent="0.2">
      <c r="A737" s="244" t="s">
        <v>8331</v>
      </c>
      <c r="B737" s="235" t="s">
        <v>7878</v>
      </c>
      <c r="C737" s="235" t="s">
        <v>70</v>
      </c>
      <c r="D737" s="236" t="s">
        <v>8159</v>
      </c>
      <c r="E737" s="235" t="s">
        <v>4000</v>
      </c>
      <c r="F737" s="237" t="s">
        <v>5648</v>
      </c>
      <c r="G737" s="237"/>
      <c r="H737" s="237" t="s">
        <v>4001</v>
      </c>
      <c r="I737" s="237" t="s">
        <v>4002</v>
      </c>
      <c r="J737" s="235" t="s">
        <v>1707</v>
      </c>
      <c r="K737" s="235" t="s">
        <v>5706</v>
      </c>
      <c r="L737" s="235" t="s">
        <v>4003</v>
      </c>
      <c r="M737" s="235" t="s">
        <v>4004</v>
      </c>
      <c r="N737" s="238" t="s">
        <v>294</v>
      </c>
      <c r="O737" s="240" t="s">
        <v>902</v>
      </c>
      <c r="P737" s="239" t="s">
        <v>4005</v>
      </c>
      <c r="Q737" s="240" t="s">
        <v>5649</v>
      </c>
      <c r="R737" s="239"/>
      <c r="S737" s="240" t="s">
        <v>516</v>
      </c>
      <c r="T737" s="240" t="s">
        <v>7351</v>
      </c>
      <c r="U737" s="240">
        <v>2020</v>
      </c>
      <c r="V737" s="241">
        <v>42762</v>
      </c>
      <c r="W737" s="239">
        <v>7626</v>
      </c>
      <c r="X737" s="257"/>
      <c r="Y737" s="238"/>
      <c r="Z737" s="257"/>
      <c r="AA737" s="257"/>
      <c r="AB737" s="257"/>
      <c r="AC737" s="235"/>
      <c r="AD737" s="41"/>
      <c r="AE737" s="41"/>
      <c r="AF737" s="41"/>
      <c r="AG737" s="41"/>
      <c r="AH737" s="41"/>
      <c r="AI737" s="307" t="s">
        <v>8148</v>
      </c>
    </row>
    <row r="738" spans="1:35" ht="45" hidden="1" customHeight="1" x14ac:dyDescent="0.2">
      <c r="A738" s="244" t="s">
        <v>8332</v>
      </c>
      <c r="B738" s="235">
        <v>651902215</v>
      </c>
      <c r="C738" s="235"/>
      <c r="D738" s="236" t="s">
        <v>8159</v>
      </c>
      <c r="E738" s="235" t="s">
        <v>6293</v>
      </c>
      <c r="F738" s="237" t="s">
        <v>6294</v>
      </c>
      <c r="G738" s="237"/>
      <c r="H738" s="237" t="s">
        <v>5509</v>
      </c>
      <c r="I738" s="237" t="s">
        <v>6144</v>
      </c>
      <c r="J738" s="235" t="s">
        <v>1150</v>
      </c>
      <c r="K738" s="235" t="s">
        <v>6145</v>
      </c>
      <c r="L738" s="235" t="s">
        <v>5510</v>
      </c>
      <c r="M738" s="235" t="s">
        <v>5513</v>
      </c>
      <c r="N738" s="238" t="s">
        <v>5031</v>
      </c>
      <c r="O738" s="239" t="s">
        <v>2490</v>
      </c>
      <c r="P738" s="239" t="s">
        <v>5512</v>
      </c>
      <c r="Q738" s="251" t="s">
        <v>5511</v>
      </c>
      <c r="R738" s="239"/>
      <c r="S738" s="240">
        <v>93401</v>
      </c>
      <c r="T738" s="240" t="s">
        <v>6186</v>
      </c>
      <c r="U738" s="240">
        <v>2020</v>
      </c>
      <c r="V738" s="241">
        <v>43858</v>
      </c>
      <c r="W738" s="239">
        <v>7696</v>
      </c>
      <c r="X738" s="302"/>
      <c r="Y738" s="303"/>
      <c r="Z738" s="302"/>
      <c r="AA738" s="302"/>
      <c r="AB738" s="302"/>
      <c r="AC738" s="304"/>
      <c r="AD738" s="41"/>
      <c r="AE738" s="41"/>
      <c r="AF738" s="41"/>
      <c r="AG738" s="41"/>
      <c r="AH738" s="41"/>
      <c r="AI738" s="307"/>
    </row>
    <row r="739" spans="1:35" ht="45" hidden="1" customHeight="1" x14ac:dyDescent="0.2">
      <c r="A739" s="244" t="s">
        <v>8333</v>
      </c>
      <c r="B739" s="235">
        <v>652322301</v>
      </c>
      <c r="C739" s="235" t="s">
        <v>474</v>
      </c>
      <c r="D739" s="236" t="s">
        <v>8159</v>
      </c>
      <c r="E739" s="235" t="s">
        <v>4006</v>
      </c>
      <c r="F739" s="237" t="s">
        <v>5787</v>
      </c>
      <c r="G739" s="237"/>
      <c r="H739" s="237" t="s">
        <v>3861</v>
      </c>
      <c r="I739" s="237" t="s">
        <v>5788</v>
      </c>
      <c r="J739" s="235" t="s">
        <v>163</v>
      </c>
      <c r="K739" s="235" t="s">
        <v>5789</v>
      </c>
      <c r="L739" s="235" t="s">
        <v>5791</v>
      </c>
      <c r="M739" s="235" t="s">
        <v>4008</v>
      </c>
      <c r="N739" s="238" t="s">
        <v>46</v>
      </c>
      <c r="O739" s="239" t="s">
        <v>1222</v>
      </c>
      <c r="P739" s="239" t="s">
        <v>4009</v>
      </c>
      <c r="Q739" s="240" t="s">
        <v>4007</v>
      </c>
      <c r="R739" s="239"/>
      <c r="S739" s="240" t="s">
        <v>346</v>
      </c>
      <c r="T739" s="240" t="s">
        <v>5790</v>
      </c>
      <c r="U739" s="240">
        <v>2020</v>
      </c>
      <c r="V739" s="241">
        <v>40203</v>
      </c>
      <c r="W739" s="239">
        <v>7424</v>
      </c>
      <c r="X739" s="257"/>
      <c r="Y739" s="238"/>
      <c r="Z739" s="257"/>
      <c r="AA739" s="257"/>
      <c r="AB739" s="257"/>
      <c r="AC739" s="235"/>
      <c r="AD739" s="41"/>
      <c r="AE739" s="41"/>
      <c r="AF739" s="41"/>
      <c r="AG739" s="41"/>
      <c r="AH739" s="41"/>
      <c r="AI739" s="307"/>
    </row>
    <row r="740" spans="1:35" ht="45" hidden="1" customHeight="1" x14ac:dyDescent="0.2">
      <c r="A740" s="244" t="s">
        <v>7352</v>
      </c>
      <c r="B740" s="235">
        <v>651843979</v>
      </c>
      <c r="C740" s="235"/>
      <c r="D740" s="236" t="s">
        <v>8159</v>
      </c>
      <c r="E740" s="235" t="s">
        <v>6295</v>
      </c>
      <c r="F740" s="237" t="s">
        <v>5574</v>
      </c>
      <c r="G740" s="237"/>
      <c r="H740" s="237" t="s">
        <v>5575</v>
      </c>
      <c r="I740" s="237" t="s">
        <v>5576</v>
      </c>
      <c r="J740" s="235" t="s">
        <v>1296</v>
      </c>
      <c r="K740" s="235" t="s">
        <v>5577</v>
      </c>
      <c r="L740" s="235" t="s">
        <v>5578</v>
      </c>
      <c r="M740" s="235" t="s">
        <v>5579</v>
      </c>
      <c r="N740" s="238" t="s">
        <v>504</v>
      </c>
      <c r="O740" s="239" t="s">
        <v>8182</v>
      </c>
      <c r="P740" s="239" t="s">
        <v>5580</v>
      </c>
      <c r="Q740" s="251" t="s">
        <v>5581</v>
      </c>
      <c r="R740" s="239"/>
      <c r="S740" s="240">
        <v>93401</v>
      </c>
      <c r="T740" s="240" t="s">
        <v>5582</v>
      </c>
      <c r="U740" s="240">
        <v>2020</v>
      </c>
      <c r="V740" s="241">
        <v>43913</v>
      </c>
      <c r="W740" s="239">
        <v>7701</v>
      </c>
      <c r="X740" s="257"/>
      <c r="Y740" s="238"/>
      <c r="Z740" s="257"/>
      <c r="AA740" s="257"/>
      <c r="AB740" s="257"/>
      <c r="AC740" s="235"/>
      <c r="AD740" s="41"/>
      <c r="AE740" s="41"/>
      <c r="AF740" s="41"/>
      <c r="AG740" s="41"/>
      <c r="AH740" s="41"/>
      <c r="AI740" s="307"/>
    </row>
    <row r="741" spans="1:35" ht="45" hidden="1" customHeight="1" x14ac:dyDescent="0.2">
      <c r="A741" s="244" t="s">
        <v>7353</v>
      </c>
      <c r="B741" s="235">
        <v>533148689</v>
      </c>
      <c r="C741" s="235" t="s">
        <v>48</v>
      </c>
      <c r="D741" s="236" t="s">
        <v>8159</v>
      </c>
      <c r="E741" s="235" t="s">
        <v>4010</v>
      </c>
      <c r="F741" s="237" t="s">
        <v>4011</v>
      </c>
      <c r="G741" s="237"/>
      <c r="H741" s="237" t="s">
        <v>4012</v>
      </c>
      <c r="I741" s="237" t="s">
        <v>4013</v>
      </c>
      <c r="J741" s="235" t="s">
        <v>4014</v>
      </c>
      <c r="K741" s="235" t="s">
        <v>4015</v>
      </c>
      <c r="L741" s="235" t="s">
        <v>4016</v>
      </c>
      <c r="M741" s="235" t="s">
        <v>4018</v>
      </c>
      <c r="N741" s="238" t="s">
        <v>46</v>
      </c>
      <c r="O741" s="239" t="s">
        <v>582</v>
      </c>
      <c r="P741" s="239" t="s">
        <v>4019</v>
      </c>
      <c r="Q741" s="240" t="s">
        <v>4017</v>
      </c>
      <c r="R741" s="239"/>
      <c r="S741" s="240" t="s">
        <v>516</v>
      </c>
      <c r="T741" s="240" t="s">
        <v>4020</v>
      </c>
      <c r="U741" s="240">
        <v>2009</v>
      </c>
      <c r="V741" s="241">
        <v>40542</v>
      </c>
      <c r="W741" s="239">
        <v>7438</v>
      </c>
      <c r="X741" s="257"/>
      <c r="Y741" s="238"/>
      <c r="Z741" s="257"/>
      <c r="AA741" s="257"/>
      <c r="AB741" s="257"/>
      <c r="AC741" s="235"/>
      <c r="AD741" s="41"/>
      <c r="AE741" s="41"/>
      <c r="AF741" s="41"/>
      <c r="AG741" s="41"/>
      <c r="AH741" s="41"/>
      <c r="AI741" s="307"/>
    </row>
    <row r="742" spans="1:35" ht="45" hidden="1" customHeight="1" x14ac:dyDescent="0.2">
      <c r="A742" s="244" t="s">
        <v>8334</v>
      </c>
      <c r="B742" s="235" t="s">
        <v>7895</v>
      </c>
      <c r="C742" s="235" t="s">
        <v>70</v>
      </c>
      <c r="D742" s="236" t="s">
        <v>8159</v>
      </c>
      <c r="E742" s="235" t="s">
        <v>4021</v>
      </c>
      <c r="F742" s="237" t="s">
        <v>4022</v>
      </c>
      <c r="G742" s="237"/>
      <c r="H742" s="237" t="s">
        <v>4023</v>
      </c>
      <c r="I742" s="237" t="s">
        <v>4024</v>
      </c>
      <c r="J742" s="235" t="s">
        <v>4025</v>
      </c>
      <c r="K742" s="235" t="s">
        <v>4026</v>
      </c>
      <c r="L742" s="235" t="s">
        <v>4027</v>
      </c>
      <c r="M742" s="235" t="s">
        <v>4029</v>
      </c>
      <c r="N742" s="238" t="s">
        <v>294</v>
      </c>
      <c r="O742" s="239" t="s">
        <v>4107</v>
      </c>
      <c r="P742" s="239" t="s">
        <v>4030</v>
      </c>
      <c r="Q742" s="240" t="s">
        <v>4028</v>
      </c>
      <c r="R742" s="239"/>
      <c r="S742" s="240" t="s">
        <v>516</v>
      </c>
      <c r="T742" s="240" t="s">
        <v>1873</v>
      </c>
      <c r="U742" s="240">
        <v>2015</v>
      </c>
      <c r="V742" s="241">
        <v>42501</v>
      </c>
      <c r="W742" s="239">
        <v>7607</v>
      </c>
      <c r="X742" s="257"/>
      <c r="Y742" s="238"/>
      <c r="Z742" s="257"/>
      <c r="AA742" s="257"/>
      <c r="AB742" s="257"/>
      <c r="AC742" s="235"/>
      <c r="AD742" s="41"/>
      <c r="AE742" s="41"/>
      <c r="AF742" s="41"/>
      <c r="AG742" s="41"/>
      <c r="AH742" s="41"/>
      <c r="AI742" s="307"/>
    </row>
    <row r="743" spans="1:35" ht="45" hidden="1" customHeight="1" x14ac:dyDescent="0.2">
      <c r="A743" s="244" t="s">
        <v>7354</v>
      </c>
      <c r="B743" s="235">
        <v>533338917</v>
      </c>
      <c r="C743" s="235"/>
      <c r="D743" s="236" t="s">
        <v>8159</v>
      </c>
      <c r="E743" s="235" t="s">
        <v>6296</v>
      </c>
      <c r="F743" s="237" t="s">
        <v>6297</v>
      </c>
      <c r="G743" s="237"/>
      <c r="H743" s="237" t="s">
        <v>6298</v>
      </c>
      <c r="I743" s="237" t="s">
        <v>6299</v>
      </c>
      <c r="J743" s="235" t="s">
        <v>1296</v>
      </c>
      <c r="K743" s="235" t="s">
        <v>6300</v>
      </c>
      <c r="L743" s="235" t="s">
        <v>6301</v>
      </c>
      <c r="M743" s="235" t="s">
        <v>6302</v>
      </c>
      <c r="N743" s="238" t="s">
        <v>46</v>
      </c>
      <c r="O743" s="239" t="s">
        <v>1872</v>
      </c>
      <c r="P743" s="239">
        <v>56996928535</v>
      </c>
      <c r="Q743" s="251" t="s">
        <v>6303</v>
      </c>
      <c r="R743" s="239"/>
      <c r="S743" s="286" t="s">
        <v>6304</v>
      </c>
      <c r="T743" s="240" t="s">
        <v>6081</v>
      </c>
      <c r="U743" s="240">
        <v>2020</v>
      </c>
      <c r="V743" s="241">
        <v>44253</v>
      </c>
      <c r="W743" s="239">
        <v>7725</v>
      </c>
      <c r="X743" s="257"/>
      <c r="Y743" s="238"/>
      <c r="Z743" s="257"/>
      <c r="AA743" s="257"/>
      <c r="AB743" s="257"/>
      <c r="AC743" s="235"/>
      <c r="AD743" s="41"/>
      <c r="AE743" s="41"/>
      <c r="AF743" s="41"/>
      <c r="AG743" s="41"/>
      <c r="AH743" s="41"/>
      <c r="AI743" s="307"/>
    </row>
    <row r="744" spans="1:35" ht="45" hidden="1" customHeight="1" x14ac:dyDescent="0.2">
      <c r="A744" s="244" t="s">
        <v>7355</v>
      </c>
      <c r="B744" s="235">
        <v>657674206</v>
      </c>
      <c r="C744" s="235" t="s">
        <v>48</v>
      </c>
      <c r="D744" s="236" t="s">
        <v>8159</v>
      </c>
      <c r="E744" s="235" t="s">
        <v>4031</v>
      </c>
      <c r="F744" s="237" t="s">
        <v>4032</v>
      </c>
      <c r="G744" s="237"/>
      <c r="H744" s="237" t="s">
        <v>4033</v>
      </c>
      <c r="I744" s="237" t="s">
        <v>4034</v>
      </c>
      <c r="J744" s="235" t="s">
        <v>565</v>
      </c>
      <c r="K744" s="235" t="s">
        <v>4035</v>
      </c>
      <c r="L744" s="235" t="s">
        <v>4036</v>
      </c>
      <c r="M744" s="235" t="s">
        <v>4039</v>
      </c>
      <c r="N744" s="238" t="s">
        <v>294</v>
      </c>
      <c r="O744" s="239" t="s">
        <v>2481</v>
      </c>
      <c r="P744" s="239" t="s">
        <v>4038</v>
      </c>
      <c r="Q744" s="240" t="s">
        <v>4037</v>
      </c>
      <c r="R744" s="239"/>
      <c r="S744" s="286" t="s">
        <v>6305</v>
      </c>
      <c r="T744" s="240" t="s">
        <v>4040</v>
      </c>
      <c r="U744" s="240">
        <v>2007</v>
      </c>
      <c r="V744" s="241">
        <v>39573</v>
      </c>
      <c r="W744" s="239">
        <v>7389</v>
      </c>
      <c r="X744" s="257"/>
      <c r="Y744" s="238"/>
      <c r="Z744" s="257"/>
      <c r="AA744" s="257"/>
      <c r="AB744" s="257"/>
      <c r="AC744" s="235"/>
      <c r="AD744" s="41"/>
      <c r="AE744" s="41"/>
      <c r="AF744" s="41"/>
      <c r="AG744" s="41"/>
      <c r="AH744" s="41"/>
      <c r="AI744" s="307"/>
    </row>
    <row r="745" spans="1:35" ht="45" hidden="1" customHeight="1" x14ac:dyDescent="0.2">
      <c r="A745" s="244" t="s">
        <v>7356</v>
      </c>
      <c r="B745" s="235" t="s">
        <v>7879</v>
      </c>
      <c r="C745" s="235" t="s">
        <v>70</v>
      </c>
      <c r="D745" s="236" t="s">
        <v>8159</v>
      </c>
      <c r="E745" s="235" t="s">
        <v>4046</v>
      </c>
      <c r="F745" s="237" t="s">
        <v>4047</v>
      </c>
      <c r="G745" s="237"/>
      <c r="H745" s="237" t="s">
        <v>3861</v>
      </c>
      <c r="I745" s="237" t="s">
        <v>4048</v>
      </c>
      <c r="J745" s="235" t="s">
        <v>565</v>
      </c>
      <c r="K745" s="235" t="s">
        <v>4049</v>
      </c>
      <c r="L745" s="235" t="s">
        <v>4050</v>
      </c>
      <c r="M745" s="235" t="s">
        <v>4051</v>
      </c>
      <c r="N745" s="238" t="s">
        <v>46</v>
      </c>
      <c r="O745" s="239" t="s">
        <v>2778</v>
      </c>
      <c r="P745" s="239" t="s">
        <v>4052</v>
      </c>
      <c r="Q745" s="240"/>
      <c r="R745" s="239"/>
      <c r="S745" s="240" t="s">
        <v>346</v>
      </c>
      <c r="T745" s="240" t="s">
        <v>4053</v>
      </c>
      <c r="U745" s="240">
        <v>2010</v>
      </c>
      <c r="V745" s="241">
        <v>39204</v>
      </c>
      <c r="W745" s="239">
        <v>7353</v>
      </c>
      <c r="X745" s="257"/>
      <c r="Y745" s="238"/>
      <c r="Z745" s="257"/>
      <c r="AA745" s="257"/>
      <c r="AB745" s="257"/>
      <c r="AC745" s="235"/>
      <c r="AD745" s="41"/>
      <c r="AE745" s="41"/>
      <c r="AF745" s="41"/>
      <c r="AG745" s="41"/>
      <c r="AH745" s="41"/>
      <c r="AI745" s="307"/>
    </row>
    <row r="746" spans="1:35" ht="45" hidden="1" customHeight="1" x14ac:dyDescent="0.2">
      <c r="A746" s="244" t="s">
        <v>8335</v>
      </c>
      <c r="B746" s="235">
        <v>656424702</v>
      </c>
      <c r="C746" s="235" t="s">
        <v>4054</v>
      </c>
      <c r="D746" s="236" t="s">
        <v>8159</v>
      </c>
      <c r="E746" s="235" t="s">
        <v>4055</v>
      </c>
      <c r="F746" s="237" t="s">
        <v>4056</v>
      </c>
      <c r="G746" s="237"/>
      <c r="H746" s="237" t="s">
        <v>4057</v>
      </c>
      <c r="I746" s="237" t="s">
        <v>4058</v>
      </c>
      <c r="J746" s="235" t="s">
        <v>369</v>
      </c>
      <c r="K746" s="235" t="s">
        <v>4059</v>
      </c>
      <c r="L746" s="235" t="s">
        <v>4060</v>
      </c>
      <c r="M746" s="235" t="s">
        <v>4061</v>
      </c>
      <c r="N746" s="238" t="s">
        <v>46</v>
      </c>
      <c r="O746" s="239" t="s">
        <v>2610</v>
      </c>
      <c r="P746" s="239" t="s">
        <v>4062</v>
      </c>
      <c r="Q746" s="240"/>
      <c r="R746" s="239"/>
      <c r="S746" s="240" t="s">
        <v>346</v>
      </c>
      <c r="T746" s="240" t="s">
        <v>4063</v>
      </c>
      <c r="U746" s="240">
        <v>2007</v>
      </c>
      <c r="V746" s="241">
        <v>39198</v>
      </c>
      <c r="W746" s="239">
        <v>7351</v>
      </c>
      <c r="X746" s="257"/>
      <c r="Y746" s="238"/>
      <c r="Z746" s="257"/>
      <c r="AA746" s="257"/>
      <c r="AB746" s="257"/>
      <c r="AC746" s="235"/>
      <c r="AD746" s="41"/>
      <c r="AE746" s="41"/>
      <c r="AF746" s="41"/>
      <c r="AG746" s="41"/>
      <c r="AH746" s="41"/>
      <c r="AI746" s="307"/>
    </row>
    <row r="747" spans="1:35" ht="45" hidden="1" customHeight="1" x14ac:dyDescent="0.2">
      <c r="A747" s="244" t="s">
        <v>7357</v>
      </c>
      <c r="B747" s="235">
        <v>659351005</v>
      </c>
      <c r="C747" s="235" t="s">
        <v>1291</v>
      </c>
      <c r="D747" s="236" t="s">
        <v>8225</v>
      </c>
      <c r="E747" s="235" t="s">
        <v>4064</v>
      </c>
      <c r="F747" s="237" t="s">
        <v>4065</v>
      </c>
      <c r="G747" s="237"/>
      <c r="H747" s="237" t="s">
        <v>3861</v>
      </c>
      <c r="I747" s="237" t="s">
        <v>4066</v>
      </c>
      <c r="J747" s="235" t="s">
        <v>565</v>
      </c>
      <c r="K747" s="235" t="s">
        <v>4067</v>
      </c>
      <c r="L747" s="235" t="s">
        <v>4068</v>
      </c>
      <c r="M747" s="235" t="s">
        <v>4069</v>
      </c>
      <c r="N747" s="238" t="s">
        <v>294</v>
      </c>
      <c r="O747" s="240" t="s">
        <v>902</v>
      </c>
      <c r="P747" s="239" t="s">
        <v>4070</v>
      </c>
      <c r="Q747" s="240"/>
      <c r="R747" s="239"/>
      <c r="S747" s="240" t="s">
        <v>346</v>
      </c>
      <c r="T747" s="240" t="s">
        <v>4071</v>
      </c>
      <c r="U747" s="240">
        <v>2007</v>
      </c>
      <c r="V747" s="241">
        <v>39812</v>
      </c>
      <c r="W747" s="239">
        <v>7408</v>
      </c>
      <c r="X747" s="257"/>
      <c r="Y747" s="238"/>
      <c r="Z747" s="257"/>
      <c r="AA747" s="257"/>
      <c r="AB747" s="257"/>
      <c r="AC747" s="235"/>
      <c r="AD747" s="41"/>
      <c r="AE747" s="41"/>
      <c r="AF747" s="41"/>
      <c r="AG747" s="41"/>
      <c r="AH747" s="41"/>
      <c r="AI747" s="307"/>
    </row>
    <row r="748" spans="1:35" ht="45" hidden="1" customHeight="1" x14ac:dyDescent="0.2">
      <c r="A748" s="244" t="s">
        <v>7358</v>
      </c>
      <c r="B748" s="235">
        <v>650776003</v>
      </c>
      <c r="C748" s="235" t="s">
        <v>70</v>
      </c>
      <c r="D748" s="236" t="s">
        <v>8159</v>
      </c>
      <c r="E748" s="235" t="s">
        <v>4072</v>
      </c>
      <c r="F748" s="270" t="s">
        <v>4073</v>
      </c>
      <c r="G748" s="270"/>
      <c r="H748" s="237" t="s">
        <v>4074</v>
      </c>
      <c r="I748" s="237" t="s">
        <v>4075</v>
      </c>
      <c r="J748" s="235" t="s">
        <v>4076</v>
      </c>
      <c r="K748" s="235" t="s">
        <v>4077</v>
      </c>
      <c r="L748" s="235" t="s">
        <v>4078</v>
      </c>
      <c r="M748" s="235" t="s">
        <v>4080</v>
      </c>
      <c r="N748" s="238" t="s">
        <v>47</v>
      </c>
      <c r="O748" s="239" t="s">
        <v>1174</v>
      </c>
      <c r="P748" s="239" t="s">
        <v>4081</v>
      </c>
      <c r="Q748" s="240" t="s">
        <v>4079</v>
      </c>
      <c r="R748" s="239"/>
      <c r="S748" s="240" t="s">
        <v>4082</v>
      </c>
      <c r="T748" s="240" t="s">
        <v>4083</v>
      </c>
      <c r="U748" s="240">
        <v>2014</v>
      </c>
      <c r="V748" s="241">
        <v>42199</v>
      </c>
      <c r="W748" s="239">
        <v>7573</v>
      </c>
      <c r="X748" s="257"/>
      <c r="Y748" s="238"/>
      <c r="Z748" s="257"/>
      <c r="AA748" s="257"/>
      <c r="AB748" s="257"/>
      <c r="AC748" s="235"/>
      <c r="AD748" s="41"/>
      <c r="AE748" s="41"/>
      <c r="AF748" s="41"/>
      <c r="AG748" s="41"/>
      <c r="AH748" s="41"/>
      <c r="AI748" s="307"/>
    </row>
    <row r="749" spans="1:35" ht="45" hidden="1" customHeight="1" x14ac:dyDescent="0.2">
      <c r="A749" s="244" t="s">
        <v>7359</v>
      </c>
      <c r="B749" s="235" t="s">
        <v>7880</v>
      </c>
      <c r="C749" s="235" t="s">
        <v>48</v>
      </c>
      <c r="D749" s="236" t="s">
        <v>8159</v>
      </c>
      <c r="E749" s="235" t="s">
        <v>4084</v>
      </c>
      <c r="F749" s="237" t="s">
        <v>4085</v>
      </c>
      <c r="G749" s="237"/>
      <c r="H749" s="237" t="s">
        <v>4086</v>
      </c>
      <c r="I749" s="237" t="s">
        <v>4087</v>
      </c>
      <c r="J749" s="235" t="s">
        <v>4088</v>
      </c>
      <c r="K749" s="235"/>
      <c r="L749" s="235" t="s">
        <v>4089</v>
      </c>
      <c r="M749" s="235" t="s">
        <v>4090</v>
      </c>
      <c r="N749" s="238" t="s">
        <v>5033</v>
      </c>
      <c r="O749" s="239" t="s">
        <v>2282</v>
      </c>
      <c r="P749" s="239"/>
      <c r="Q749" s="240"/>
      <c r="R749" s="239"/>
      <c r="S749" s="240" t="s">
        <v>3331</v>
      </c>
      <c r="T749" s="240" t="s">
        <v>4091</v>
      </c>
      <c r="U749" s="240">
        <v>2013</v>
      </c>
      <c r="V749" s="241">
        <v>41575</v>
      </c>
      <c r="W749" s="239">
        <v>7490</v>
      </c>
      <c r="X749" s="257"/>
      <c r="Y749" s="238"/>
      <c r="Z749" s="257"/>
      <c r="AA749" s="257"/>
      <c r="AB749" s="257"/>
      <c r="AC749" s="235"/>
      <c r="AD749" s="41"/>
      <c r="AE749" s="41"/>
      <c r="AF749" s="41"/>
      <c r="AG749" s="41"/>
      <c r="AH749" s="41"/>
      <c r="AI749" s="307"/>
    </row>
    <row r="750" spans="1:35" ht="45" hidden="1" customHeight="1" x14ac:dyDescent="0.2">
      <c r="A750" s="244" t="s">
        <v>7360</v>
      </c>
      <c r="B750" s="235">
        <v>650789776</v>
      </c>
      <c r="C750" s="235" t="s">
        <v>335</v>
      </c>
      <c r="D750" s="236" t="s">
        <v>8159</v>
      </c>
      <c r="E750" s="235" t="s">
        <v>4092</v>
      </c>
      <c r="F750" s="237" t="s">
        <v>8077</v>
      </c>
      <c r="G750" s="237"/>
      <c r="H750" s="237" t="s">
        <v>4093</v>
      </c>
      <c r="I750" s="237" t="s">
        <v>8078</v>
      </c>
      <c r="J750" s="235" t="s">
        <v>891</v>
      </c>
      <c r="K750" s="235" t="s">
        <v>8079</v>
      </c>
      <c r="L750" s="235" t="s">
        <v>4094</v>
      </c>
      <c r="M750" s="235" t="s">
        <v>4096</v>
      </c>
      <c r="N750" s="238" t="s">
        <v>504</v>
      </c>
      <c r="O750" s="239" t="s">
        <v>3528</v>
      </c>
      <c r="P750" s="239" t="s">
        <v>4097</v>
      </c>
      <c r="Q750" s="240" t="s">
        <v>4095</v>
      </c>
      <c r="R750" s="239"/>
      <c r="S750" s="240" t="s">
        <v>346</v>
      </c>
      <c r="T750" s="240" t="s">
        <v>8080</v>
      </c>
      <c r="U750" s="240">
        <v>2021</v>
      </c>
      <c r="V750" s="241">
        <v>41717</v>
      </c>
      <c r="W750" s="239">
        <v>7498</v>
      </c>
      <c r="X750" s="257"/>
      <c r="Y750" s="238"/>
      <c r="Z750" s="257"/>
      <c r="AA750" s="257"/>
      <c r="AB750" s="257"/>
      <c r="AC750" s="235"/>
      <c r="AD750" s="41"/>
      <c r="AE750" s="41"/>
      <c r="AF750" s="41"/>
      <c r="AG750" s="41"/>
      <c r="AH750" s="41"/>
      <c r="AI750" s="307"/>
    </row>
    <row r="751" spans="1:35" ht="45" hidden="1" customHeight="1" x14ac:dyDescent="0.2">
      <c r="A751" s="244" t="s">
        <v>7361</v>
      </c>
      <c r="B751" s="235">
        <v>650790448</v>
      </c>
      <c r="C751" s="235" t="s">
        <v>70</v>
      </c>
      <c r="D751" s="236" t="s">
        <v>8159</v>
      </c>
      <c r="E751" s="235" t="s">
        <v>4098</v>
      </c>
      <c r="F751" s="237" t="s">
        <v>4099</v>
      </c>
      <c r="G751" s="237"/>
      <c r="H751" s="237" t="s">
        <v>4100</v>
      </c>
      <c r="I751" s="237" t="s">
        <v>4101</v>
      </c>
      <c r="J751" s="235" t="s">
        <v>663</v>
      </c>
      <c r="K751" s="235" t="s">
        <v>4102</v>
      </c>
      <c r="L751" s="240" t="s">
        <v>4103</v>
      </c>
      <c r="M751" s="235" t="s">
        <v>4105</v>
      </c>
      <c r="N751" s="238" t="s">
        <v>294</v>
      </c>
      <c r="O751" s="239" t="s">
        <v>4107</v>
      </c>
      <c r="P751" s="239" t="s">
        <v>4106</v>
      </c>
      <c r="Q751" s="240" t="s">
        <v>4104</v>
      </c>
      <c r="R751" s="239"/>
      <c r="S751" s="240" t="s">
        <v>346</v>
      </c>
      <c r="T751" s="235" t="s">
        <v>4108</v>
      </c>
      <c r="U751" s="240">
        <v>2013</v>
      </c>
      <c r="V751" s="241">
        <v>41877</v>
      </c>
      <c r="W751" s="239">
        <v>7505</v>
      </c>
      <c r="X751" s="257"/>
      <c r="Y751" s="238"/>
      <c r="Z751" s="257"/>
      <c r="AA751" s="257"/>
      <c r="AB751" s="257"/>
      <c r="AC751" s="235"/>
      <c r="AD751" s="41"/>
      <c r="AE751" s="41"/>
      <c r="AF751" s="41"/>
      <c r="AG751" s="41"/>
      <c r="AH751" s="41"/>
      <c r="AI751" s="307"/>
    </row>
    <row r="752" spans="1:35" ht="45" hidden="1" customHeight="1" x14ac:dyDescent="0.2">
      <c r="A752" s="244" t="s">
        <v>7362</v>
      </c>
      <c r="B752" s="235">
        <v>651685265</v>
      </c>
      <c r="C752" s="235" t="s">
        <v>348</v>
      </c>
      <c r="D752" s="236" t="s">
        <v>8159</v>
      </c>
      <c r="E752" s="235" t="s">
        <v>4109</v>
      </c>
      <c r="F752" s="237" t="s">
        <v>4110</v>
      </c>
      <c r="G752" s="237"/>
      <c r="H752" s="237" t="s">
        <v>4111</v>
      </c>
      <c r="I752" s="237" t="s">
        <v>4112</v>
      </c>
      <c r="J752" s="235" t="s">
        <v>4113</v>
      </c>
      <c r="K752" s="235" t="s">
        <v>4114</v>
      </c>
      <c r="L752" s="235" t="s">
        <v>4115</v>
      </c>
      <c r="M752" s="235" t="s">
        <v>4117</v>
      </c>
      <c r="N752" s="238" t="s">
        <v>46</v>
      </c>
      <c r="O752" s="239" t="s">
        <v>2854</v>
      </c>
      <c r="P752" s="239" t="s">
        <v>4118</v>
      </c>
      <c r="Q752" s="240" t="s">
        <v>4116</v>
      </c>
      <c r="R752" s="239"/>
      <c r="S752" s="240" t="s">
        <v>81</v>
      </c>
      <c r="T752" s="240" t="s">
        <v>4119</v>
      </c>
      <c r="U752" s="240">
        <v>2017</v>
      </c>
      <c r="V752" s="241" t="s">
        <v>7363</v>
      </c>
      <c r="W752" s="239">
        <v>7662</v>
      </c>
      <c r="X752" s="257"/>
      <c r="Y752" s="238"/>
      <c r="Z752" s="257"/>
      <c r="AA752" s="257"/>
      <c r="AB752" s="257"/>
      <c r="AC752" s="235"/>
      <c r="AD752" s="41"/>
      <c r="AE752" s="41"/>
      <c r="AF752" s="41"/>
      <c r="AG752" s="41"/>
      <c r="AH752" s="41"/>
      <c r="AI752" s="307"/>
    </row>
    <row r="753" spans="1:35" ht="45" hidden="1" customHeight="1" x14ac:dyDescent="0.2">
      <c r="A753" s="244" t="s">
        <v>8336</v>
      </c>
      <c r="B753" s="235">
        <v>652155103</v>
      </c>
      <c r="C753" s="235" t="s">
        <v>48</v>
      </c>
      <c r="D753" s="236" t="s">
        <v>8159</v>
      </c>
      <c r="E753" s="235" t="s">
        <v>4120</v>
      </c>
      <c r="F753" s="237" t="s">
        <v>4121</v>
      </c>
      <c r="G753" s="237"/>
      <c r="H753" s="237" t="s">
        <v>4033</v>
      </c>
      <c r="I753" s="237" t="s">
        <v>4122</v>
      </c>
      <c r="J753" s="235" t="s">
        <v>565</v>
      </c>
      <c r="K753" s="235" t="s">
        <v>4123</v>
      </c>
      <c r="L753" s="235" t="s">
        <v>4124</v>
      </c>
      <c r="M753" s="235" t="s">
        <v>4126</v>
      </c>
      <c r="N753" s="238" t="s">
        <v>504</v>
      </c>
      <c r="O753" s="239" t="s">
        <v>8182</v>
      </c>
      <c r="P753" s="239"/>
      <c r="Q753" s="240" t="s">
        <v>4125</v>
      </c>
      <c r="R753" s="239"/>
      <c r="S753" s="240" t="s">
        <v>4127</v>
      </c>
      <c r="T753" s="240" t="s">
        <v>4128</v>
      </c>
      <c r="U753" s="240">
        <v>2009</v>
      </c>
      <c r="V753" s="241">
        <v>38739</v>
      </c>
      <c r="W753" s="239">
        <v>7343</v>
      </c>
      <c r="X753" s="257"/>
      <c r="Y753" s="238"/>
      <c r="Z753" s="257"/>
      <c r="AA753" s="257"/>
      <c r="AB753" s="257"/>
      <c r="AC753" s="235"/>
      <c r="AD753" s="41"/>
      <c r="AE753" s="41"/>
      <c r="AF753" s="41"/>
      <c r="AG753" s="41"/>
      <c r="AH753" s="41"/>
      <c r="AI753" s="307"/>
    </row>
    <row r="754" spans="1:35" ht="45" hidden="1" customHeight="1" x14ac:dyDescent="0.2">
      <c r="A754" s="244" t="s">
        <v>4129</v>
      </c>
      <c r="B754" s="235">
        <v>650182405</v>
      </c>
      <c r="C754" s="235" t="s">
        <v>70</v>
      </c>
      <c r="D754" s="236" t="s">
        <v>8159</v>
      </c>
      <c r="E754" s="235" t="s">
        <v>4130</v>
      </c>
      <c r="F754" s="237" t="s">
        <v>4131</v>
      </c>
      <c r="G754" s="237"/>
      <c r="H754" s="237" t="s">
        <v>4132</v>
      </c>
      <c r="I754" s="237" t="s">
        <v>4133</v>
      </c>
      <c r="J754" s="235" t="s">
        <v>565</v>
      </c>
      <c r="K754" s="235" t="s">
        <v>4134</v>
      </c>
      <c r="L754" s="235" t="s">
        <v>4135</v>
      </c>
      <c r="M754" s="235" t="s">
        <v>4136</v>
      </c>
      <c r="N754" s="238" t="s">
        <v>46</v>
      </c>
      <c r="O754" s="239" t="s">
        <v>2555</v>
      </c>
      <c r="P754" s="239" t="s">
        <v>4137</v>
      </c>
      <c r="Q754" s="240"/>
      <c r="R754" s="239"/>
      <c r="S754" s="240" t="s">
        <v>81</v>
      </c>
      <c r="T754" s="240" t="s">
        <v>4138</v>
      </c>
      <c r="U754" s="240">
        <v>2009</v>
      </c>
      <c r="V754" s="241">
        <v>40345</v>
      </c>
      <c r="W754" s="239">
        <v>7426</v>
      </c>
      <c r="X754" s="257"/>
      <c r="Y754" s="238"/>
      <c r="Z754" s="257"/>
      <c r="AA754" s="257"/>
      <c r="AB754" s="257"/>
      <c r="AC754" s="235"/>
      <c r="AD754" s="41"/>
      <c r="AE754" s="41"/>
      <c r="AF754" s="41"/>
      <c r="AG754" s="41"/>
      <c r="AH754" s="41"/>
      <c r="AI754" s="307"/>
    </row>
    <row r="755" spans="1:35" ht="45" hidden="1" customHeight="1" x14ac:dyDescent="0.2">
      <c r="A755" s="244" t="s">
        <v>7364</v>
      </c>
      <c r="B755" s="235">
        <v>651996902</v>
      </c>
      <c r="C755" s="235" t="s">
        <v>70</v>
      </c>
      <c r="D755" s="236" t="s">
        <v>8159</v>
      </c>
      <c r="E755" s="235" t="s">
        <v>4139</v>
      </c>
      <c r="F755" s="237" t="s">
        <v>4140</v>
      </c>
      <c r="G755" s="237"/>
      <c r="H755" s="237" t="s">
        <v>4141</v>
      </c>
      <c r="I755" s="237" t="s">
        <v>4142</v>
      </c>
      <c r="J755" s="235" t="s">
        <v>4143</v>
      </c>
      <c r="K755" s="235" t="s">
        <v>4144</v>
      </c>
      <c r="L755" s="235" t="s">
        <v>4145</v>
      </c>
      <c r="M755" s="235" t="s">
        <v>4147</v>
      </c>
      <c r="N755" s="238" t="s">
        <v>46</v>
      </c>
      <c r="O755" s="239" t="s">
        <v>1520</v>
      </c>
      <c r="P755" s="239" t="s">
        <v>4146</v>
      </c>
      <c r="Q755" s="240"/>
      <c r="R755" s="239"/>
      <c r="S755" s="240" t="s">
        <v>423</v>
      </c>
      <c r="T755" s="240" t="s">
        <v>4148</v>
      </c>
      <c r="U755" s="240">
        <v>2006</v>
      </c>
      <c r="V755" s="241">
        <v>39290</v>
      </c>
      <c r="W755" s="239">
        <v>7365</v>
      </c>
      <c r="X755" s="257"/>
      <c r="Y755" s="238"/>
      <c r="Z755" s="257"/>
      <c r="AA755" s="257"/>
      <c r="AB755" s="257"/>
      <c r="AC755" s="235"/>
      <c r="AD755" s="41"/>
      <c r="AE755" s="41"/>
      <c r="AF755" s="41"/>
      <c r="AG755" s="41"/>
      <c r="AH755" s="41"/>
      <c r="AI755" s="307"/>
    </row>
    <row r="756" spans="1:35" ht="45" hidden="1" customHeight="1" x14ac:dyDescent="0.2">
      <c r="A756" s="244" t="s">
        <v>7365</v>
      </c>
      <c r="B756" s="235">
        <v>653623208</v>
      </c>
      <c r="C756" s="235" t="s">
        <v>70</v>
      </c>
      <c r="D756" s="236" t="s">
        <v>8159</v>
      </c>
      <c r="E756" s="235" t="s">
        <v>4149</v>
      </c>
      <c r="F756" s="237" t="s">
        <v>4150</v>
      </c>
      <c r="G756" s="237"/>
      <c r="H756" s="237" t="s">
        <v>3861</v>
      </c>
      <c r="I756" s="237" t="s">
        <v>4151</v>
      </c>
      <c r="J756" s="235" t="s">
        <v>169</v>
      </c>
      <c r="K756" s="235" t="s">
        <v>4152</v>
      </c>
      <c r="L756" s="235" t="s">
        <v>4153</v>
      </c>
      <c r="M756" s="235" t="s">
        <v>4155</v>
      </c>
      <c r="N756" s="238" t="s">
        <v>5029</v>
      </c>
      <c r="O756" s="239" t="s">
        <v>7088</v>
      </c>
      <c r="P756" s="239" t="s">
        <v>4156</v>
      </c>
      <c r="Q756" s="240" t="s">
        <v>4154</v>
      </c>
      <c r="R756" s="239"/>
      <c r="S756" s="240" t="s">
        <v>346</v>
      </c>
      <c r="T756" s="240" t="s">
        <v>4157</v>
      </c>
      <c r="U756" s="240">
        <v>2011</v>
      </c>
      <c r="V756" s="241">
        <v>38475</v>
      </c>
      <c r="W756" s="239">
        <v>7166</v>
      </c>
      <c r="X756" s="257"/>
      <c r="Y756" s="238"/>
      <c r="Z756" s="257"/>
      <c r="AA756" s="257"/>
      <c r="AB756" s="257"/>
      <c r="AC756" s="235"/>
      <c r="AD756" s="41"/>
      <c r="AE756" s="41"/>
      <c r="AF756" s="41"/>
      <c r="AG756" s="41"/>
      <c r="AH756" s="41"/>
      <c r="AI756" s="307"/>
    </row>
    <row r="757" spans="1:35" ht="45" hidden="1" customHeight="1" x14ac:dyDescent="0.2">
      <c r="A757" s="244" t="s">
        <v>7366</v>
      </c>
      <c r="B757" s="235">
        <v>651271738</v>
      </c>
      <c r="C757" s="235" t="s">
        <v>4158</v>
      </c>
      <c r="D757" s="236" t="s">
        <v>8159</v>
      </c>
      <c r="E757" s="235" t="s">
        <v>2204</v>
      </c>
      <c r="F757" s="237" t="s">
        <v>4159</v>
      </c>
      <c r="G757" s="237"/>
      <c r="H757" s="237" t="s">
        <v>4160</v>
      </c>
      <c r="I757" s="237" t="s">
        <v>4161</v>
      </c>
      <c r="J757" s="235" t="s">
        <v>1707</v>
      </c>
      <c r="K757" s="235" t="s">
        <v>4162</v>
      </c>
      <c r="L757" s="235" t="s">
        <v>4163</v>
      </c>
      <c r="M757" s="235" t="s">
        <v>4165</v>
      </c>
      <c r="N757" s="238" t="s">
        <v>5034</v>
      </c>
      <c r="O757" s="239" t="s">
        <v>1085</v>
      </c>
      <c r="P757" s="239" t="s">
        <v>4166</v>
      </c>
      <c r="Q757" s="240" t="s">
        <v>4164</v>
      </c>
      <c r="R757" s="239"/>
      <c r="S757" s="240">
        <v>93401</v>
      </c>
      <c r="T757" s="240" t="s">
        <v>4167</v>
      </c>
      <c r="U757" s="240">
        <v>2017</v>
      </c>
      <c r="V757" s="241">
        <v>43003</v>
      </c>
      <c r="W757" s="239">
        <v>7637</v>
      </c>
      <c r="X757" s="257"/>
      <c r="Y757" s="238"/>
      <c r="Z757" s="257"/>
      <c r="AA757" s="257"/>
      <c r="AB757" s="257"/>
      <c r="AC757" s="235"/>
      <c r="AD757" s="41"/>
      <c r="AE757" s="41"/>
      <c r="AF757" s="41"/>
      <c r="AG757" s="41"/>
      <c r="AH757" s="41"/>
      <c r="AI757" s="307"/>
    </row>
    <row r="758" spans="1:35" ht="45" hidden="1" customHeight="1" x14ac:dyDescent="0.2">
      <c r="A758" s="244" t="s">
        <v>7784</v>
      </c>
      <c r="B758" s="235" t="s">
        <v>7881</v>
      </c>
      <c r="C758" s="235" t="s">
        <v>70</v>
      </c>
      <c r="D758" s="236" t="s">
        <v>8159</v>
      </c>
      <c r="E758" s="235" t="s">
        <v>4168</v>
      </c>
      <c r="F758" s="237" t="s">
        <v>7367</v>
      </c>
      <c r="G758" s="237"/>
      <c r="H758" s="237" t="s">
        <v>4169</v>
      </c>
      <c r="I758" s="237" t="s">
        <v>7368</v>
      </c>
      <c r="J758" s="235" t="s">
        <v>4170</v>
      </c>
      <c r="K758" s="235" t="s">
        <v>5472</v>
      </c>
      <c r="L758" s="235" t="s">
        <v>7369</v>
      </c>
      <c r="M758" s="235" t="s">
        <v>7370</v>
      </c>
      <c r="N758" s="238" t="s">
        <v>46</v>
      </c>
      <c r="O758" s="239" t="s">
        <v>582</v>
      </c>
      <c r="P758" s="239">
        <v>56232475099</v>
      </c>
      <c r="Q758" s="251" t="s">
        <v>5933</v>
      </c>
      <c r="R758" s="239"/>
      <c r="S758" s="240" t="s">
        <v>993</v>
      </c>
      <c r="T758" s="240" t="s">
        <v>7371</v>
      </c>
      <c r="U758" s="240">
        <v>2020</v>
      </c>
      <c r="V758" s="241">
        <v>39269</v>
      </c>
      <c r="W758" s="239">
        <v>7362</v>
      </c>
      <c r="X758" s="302"/>
      <c r="Y758" s="303"/>
      <c r="Z758" s="302"/>
      <c r="AA758" s="302"/>
      <c r="AB758" s="302"/>
      <c r="AC758" s="304"/>
      <c r="AD758" s="41"/>
      <c r="AE758" s="41"/>
      <c r="AF758" s="41"/>
      <c r="AG758" s="41"/>
      <c r="AH758" s="41"/>
      <c r="AI758" s="307"/>
    </row>
    <row r="759" spans="1:35" ht="45" hidden="1" customHeight="1" x14ac:dyDescent="0.2">
      <c r="A759" s="244" t="s">
        <v>8337</v>
      </c>
      <c r="B759" s="235">
        <v>657555002</v>
      </c>
      <c r="C759" s="235" t="s">
        <v>3838</v>
      </c>
      <c r="D759" s="236" t="s">
        <v>8159</v>
      </c>
      <c r="E759" s="235" t="s">
        <v>4171</v>
      </c>
      <c r="F759" s="237" t="s">
        <v>4172</v>
      </c>
      <c r="G759" s="237"/>
      <c r="H759" s="237" t="s">
        <v>586</v>
      </c>
      <c r="I759" s="237" t="s">
        <v>4173</v>
      </c>
      <c r="J759" s="235" t="s">
        <v>588</v>
      </c>
      <c r="K759" s="235" t="s">
        <v>4174</v>
      </c>
      <c r="L759" s="235" t="s">
        <v>4175</v>
      </c>
      <c r="M759" s="235" t="s">
        <v>4177</v>
      </c>
      <c r="N759" s="238" t="s">
        <v>46</v>
      </c>
      <c r="O759" s="239" t="s">
        <v>582</v>
      </c>
      <c r="P759" s="239"/>
      <c r="Q759" s="240" t="s">
        <v>4176</v>
      </c>
      <c r="R759" s="239"/>
      <c r="S759" s="240" t="s">
        <v>346</v>
      </c>
      <c r="T759" s="240" t="s">
        <v>4178</v>
      </c>
      <c r="U759" s="240">
        <v>2005</v>
      </c>
      <c r="V759" s="241">
        <v>39155</v>
      </c>
      <c r="W759" s="239">
        <v>7348</v>
      </c>
      <c r="X759" s="257"/>
      <c r="Y759" s="238"/>
      <c r="Z759" s="257"/>
      <c r="AA759" s="257"/>
      <c r="AB759" s="257"/>
      <c r="AC759" s="235"/>
      <c r="AD759" s="41"/>
      <c r="AE759" s="41"/>
      <c r="AF759" s="41"/>
      <c r="AG759" s="41"/>
      <c r="AH759" s="41"/>
      <c r="AI759" s="307"/>
    </row>
    <row r="760" spans="1:35" ht="45" hidden="1" customHeight="1" x14ac:dyDescent="0.2">
      <c r="A760" s="244" t="s">
        <v>7372</v>
      </c>
      <c r="B760" s="235">
        <v>731887004</v>
      </c>
      <c r="C760" s="235" t="s">
        <v>4179</v>
      </c>
      <c r="D760" s="236" t="s">
        <v>8159</v>
      </c>
      <c r="E760" s="235" t="s">
        <v>4180</v>
      </c>
      <c r="F760" s="237" t="s">
        <v>4181</v>
      </c>
      <c r="G760" s="237"/>
      <c r="H760" s="237" t="s">
        <v>4182</v>
      </c>
      <c r="I760" s="237" t="s">
        <v>4183</v>
      </c>
      <c r="J760" s="235" t="s">
        <v>4184</v>
      </c>
      <c r="K760" s="235" t="s">
        <v>4185</v>
      </c>
      <c r="L760" s="235" t="s">
        <v>4186</v>
      </c>
      <c r="M760" s="235" t="s">
        <v>4187</v>
      </c>
      <c r="N760" s="238" t="s">
        <v>46</v>
      </c>
      <c r="O760" s="239" t="s">
        <v>987</v>
      </c>
      <c r="P760" s="239" t="s">
        <v>4188</v>
      </c>
      <c r="Q760" s="240"/>
      <c r="R760" s="239"/>
      <c r="S760" s="240" t="s">
        <v>4189</v>
      </c>
      <c r="T760" s="240" t="s">
        <v>4200</v>
      </c>
      <c r="U760" s="240">
        <v>2010</v>
      </c>
      <c r="V760" s="241">
        <v>40417</v>
      </c>
      <c r="W760" s="239">
        <v>7432</v>
      </c>
      <c r="X760" s="257"/>
      <c r="Y760" s="238"/>
      <c r="Z760" s="257"/>
      <c r="AA760" s="257"/>
      <c r="AB760" s="257"/>
      <c r="AC760" s="235"/>
      <c r="AD760" s="41"/>
      <c r="AE760" s="41"/>
      <c r="AF760" s="41"/>
      <c r="AG760" s="41"/>
      <c r="AH760" s="41"/>
      <c r="AI760" s="307"/>
    </row>
    <row r="761" spans="1:35" ht="45" hidden="1" customHeight="1" x14ac:dyDescent="0.2">
      <c r="A761" s="244" t="s">
        <v>8338</v>
      </c>
      <c r="B761" s="235">
        <v>756411004</v>
      </c>
      <c r="C761" s="235" t="s">
        <v>70</v>
      </c>
      <c r="D761" s="236" t="s">
        <v>8159</v>
      </c>
      <c r="E761" s="235" t="s">
        <v>4190</v>
      </c>
      <c r="F761" s="237" t="s">
        <v>4191</v>
      </c>
      <c r="G761" s="237"/>
      <c r="H761" s="237" t="s">
        <v>4192</v>
      </c>
      <c r="I761" s="237" t="s">
        <v>4193</v>
      </c>
      <c r="J761" s="235" t="s">
        <v>4194</v>
      </c>
      <c r="K761" s="235" t="s">
        <v>4195</v>
      </c>
      <c r="L761" s="235" t="s">
        <v>4196</v>
      </c>
      <c r="M761" s="235" t="s">
        <v>4197</v>
      </c>
      <c r="N761" s="238" t="s">
        <v>504</v>
      </c>
      <c r="O761" s="239" t="s">
        <v>654</v>
      </c>
      <c r="P761" s="239" t="s">
        <v>4198</v>
      </c>
      <c r="Q761" s="240"/>
      <c r="R761" s="239"/>
      <c r="S761" s="240">
        <v>93401</v>
      </c>
      <c r="T761" s="240" t="s">
        <v>4199</v>
      </c>
      <c r="U761" s="240">
        <v>2004</v>
      </c>
      <c r="V761" s="241">
        <v>37970</v>
      </c>
      <c r="W761" s="239">
        <v>7123</v>
      </c>
      <c r="X761" s="257"/>
      <c r="Y761" s="238"/>
      <c r="Z761" s="257"/>
      <c r="AA761" s="257"/>
      <c r="AB761" s="257"/>
      <c r="AC761" s="235"/>
      <c r="AD761" s="41"/>
      <c r="AE761" s="41"/>
      <c r="AF761" s="41"/>
      <c r="AG761" s="41"/>
      <c r="AH761" s="41"/>
      <c r="AI761" s="307"/>
    </row>
    <row r="762" spans="1:35" ht="45" hidden="1" customHeight="1" x14ac:dyDescent="0.2">
      <c r="A762" s="244" t="s">
        <v>8339</v>
      </c>
      <c r="B762" s="235">
        <v>652275109</v>
      </c>
      <c r="C762" s="235" t="s">
        <v>70</v>
      </c>
      <c r="D762" s="236" t="s">
        <v>8159</v>
      </c>
      <c r="E762" s="235" t="s">
        <v>4201</v>
      </c>
      <c r="F762" s="237" t="s">
        <v>4202</v>
      </c>
      <c r="G762" s="237"/>
      <c r="H762" s="237" t="s">
        <v>3861</v>
      </c>
      <c r="I762" s="237" t="s">
        <v>6306</v>
      </c>
      <c r="J762" s="235" t="s">
        <v>62</v>
      </c>
      <c r="K762" s="235" t="s">
        <v>6307</v>
      </c>
      <c r="L762" s="235" t="s">
        <v>6308</v>
      </c>
      <c r="M762" s="235" t="s">
        <v>6309</v>
      </c>
      <c r="N762" s="238" t="s">
        <v>46</v>
      </c>
      <c r="O762" s="239" t="s">
        <v>582</v>
      </c>
      <c r="P762" s="239"/>
      <c r="Q762" s="251" t="s">
        <v>6310</v>
      </c>
      <c r="R762" s="239"/>
      <c r="S762" s="240" t="s">
        <v>346</v>
      </c>
      <c r="T762" s="240" t="s">
        <v>4203</v>
      </c>
      <c r="U762" s="240">
        <v>2005</v>
      </c>
      <c r="V762" s="241">
        <v>37970</v>
      </c>
      <c r="W762" s="239">
        <v>7115</v>
      </c>
      <c r="X762" s="257"/>
      <c r="Y762" s="238"/>
      <c r="Z762" s="257"/>
      <c r="AA762" s="257"/>
      <c r="AB762" s="257"/>
      <c r="AC762" s="235"/>
      <c r="AD762" s="41"/>
      <c r="AE762" s="41"/>
      <c r="AF762" s="41"/>
      <c r="AG762" s="41"/>
      <c r="AH762" s="41"/>
      <c r="AI762" s="307"/>
    </row>
    <row r="763" spans="1:35" ht="45" hidden="1" customHeight="1" x14ac:dyDescent="0.2">
      <c r="A763" s="244" t="s">
        <v>7373</v>
      </c>
      <c r="B763" s="235">
        <v>652862306</v>
      </c>
      <c r="C763" s="235" t="s">
        <v>70</v>
      </c>
      <c r="D763" s="236" t="s">
        <v>8159</v>
      </c>
      <c r="E763" s="235" t="s">
        <v>4204</v>
      </c>
      <c r="F763" s="237" t="s">
        <v>4205</v>
      </c>
      <c r="G763" s="237"/>
      <c r="H763" s="237" t="s">
        <v>3861</v>
      </c>
      <c r="I763" s="237" t="s">
        <v>4206</v>
      </c>
      <c r="J763" s="235" t="s">
        <v>62</v>
      </c>
      <c r="K763" s="235" t="s">
        <v>4207</v>
      </c>
      <c r="L763" s="235" t="s">
        <v>4208</v>
      </c>
      <c r="M763" s="235" t="s">
        <v>4209</v>
      </c>
      <c r="N763" s="238" t="s">
        <v>504</v>
      </c>
      <c r="O763" s="239" t="s">
        <v>179</v>
      </c>
      <c r="P763" s="239"/>
      <c r="Q763" s="240"/>
      <c r="R763" s="239"/>
      <c r="S763" s="240" t="s">
        <v>346</v>
      </c>
      <c r="T763" s="240" t="s">
        <v>4210</v>
      </c>
      <c r="U763" s="240">
        <v>2004</v>
      </c>
      <c r="V763" s="241">
        <v>38477</v>
      </c>
      <c r="W763" s="239">
        <v>7167</v>
      </c>
      <c r="X763" s="257"/>
      <c r="Y763" s="238"/>
      <c r="Z763" s="257"/>
      <c r="AA763" s="257"/>
      <c r="AB763" s="257"/>
      <c r="AC763" s="235"/>
      <c r="AD763" s="41"/>
      <c r="AE763" s="41"/>
      <c r="AF763" s="41"/>
      <c r="AG763" s="41"/>
      <c r="AH763" s="41"/>
      <c r="AI763" s="307"/>
    </row>
    <row r="764" spans="1:35" ht="45" hidden="1" customHeight="1" x14ac:dyDescent="0.2">
      <c r="A764" s="244" t="s">
        <v>8340</v>
      </c>
      <c r="B764" s="235" t="s">
        <v>7882</v>
      </c>
      <c r="C764" s="235" t="s">
        <v>70</v>
      </c>
      <c r="D764" s="236" t="s">
        <v>8159</v>
      </c>
      <c r="E764" s="235" t="s">
        <v>4211</v>
      </c>
      <c r="F764" s="237" t="s">
        <v>4212</v>
      </c>
      <c r="G764" s="237"/>
      <c r="H764" s="237" t="s">
        <v>4213</v>
      </c>
      <c r="I764" s="237" t="s">
        <v>4214</v>
      </c>
      <c r="J764" s="235" t="s">
        <v>588</v>
      </c>
      <c r="K764" s="235" t="s">
        <v>4215</v>
      </c>
      <c r="L764" s="235" t="s">
        <v>4216</v>
      </c>
      <c r="M764" s="235" t="s">
        <v>4218</v>
      </c>
      <c r="N764" s="238" t="s">
        <v>504</v>
      </c>
      <c r="O764" s="239" t="s">
        <v>1322</v>
      </c>
      <c r="P764" s="239" t="s">
        <v>4219</v>
      </c>
      <c r="Q764" s="240" t="s">
        <v>4217</v>
      </c>
      <c r="R764" s="239"/>
      <c r="S764" s="240" t="s">
        <v>346</v>
      </c>
      <c r="T764" s="240" t="s">
        <v>4220</v>
      </c>
      <c r="U764" s="240">
        <v>2009</v>
      </c>
      <c r="V764" s="241">
        <v>39358</v>
      </c>
      <c r="W764" s="239">
        <v>7377</v>
      </c>
      <c r="X764" s="257"/>
      <c r="Y764" s="238"/>
      <c r="Z764" s="257"/>
      <c r="AA764" s="257"/>
      <c r="AB764" s="257"/>
      <c r="AC764" s="235"/>
      <c r="AD764" s="41"/>
      <c r="AE764" s="41"/>
      <c r="AF764" s="41"/>
      <c r="AG764" s="41"/>
      <c r="AH764" s="41"/>
      <c r="AI764" s="307"/>
    </row>
    <row r="765" spans="1:35" ht="45" hidden="1" customHeight="1" x14ac:dyDescent="0.2">
      <c r="A765" s="244" t="s">
        <v>7374</v>
      </c>
      <c r="B765" s="235">
        <v>656160403</v>
      </c>
      <c r="C765" s="235" t="s">
        <v>474</v>
      </c>
      <c r="D765" s="236" t="s">
        <v>8159</v>
      </c>
      <c r="E765" s="235" t="s">
        <v>4221</v>
      </c>
      <c r="F765" s="237" t="s">
        <v>4222</v>
      </c>
      <c r="G765" s="237"/>
      <c r="H765" s="237" t="s">
        <v>3861</v>
      </c>
      <c r="I765" s="237" t="s">
        <v>4223</v>
      </c>
      <c r="J765" s="235" t="s">
        <v>4224</v>
      </c>
      <c r="K765" s="235" t="s">
        <v>4225</v>
      </c>
      <c r="L765" s="235" t="s">
        <v>4226</v>
      </c>
      <c r="M765" s="235" t="s">
        <v>4227</v>
      </c>
      <c r="N765" s="238" t="s">
        <v>46</v>
      </c>
      <c r="O765" s="239" t="s">
        <v>4228</v>
      </c>
      <c r="P765" s="239"/>
      <c r="Q765" s="240"/>
      <c r="R765" s="239"/>
      <c r="S765" s="240" t="s">
        <v>346</v>
      </c>
      <c r="T765" s="240" t="s">
        <v>4229</v>
      </c>
      <c r="U765" s="240">
        <v>2017</v>
      </c>
      <c r="V765" s="241">
        <v>40161</v>
      </c>
      <c r="W765" s="239">
        <v>7420</v>
      </c>
      <c r="X765" s="257"/>
      <c r="Y765" s="238"/>
      <c r="Z765" s="257"/>
      <c r="AA765" s="257"/>
      <c r="AB765" s="257"/>
      <c r="AC765" s="235"/>
      <c r="AD765" s="41"/>
      <c r="AE765" s="41"/>
      <c r="AF765" s="41"/>
      <c r="AG765" s="41"/>
      <c r="AH765" s="41"/>
      <c r="AI765" s="307"/>
    </row>
    <row r="766" spans="1:35" ht="45" hidden="1" customHeight="1" x14ac:dyDescent="0.2">
      <c r="A766" s="244" t="s">
        <v>7375</v>
      </c>
      <c r="B766" s="235">
        <v>650852001</v>
      </c>
      <c r="C766" s="235" t="s">
        <v>70</v>
      </c>
      <c r="D766" s="236" t="s">
        <v>8159</v>
      </c>
      <c r="E766" s="235" t="s">
        <v>4230</v>
      </c>
      <c r="F766" s="237" t="s">
        <v>5930</v>
      </c>
      <c r="G766" s="237"/>
      <c r="H766" s="237" t="s">
        <v>3861</v>
      </c>
      <c r="I766" s="237" t="s">
        <v>5931</v>
      </c>
      <c r="J766" s="235" t="s">
        <v>565</v>
      </c>
      <c r="K766" s="235" t="s">
        <v>4231</v>
      </c>
      <c r="L766" s="235" t="s">
        <v>4232</v>
      </c>
      <c r="M766" s="235" t="s">
        <v>5471</v>
      </c>
      <c r="N766" s="238" t="s">
        <v>46</v>
      </c>
      <c r="O766" s="239" t="s">
        <v>1936</v>
      </c>
      <c r="P766" s="239">
        <v>981829131</v>
      </c>
      <c r="Q766" s="240" t="s">
        <v>4233</v>
      </c>
      <c r="R766" s="239"/>
      <c r="S766" s="240" t="s">
        <v>346</v>
      </c>
      <c r="T766" s="240" t="s">
        <v>5935</v>
      </c>
      <c r="U766" s="240">
        <v>2019</v>
      </c>
      <c r="V766" s="241">
        <v>37970</v>
      </c>
      <c r="W766" s="239">
        <v>7076</v>
      </c>
      <c r="X766" s="257"/>
      <c r="Y766" s="238"/>
      <c r="Z766" s="257"/>
      <c r="AA766" s="257"/>
      <c r="AB766" s="257"/>
      <c r="AC766" s="235"/>
      <c r="AD766" s="41"/>
      <c r="AE766" s="41"/>
      <c r="AF766" s="41"/>
      <c r="AG766" s="41"/>
      <c r="AH766" s="41"/>
      <c r="AI766" s="307"/>
    </row>
    <row r="767" spans="1:35" ht="45" hidden="1" customHeight="1" x14ac:dyDescent="0.2">
      <c r="A767" s="244" t="s">
        <v>8341</v>
      </c>
      <c r="B767" s="235">
        <v>650464451</v>
      </c>
      <c r="C767" s="235" t="s">
        <v>70</v>
      </c>
      <c r="D767" s="236" t="s">
        <v>8159</v>
      </c>
      <c r="E767" s="235" t="s">
        <v>4234</v>
      </c>
      <c r="F767" s="237" t="s">
        <v>4235</v>
      </c>
      <c r="G767" s="237"/>
      <c r="H767" s="237" t="s">
        <v>4236</v>
      </c>
      <c r="I767" s="237" t="s">
        <v>4237</v>
      </c>
      <c r="J767" s="235" t="s">
        <v>4238</v>
      </c>
      <c r="K767" s="235" t="s">
        <v>4239</v>
      </c>
      <c r="L767" s="235" t="s">
        <v>4240</v>
      </c>
      <c r="M767" s="235" t="s">
        <v>4241</v>
      </c>
      <c r="N767" s="238" t="s">
        <v>46</v>
      </c>
      <c r="O767" s="239" t="s">
        <v>688</v>
      </c>
      <c r="P767" s="239"/>
      <c r="Q767" s="240" t="s">
        <v>4242</v>
      </c>
      <c r="R767" s="239"/>
      <c r="S767" s="240" t="s">
        <v>516</v>
      </c>
      <c r="T767" s="240" t="s">
        <v>1873</v>
      </c>
      <c r="U767" s="240">
        <v>2015</v>
      </c>
      <c r="V767" s="241">
        <v>42702</v>
      </c>
      <c r="W767" s="239">
        <v>7621</v>
      </c>
      <c r="X767" s="257"/>
      <c r="Y767" s="238"/>
      <c r="Z767" s="257"/>
      <c r="AA767" s="257"/>
      <c r="AB767" s="257"/>
      <c r="AC767" s="235"/>
      <c r="AD767" s="41"/>
      <c r="AE767" s="41"/>
      <c r="AF767" s="41"/>
      <c r="AG767" s="41"/>
      <c r="AH767" s="41"/>
      <c r="AI767" s="307"/>
    </row>
    <row r="768" spans="1:35" ht="45" hidden="1" customHeight="1" x14ac:dyDescent="0.2">
      <c r="A768" s="244" t="s">
        <v>7376</v>
      </c>
      <c r="B768" s="235">
        <v>741469006</v>
      </c>
      <c r="C768" s="235" t="s">
        <v>70</v>
      </c>
      <c r="D768" s="236" t="s">
        <v>8159</v>
      </c>
      <c r="E768" s="235" t="s">
        <v>4243</v>
      </c>
      <c r="F768" s="237" t="s">
        <v>4244</v>
      </c>
      <c r="G768" s="237"/>
      <c r="H768" s="237" t="s">
        <v>3861</v>
      </c>
      <c r="I768" s="237" t="s">
        <v>4245</v>
      </c>
      <c r="J768" s="235" t="s">
        <v>4246</v>
      </c>
      <c r="K768" s="235" t="s">
        <v>4247</v>
      </c>
      <c r="L768" s="235" t="s">
        <v>4248</v>
      </c>
      <c r="M768" s="235" t="s">
        <v>4249</v>
      </c>
      <c r="N768" s="238" t="s">
        <v>294</v>
      </c>
      <c r="O768" s="240" t="s">
        <v>902</v>
      </c>
      <c r="P768" s="239"/>
      <c r="Q768" s="240"/>
      <c r="R768" s="239"/>
      <c r="S768" s="240" t="s">
        <v>346</v>
      </c>
      <c r="T768" s="240" t="s">
        <v>4250</v>
      </c>
      <c r="U768" s="240">
        <v>2004</v>
      </c>
      <c r="V768" s="241">
        <v>37970</v>
      </c>
      <c r="W768" s="239">
        <v>7019</v>
      </c>
      <c r="X768" s="257"/>
      <c r="Y768" s="238"/>
      <c r="Z768" s="257"/>
      <c r="AA768" s="257"/>
      <c r="AB768" s="257"/>
      <c r="AC768" s="235"/>
      <c r="AD768" s="41"/>
      <c r="AE768" s="41"/>
      <c r="AF768" s="41"/>
      <c r="AG768" s="41"/>
      <c r="AH768" s="41"/>
      <c r="AI768" s="307"/>
    </row>
    <row r="769" spans="1:35" ht="45" hidden="1" customHeight="1" x14ac:dyDescent="0.2">
      <c r="A769" s="244" t="s">
        <v>7377</v>
      </c>
      <c r="B769" s="235">
        <v>745459005</v>
      </c>
      <c r="C769" s="235" t="s">
        <v>70</v>
      </c>
      <c r="D769" s="236" t="s">
        <v>8159</v>
      </c>
      <c r="E769" s="235" t="s">
        <v>4251</v>
      </c>
      <c r="F769" s="237" t="s">
        <v>4252</v>
      </c>
      <c r="G769" s="237"/>
      <c r="H769" s="237" t="s">
        <v>3861</v>
      </c>
      <c r="I769" s="237" t="s">
        <v>4253</v>
      </c>
      <c r="J769" s="235" t="s">
        <v>565</v>
      </c>
      <c r="K769" s="235" t="s">
        <v>4254</v>
      </c>
      <c r="L769" s="235" t="s">
        <v>4255</v>
      </c>
      <c r="M769" s="235" t="s">
        <v>4256</v>
      </c>
      <c r="N769" s="238" t="s">
        <v>504</v>
      </c>
      <c r="O769" s="239" t="s">
        <v>8182</v>
      </c>
      <c r="P769" s="239"/>
      <c r="Q769" s="240"/>
      <c r="R769" s="239"/>
      <c r="S769" s="240">
        <v>93401</v>
      </c>
      <c r="T769" s="240" t="s">
        <v>4257</v>
      </c>
      <c r="U769" s="240">
        <v>2007</v>
      </c>
      <c r="V769" s="241">
        <v>37970</v>
      </c>
      <c r="W769" s="239">
        <v>6989</v>
      </c>
      <c r="X769" s="257"/>
      <c r="Y769" s="238"/>
      <c r="Z769" s="257"/>
      <c r="AA769" s="257"/>
      <c r="AB769" s="257"/>
      <c r="AC769" s="235"/>
      <c r="AD769" s="41"/>
      <c r="AE769" s="41"/>
      <c r="AF769" s="41"/>
      <c r="AG769" s="41"/>
      <c r="AH769" s="41"/>
      <c r="AI769" s="307"/>
    </row>
    <row r="770" spans="1:35" ht="45" hidden="1" customHeight="1" x14ac:dyDescent="0.2">
      <c r="A770" s="244" t="s">
        <v>8342</v>
      </c>
      <c r="B770" s="235">
        <v>650730100</v>
      </c>
      <c r="C770" s="235" t="s">
        <v>70</v>
      </c>
      <c r="D770" s="236" t="s">
        <v>8159</v>
      </c>
      <c r="E770" s="235" t="s">
        <v>4258</v>
      </c>
      <c r="F770" s="237" t="s">
        <v>4259</v>
      </c>
      <c r="G770" s="237"/>
      <c r="H770" s="237" t="s">
        <v>3861</v>
      </c>
      <c r="I770" s="237" t="s">
        <v>4260</v>
      </c>
      <c r="J770" s="235" t="s">
        <v>1185</v>
      </c>
      <c r="K770" s="235" t="s">
        <v>4261</v>
      </c>
      <c r="L770" s="235" t="s">
        <v>4262</v>
      </c>
      <c r="M770" s="235" t="s">
        <v>4264</v>
      </c>
      <c r="N770" s="238" t="s">
        <v>46</v>
      </c>
      <c r="O770" s="239" t="s">
        <v>3146</v>
      </c>
      <c r="P770" s="239" t="s">
        <v>4265</v>
      </c>
      <c r="Q770" s="240" t="s">
        <v>4263</v>
      </c>
      <c r="R770" s="239"/>
      <c r="S770" s="240" t="s">
        <v>346</v>
      </c>
      <c r="T770" s="240" t="s">
        <v>4266</v>
      </c>
      <c r="U770" s="240">
        <v>2009</v>
      </c>
      <c r="V770" s="241">
        <v>38503</v>
      </c>
      <c r="W770" s="239">
        <v>7170</v>
      </c>
      <c r="X770" s="257"/>
      <c r="Y770" s="238"/>
      <c r="Z770" s="257"/>
      <c r="AA770" s="257"/>
      <c r="AB770" s="257"/>
      <c r="AC770" s="235"/>
      <c r="AD770" s="41"/>
      <c r="AE770" s="41"/>
      <c r="AF770" s="41"/>
      <c r="AG770" s="41"/>
      <c r="AH770" s="41"/>
      <c r="AI770" s="307"/>
    </row>
    <row r="771" spans="1:35" ht="45" hidden="1" customHeight="1" x14ac:dyDescent="0.2">
      <c r="A771" s="244" t="s">
        <v>7378</v>
      </c>
      <c r="B771" s="235">
        <v>650228723</v>
      </c>
      <c r="C771" s="235" t="s">
        <v>48</v>
      </c>
      <c r="D771" s="236" t="s">
        <v>8159</v>
      </c>
      <c r="E771" s="235" t="s">
        <v>4267</v>
      </c>
      <c r="F771" s="237" t="s">
        <v>4268</v>
      </c>
      <c r="G771" s="237"/>
      <c r="H771" s="237" t="s">
        <v>4269</v>
      </c>
      <c r="I771" s="237" t="s">
        <v>4270</v>
      </c>
      <c r="J771" s="235" t="s">
        <v>4271</v>
      </c>
      <c r="K771" s="235" t="s">
        <v>4272</v>
      </c>
      <c r="L771" s="235" t="s">
        <v>4273</v>
      </c>
      <c r="M771" s="235" t="s">
        <v>4274</v>
      </c>
      <c r="N771" s="238" t="s">
        <v>46</v>
      </c>
      <c r="O771" s="239" t="s">
        <v>3221</v>
      </c>
      <c r="P771" s="239"/>
      <c r="Q771" s="240"/>
      <c r="R771" s="239"/>
      <c r="S771" s="240" t="s">
        <v>346</v>
      </c>
      <c r="T771" s="240" t="s">
        <v>4275</v>
      </c>
      <c r="U771" s="240">
        <v>2012</v>
      </c>
      <c r="V771" s="241">
        <v>41295</v>
      </c>
      <c r="W771" s="239">
        <v>7470</v>
      </c>
      <c r="X771" s="257"/>
      <c r="Y771" s="238"/>
      <c r="Z771" s="257"/>
      <c r="AA771" s="257"/>
      <c r="AB771" s="257"/>
      <c r="AC771" s="235"/>
      <c r="AD771" s="41"/>
      <c r="AE771" s="41"/>
      <c r="AF771" s="41"/>
      <c r="AG771" s="41"/>
      <c r="AH771" s="41"/>
      <c r="AI771" s="307"/>
    </row>
    <row r="772" spans="1:35" ht="45" hidden="1" customHeight="1" x14ac:dyDescent="0.2">
      <c r="A772" s="244" t="s">
        <v>7379</v>
      </c>
      <c r="B772" s="235">
        <v>650460731</v>
      </c>
      <c r="C772" s="235" t="s">
        <v>48</v>
      </c>
      <c r="D772" s="236" t="s">
        <v>8159</v>
      </c>
      <c r="E772" s="235" t="s">
        <v>4276</v>
      </c>
      <c r="F772" s="237" t="s">
        <v>4277</v>
      </c>
      <c r="G772" s="237"/>
      <c r="H772" s="237" t="s">
        <v>4086</v>
      </c>
      <c r="I772" s="237" t="s">
        <v>4278</v>
      </c>
      <c r="J772" s="235" t="s">
        <v>4279</v>
      </c>
      <c r="K772" s="235" t="s">
        <v>4280</v>
      </c>
      <c r="L772" s="235" t="s">
        <v>4281</v>
      </c>
      <c r="M772" s="257" t="s">
        <v>4282</v>
      </c>
      <c r="N772" s="238" t="s">
        <v>46</v>
      </c>
      <c r="O772" s="239" t="s">
        <v>1520</v>
      </c>
      <c r="P772" s="239"/>
      <c r="Q772" s="240"/>
      <c r="R772" s="239"/>
      <c r="S772" s="240" t="s">
        <v>3331</v>
      </c>
      <c r="T772" s="240" t="s">
        <v>4283</v>
      </c>
      <c r="U772" s="240">
        <v>2011</v>
      </c>
      <c r="V772" s="241">
        <v>41150</v>
      </c>
      <c r="W772" s="239">
        <v>7466</v>
      </c>
      <c r="X772" s="235"/>
      <c r="Y772" s="238"/>
      <c r="Z772" s="257"/>
      <c r="AA772" s="257"/>
      <c r="AB772" s="257"/>
      <c r="AC772" s="235"/>
      <c r="AD772" s="41"/>
      <c r="AE772" s="41"/>
      <c r="AF772" s="41"/>
      <c r="AG772" s="41"/>
      <c r="AH772" s="41"/>
      <c r="AI772" s="307"/>
    </row>
    <row r="773" spans="1:35" ht="45" hidden="1" customHeight="1" x14ac:dyDescent="0.2">
      <c r="A773" s="244" t="s">
        <v>7380</v>
      </c>
      <c r="B773" s="235">
        <v>650679059</v>
      </c>
      <c r="C773" s="235" t="s">
        <v>70</v>
      </c>
      <c r="D773" s="236" t="s">
        <v>8159</v>
      </c>
      <c r="E773" s="235" t="s">
        <v>4284</v>
      </c>
      <c r="F773" s="237" t="s">
        <v>4285</v>
      </c>
      <c r="G773" s="237"/>
      <c r="H773" s="237" t="s">
        <v>4286</v>
      </c>
      <c r="I773" s="237" t="s">
        <v>4287</v>
      </c>
      <c r="J773" s="235" t="s">
        <v>4288</v>
      </c>
      <c r="K773" s="235"/>
      <c r="L773" s="235" t="s">
        <v>4289</v>
      </c>
      <c r="M773" s="235" t="s">
        <v>4291</v>
      </c>
      <c r="N773" s="238" t="s">
        <v>504</v>
      </c>
      <c r="O773" s="239" t="s">
        <v>179</v>
      </c>
      <c r="P773" s="239" t="s">
        <v>4292</v>
      </c>
      <c r="Q773" s="240" t="s">
        <v>4290</v>
      </c>
      <c r="R773" s="239"/>
      <c r="S773" s="240" t="s">
        <v>123</v>
      </c>
      <c r="T773" s="240" t="s">
        <v>4293</v>
      </c>
      <c r="U773" s="240">
        <v>2012</v>
      </c>
      <c r="V773" s="241">
        <v>41526</v>
      </c>
      <c r="W773" s="239">
        <v>7485</v>
      </c>
      <c r="X773" s="257"/>
      <c r="Y773" s="238"/>
      <c r="Z773" s="257"/>
      <c r="AA773" s="257"/>
      <c r="AB773" s="257"/>
      <c r="AC773" s="235"/>
      <c r="AD773" s="41"/>
      <c r="AE773" s="41"/>
      <c r="AF773" s="41"/>
      <c r="AG773" s="41"/>
      <c r="AH773" s="41"/>
      <c r="AI773" s="307"/>
    </row>
    <row r="774" spans="1:35" ht="45" hidden="1" customHeight="1" x14ac:dyDescent="0.2">
      <c r="A774" s="244" t="s">
        <v>7381</v>
      </c>
      <c r="B774" s="235">
        <v>653504500</v>
      </c>
      <c r="C774" s="235" t="s">
        <v>4294</v>
      </c>
      <c r="D774" s="236" t="s">
        <v>8159</v>
      </c>
      <c r="E774" s="235" t="s">
        <v>4295</v>
      </c>
      <c r="F774" s="237" t="s">
        <v>4296</v>
      </c>
      <c r="G774" s="237"/>
      <c r="H774" s="237" t="s">
        <v>4297</v>
      </c>
      <c r="I774" s="237" t="s">
        <v>4298</v>
      </c>
      <c r="J774" s="235" t="s">
        <v>119</v>
      </c>
      <c r="K774" s="235" t="s">
        <v>4299</v>
      </c>
      <c r="L774" s="235" t="s">
        <v>4300</v>
      </c>
      <c r="M774" s="235" t="s">
        <v>4301</v>
      </c>
      <c r="N774" s="238" t="s">
        <v>46</v>
      </c>
      <c r="O774" s="239" t="s">
        <v>1222</v>
      </c>
      <c r="P774" s="239" t="s">
        <v>4302</v>
      </c>
      <c r="Q774" s="240"/>
      <c r="R774" s="239"/>
      <c r="S774" s="240" t="s">
        <v>346</v>
      </c>
      <c r="T774" s="240" t="s">
        <v>4303</v>
      </c>
      <c r="U774" s="240">
        <v>2006</v>
      </c>
      <c r="V774" s="241">
        <v>38775</v>
      </c>
      <c r="W774" s="239">
        <v>7308</v>
      </c>
      <c r="X774" s="257"/>
      <c r="Y774" s="238"/>
      <c r="Z774" s="257"/>
      <c r="AA774" s="257"/>
      <c r="AB774" s="257"/>
      <c r="AC774" s="235"/>
      <c r="AD774" s="41"/>
      <c r="AE774" s="41"/>
      <c r="AF774" s="41"/>
      <c r="AG774" s="41"/>
      <c r="AH774" s="41"/>
      <c r="AI774" s="307"/>
    </row>
    <row r="775" spans="1:35" ht="45" hidden="1" customHeight="1" x14ac:dyDescent="0.2">
      <c r="A775" s="244" t="s">
        <v>7382</v>
      </c>
      <c r="B775" s="235" t="s">
        <v>7883</v>
      </c>
      <c r="C775" s="235" t="s">
        <v>70</v>
      </c>
      <c r="D775" s="236" t="s">
        <v>8159</v>
      </c>
      <c r="E775" s="235" t="s">
        <v>4304</v>
      </c>
      <c r="F775" s="237" t="s">
        <v>4305</v>
      </c>
      <c r="G775" s="237"/>
      <c r="H775" s="237" t="s">
        <v>4306</v>
      </c>
      <c r="I775" s="237" t="s">
        <v>4307</v>
      </c>
      <c r="J775" s="235" t="s">
        <v>906</v>
      </c>
      <c r="K775" s="235" t="s">
        <v>4308</v>
      </c>
      <c r="L775" s="235" t="s">
        <v>4309</v>
      </c>
      <c r="M775" s="235" t="s">
        <v>4311</v>
      </c>
      <c r="N775" s="238" t="s">
        <v>46</v>
      </c>
      <c r="O775" s="239" t="s">
        <v>582</v>
      </c>
      <c r="P775" s="239"/>
      <c r="Q775" s="240" t="s">
        <v>4310</v>
      </c>
      <c r="R775" s="239"/>
      <c r="S775" s="240">
        <v>93401</v>
      </c>
      <c r="T775" s="240" t="s">
        <v>4312</v>
      </c>
      <c r="U775" s="240">
        <v>2005</v>
      </c>
      <c r="V775" s="241">
        <v>38903</v>
      </c>
      <c r="W775" s="239">
        <v>7325</v>
      </c>
      <c r="X775" s="257"/>
      <c r="Y775" s="238"/>
      <c r="Z775" s="257"/>
      <c r="AA775" s="257"/>
      <c r="AB775" s="257"/>
      <c r="AC775" s="235"/>
      <c r="AD775" s="41"/>
      <c r="AE775" s="41"/>
      <c r="AF775" s="41"/>
      <c r="AG775" s="41"/>
      <c r="AH775" s="41"/>
      <c r="AI775" s="307"/>
    </row>
    <row r="776" spans="1:35" ht="45" hidden="1" customHeight="1" x14ac:dyDescent="0.2">
      <c r="A776" s="244" t="s">
        <v>8343</v>
      </c>
      <c r="B776" s="235">
        <v>656131403</v>
      </c>
      <c r="C776" s="235" t="s">
        <v>48</v>
      </c>
      <c r="D776" s="236" t="s">
        <v>8159</v>
      </c>
      <c r="E776" s="235" t="s">
        <v>4313</v>
      </c>
      <c r="F776" s="237" t="s">
        <v>4314</v>
      </c>
      <c r="G776" s="237"/>
      <c r="H776" s="237" t="s">
        <v>4315</v>
      </c>
      <c r="I776" s="237" t="s">
        <v>4316</v>
      </c>
      <c r="J776" s="235" t="s">
        <v>565</v>
      </c>
      <c r="K776" s="235" t="s">
        <v>4317</v>
      </c>
      <c r="L776" s="235" t="s">
        <v>4318</v>
      </c>
      <c r="M776" s="235" t="s">
        <v>4320</v>
      </c>
      <c r="N776" s="238" t="s">
        <v>46</v>
      </c>
      <c r="O776" s="239" t="s">
        <v>1520</v>
      </c>
      <c r="P776" s="239" t="s">
        <v>4321</v>
      </c>
      <c r="Q776" s="240" t="s">
        <v>4319</v>
      </c>
      <c r="R776" s="239"/>
      <c r="S776" s="240">
        <v>93991</v>
      </c>
      <c r="T776" s="240" t="s">
        <v>4322</v>
      </c>
      <c r="U776" s="240">
        <v>2010</v>
      </c>
      <c r="V776" s="241">
        <v>39073</v>
      </c>
      <c r="W776" s="239">
        <v>7341</v>
      </c>
      <c r="X776" s="257"/>
      <c r="Y776" s="238"/>
      <c r="Z776" s="257"/>
      <c r="AA776" s="257"/>
      <c r="AB776" s="257"/>
      <c r="AC776" s="235"/>
      <c r="AD776" s="41"/>
      <c r="AE776" s="41"/>
      <c r="AF776" s="41"/>
      <c r="AG776" s="41"/>
      <c r="AH776" s="41"/>
      <c r="AI776" s="307"/>
    </row>
    <row r="777" spans="1:35" ht="45" hidden="1" customHeight="1" x14ac:dyDescent="0.2">
      <c r="A777" s="244" t="s">
        <v>7383</v>
      </c>
      <c r="B777" s="235" t="s">
        <v>7884</v>
      </c>
      <c r="C777" s="235" t="s">
        <v>4323</v>
      </c>
      <c r="D777" s="236" t="s">
        <v>8159</v>
      </c>
      <c r="E777" s="235" t="s">
        <v>4324</v>
      </c>
      <c r="F777" s="237" t="s">
        <v>7384</v>
      </c>
      <c r="G777" s="237"/>
      <c r="H777" s="237" t="s">
        <v>3861</v>
      </c>
      <c r="I777" s="237" t="s">
        <v>4325</v>
      </c>
      <c r="J777" s="235" t="s">
        <v>4326</v>
      </c>
      <c r="K777" s="235" t="s">
        <v>7385</v>
      </c>
      <c r="L777" s="235" t="s">
        <v>4327</v>
      </c>
      <c r="M777" s="235" t="s">
        <v>4328</v>
      </c>
      <c r="N777" s="238" t="s">
        <v>504</v>
      </c>
      <c r="O777" s="239" t="s">
        <v>2812</v>
      </c>
      <c r="P777" s="239" t="s">
        <v>4329</v>
      </c>
      <c r="Q777" s="251" t="s">
        <v>5754</v>
      </c>
      <c r="R777" s="239"/>
      <c r="S777" s="240" t="s">
        <v>346</v>
      </c>
      <c r="T777" s="240" t="s">
        <v>7386</v>
      </c>
      <c r="U777" s="240">
        <v>2020</v>
      </c>
      <c r="V777" s="241">
        <v>37970</v>
      </c>
      <c r="W777" s="239">
        <v>6975</v>
      </c>
      <c r="X777" s="257"/>
      <c r="Y777" s="238"/>
      <c r="Z777" s="257"/>
      <c r="AA777" s="257"/>
      <c r="AB777" s="257"/>
      <c r="AC777" s="235"/>
      <c r="AD777" s="41"/>
      <c r="AE777" s="41"/>
      <c r="AF777" s="41"/>
      <c r="AG777" s="41"/>
      <c r="AH777" s="41"/>
      <c r="AI777" s="307"/>
    </row>
    <row r="778" spans="1:35" ht="45" hidden="1" customHeight="1" x14ac:dyDescent="0.2">
      <c r="A778" s="244" t="s">
        <v>8344</v>
      </c>
      <c r="B778" s="235">
        <v>533072100</v>
      </c>
      <c r="C778" s="235" t="s">
        <v>70</v>
      </c>
      <c r="D778" s="236" t="s">
        <v>8159</v>
      </c>
      <c r="E778" s="235" t="s">
        <v>4330</v>
      </c>
      <c r="F778" s="237" t="s">
        <v>4331</v>
      </c>
      <c r="G778" s="237"/>
      <c r="H778" s="237" t="s">
        <v>3861</v>
      </c>
      <c r="I778" s="237" t="s">
        <v>4332</v>
      </c>
      <c r="J778" s="235" t="s">
        <v>4333</v>
      </c>
      <c r="K778" s="235" t="s">
        <v>4334</v>
      </c>
      <c r="L778" s="235" t="s">
        <v>4335</v>
      </c>
      <c r="M778" s="235" t="s">
        <v>4337</v>
      </c>
      <c r="N778" s="238" t="s">
        <v>46</v>
      </c>
      <c r="O778" s="239" t="s">
        <v>4339</v>
      </c>
      <c r="P778" s="239" t="s">
        <v>4338</v>
      </c>
      <c r="Q778" s="240" t="s">
        <v>4336</v>
      </c>
      <c r="R778" s="239"/>
      <c r="S778" s="240" t="s">
        <v>346</v>
      </c>
      <c r="T778" s="240" t="s">
        <v>4340</v>
      </c>
      <c r="U778" s="240">
        <v>2007</v>
      </c>
      <c r="V778" s="241">
        <v>39619</v>
      </c>
      <c r="W778" s="239">
        <v>7397</v>
      </c>
      <c r="X778" s="257"/>
      <c r="Y778" s="238"/>
      <c r="Z778" s="257"/>
      <c r="AA778" s="257"/>
      <c r="AB778" s="257"/>
      <c r="AC778" s="235"/>
      <c r="AD778" s="41"/>
      <c r="AE778" s="41"/>
      <c r="AF778" s="41"/>
      <c r="AG778" s="41"/>
      <c r="AH778" s="41"/>
      <c r="AI778" s="307"/>
    </row>
    <row r="779" spans="1:35" ht="45" hidden="1" customHeight="1" x14ac:dyDescent="0.2">
      <c r="A779" s="244" t="s">
        <v>7387</v>
      </c>
      <c r="B779" s="235">
        <v>650699602</v>
      </c>
      <c r="C779" s="235" t="s">
        <v>70</v>
      </c>
      <c r="D779" s="236" t="s">
        <v>8159</v>
      </c>
      <c r="E779" s="235" t="s">
        <v>4341</v>
      </c>
      <c r="F779" s="237" t="s">
        <v>7582</v>
      </c>
      <c r="G779" s="237"/>
      <c r="H779" s="237" t="s">
        <v>4342</v>
      </c>
      <c r="I779" s="237" t="s">
        <v>5277</v>
      </c>
      <c r="J779" s="235" t="s">
        <v>891</v>
      </c>
      <c r="K779" s="235" t="s">
        <v>5279</v>
      </c>
      <c r="L779" s="235" t="s">
        <v>5278</v>
      </c>
      <c r="M779" s="235" t="s">
        <v>4344</v>
      </c>
      <c r="N779" s="238" t="s">
        <v>46</v>
      </c>
      <c r="O779" s="239" t="s">
        <v>1322</v>
      </c>
      <c r="P779" s="239" t="s">
        <v>4345</v>
      </c>
      <c r="Q779" s="240" t="s">
        <v>4343</v>
      </c>
      <c r="R779" s="239"/>
      <c r="S779" s="240" t="s">
        <v>346</v>
      </c>
      <c r="T779" s="240" t="s">
        <v>7947</v>
      </c>
      <c r="U779" s="240">
        <v>2021</v>
      </c>
      <c r="V779" s="241">
        <v>41463</v>
      </c>
      <c r="W779" s="239">
        <v>7481</v>
      </c>
      <c r="X779" s="302"/>
      <c r="Y779" s="303"/>
      <c r="Z779" s="302"/>
      <c r="AA779" s="302"/>
      <c r="AB779" s="302"/>
      <c r="AC779" s="304"/>
      <c r="AD779" s="41"/>
      <c r="AE779" s="41"/>
      <c r="AF779" s="41"/>
      <c r="AG779" s="41"/>
      <c r="AH779" s="41"/>
      <c r="AI779" s="307"/>
    </row>
    <row r="780" spans="1:35" ht="45" hidden="1" customHeight="1" x14ac:dyDescent="0.2">
      <c r="A780" s="244" t="s">
        <v>8345</v>
      </c>
      <c r="B780" s="235">
        <v>650980085</v>
      </c>
      <c r="C780" s="235" t="s">
        <v>4346</v>
      </c>
      <c r="D780" s="236" t="s">
        <v>8159</v>
      </c>
      <c r="E780" s="235" t="s">
        <v>4347</v>
      </c>
      <c r="F780" s="237" t="s">
        <v>7388</v>
      </c>
      <c r="G780" s="237"/>
      <c r="H780" s="237" t="s">
        <v>4989</v>
      </c>
      <c r="I780" s="237" t="s">
        <v>7389</v>
      </c>
      <c r="J780" s="235" t="s">
        <v>1296</v>
      </c>
      <c r="K780" s="235" t="s">
        <v>5270</v>
      </c>
      <c r="L780" s="235" t="s">
        <v>5932</v>
      </c>
      <c r="M780" s="235" t="s">
        <v>5286</v>
      </c>
      <c r="N780" s="238" t="s">
        <v>504</v>
      </c>
      <c r="O780" s="239" t="s">
        <v>179</v>
      </c>
      <c r="P780" s="239" t="s">
        <v>5285</v>
      </c>
      <c r="Q780" s="240" t="s">
        <v>4348</v>
      </c>
      <c r="R780" s="239"/>
      <c r="S780" s="240" t="s">
        <v>346</v>
      </c>
      <c r="T780" s="240" t="s">
        <v>5934</v>
      </c>
      <c r="U780" s="240">
        <v>2019</v>
      </c>
      <c r="V780" s="241">
        <v>42131</v>
      </c>
      <c r="W780" s="239">
        <v>7565</v>
      </c>
      <c r="X780" s="257"/>
      <c r="Y780" s="238"/>
      <c r="Z780" s="257"/>
      <c r="AA780" s="257"/>
      <c r="AB780" s="257"/>
      <c r="AC780" s="235"/>
      <c r="AD780" s="41"/>
      <c r="AE780" s="41"/>
      <c r="AF780" s="41"/>
      <c r="AG780" s="41"/>
      <c r="AH780" s="41"/>
      <c r="AI780" s="307"/>
    </row>
    <row r="781" spans="1:35" ht="45" hidden="1" customHeight="1" x14ac:dyDescent="0.2">
      <c r="A781" s="244" t="s">
        <v>8346</v>
      </c>
      <c r="B781" s="235">
        <v>746157002</v>
      </c>
      <c r="C781" s="235" t="s">
        <v>70</v>
      </c>
      <c r="D781" s="236" t="s">
        <v>8159</v>
      </c>
      <c r="E781" s="235" t="s">
        <v>4349</v>
      </c>
      <c r="F781" s="237" t="s">
        <v>7390</v>
      </c>
      <c r="G781" s="237"/>
      <c r="H781" s="237" t="s">
        <v>3861</v>
      </c>
      <c r="I781" s="237" t="s">
        <v>7391</v>
      </c>
      <c r="J781" s="235" t="s">
        <v>163</v>
      </c>
      <c r="K781" s="235" t="s">
        <v>6146</v>
      </c>
      <c r="L781" s="235" t="s">
        <v>7392</v>
      </c>
      <c r="M781" s="235" t="s">
        <v>6311</v>
      </c>
      <c r="N781" s="238" t="s">
        <v>46</v>
      </c>
      <c r="O781" s="239" t="s">
        <v>538</v>
      </c>
      <c r="P781" s="239" t="s">
        <v>6312</v>
      </c>
      <c r="Q781" s="252" t="s">
        <v>4350</v>
      </c>
      <c r="R781" s="239"/>
      <c r="S781" s="240" t="s">
        <v>346</v>
      </c>
      <c r="T781" s="240" t="s">
        <v>6463</v>
      </c>
      <c r="U781" s="240">
        <v>2020</v>
      </c>
      <c r="V781" s="241">
        <v>37970</v>
      </c>
      <c r="W781" s="239">
        <v>7086</v>
      </c>
      <c r="X781" s="257"/>
      <c r="Y781" s="238"/>
      <c r="Z781" s="257"/>
      <c r="AA781" s="257"/>
      <c r="AB781" s="257"/>
      <c r="AC781" s="235"/>
      <c r="AD781" s="41"/>
      <c r="AE781" s="41"/>
      <c r="AF781" s="41"/>
      <c r="AG781" s="41"/>
      <c r="AH781" s="41"/>
      <c r="AI781" s="307"/>
    </row>
    <row r="782" spans="1:35" ht="45" hidden="1" customHeight="1" x14ac:dyDescent="0.2">
      <c r="A782" s="244" t="s">
        <v>7393</v>
      </c>
      <c r="B782" s="235">
        <v>739485002</v>
      </c>
      <c r="C782" s="235" t="s">
        <v>70</v>
      </c>
      <c r="D782" s="236" t="s">
        <v>8159</v>
      </c>
      <c r="E782" s="235" t="s">
        <v>4351</v>
      </c>
      <c r="F782" s="237" t="s">
        <v>4352</v>
      </c>
      <c r="G782" s="237"/>
      <c r="H782" s="237" t="s">
        <v>3861</v>
      </c>
      <c r="I782" s="237" t="s">
        <v>4353</v>
      </c>
      <c r="J782" s="235" t="s">
        <v>163</v>
      </c>
      <c r="K782" s="235" t="s">
        <v>4354</v>
      </c>
      <c r="L782" s="235" t="s">
        <v>4355</v>
      </c>
      <c r="M782" s="235" t="s">
        <v>4356</v>
      </c>
      <c r="N782" s="238" t="s">
        <v>47</v>
      </c>
      <c r="O782" s="239" t="s">
        <v>1174</v>
      </c>
      <c r="P782" s="239"/>
      <c r="Q782" s="240"/>
      <c r="R782" s="239"/>
      <c r="S782" s="240" t="s">
        <v>346</v>
      </c>
      <c r="T782" s="240" t="s">
        <v>4357</v>
      </c>
      <c r="U782" s="240">
        <v>2009</v>
      </c>
      <c r="V782" s="241">
        <v>37970</v>
      </c>
      <c r="W782" s="239">
        <v>6994</v>
      </c>
      <c r="X782" s="257"/>
      <c r="Y782" s="238"/>
      <c r="Z782" s="257"/>
      <c r="AA782" s="257"/>
      <c r="AB782" s="257"/>
      <c r="AC782" s="235"/>
      <c r="AD782" s="41"/>
      <c r="AE782" s="41"/>
      <c r="AF782" s="41"/>
      <c r="AG782" s="41"/>
      <c r="AH782" s="41"/>
      <c r="AI782" s="307"/>
    </row>
    <row r="783" spans="1:35" ht="45" hidden="1" customHeight="1" x14ac:dyDescent="0.2">
      <c r="A783" s="244" t="s">
        <v>7394</v>
      </c>
      <c r="B783" s="235">
        <v>731026009</v>
      </c>
      <c r="C783" s="235" t="s">
        <v>70</v>
      </c>
      <c r="D783" s="236" t="s">
        <v>8159</v>
      </c>
      <c r="E783" s="235" t="s">
        <v>4977</v>
      </c>
      <c r="F783" s="237" t="s">
        <v>7395</v>
      </c>
      <c r="G783" s="237"/>
      <c r="H783" s="237" t="s">
        <v>5783</v>
      </c>
      <c r="I783" s="237" t="s">
        <v>5602</v>
      </c>
      <c r="J783" s="235" t="s">
        <v>163</v>
      </c>
      <c r="K783" s="235" t="s">
        <v>5603</v>
      </c>
      <c r="L783" s="235" t="s">
        <v>5604</v>
      </c>
      <c r="M783" s="235" t="s">
        <v>4978</v>
      </c>
      <c r="N783" s="238" t="s">
        <v>46</v>
      </c>
      <c r="O783" s="239" t="s">
        <v>1520</v>
      </c>
      <c r="P783" s="239" t="s">
        <v>4979</v>
      </c>
      <c r="Q783" s="252" t="s">
        <v>5784</v>
      </c>
      <c r="R783" s="239"/>
      <c r="S783" s="240" t="s">
        <v>4980</v>
      </c>
      <c r="T783" s="240" t="s">
        <v>7396</v>
      </c>
      <c r="U783" s="240">
        <v>2020</v>
      </c>
      <c r="V783" s="241">
        <v>37970</v>
      </c>
      <c r="W783" s="239">
        <v>7031</v>
      </c>
      <c r="X783" s="257"/>
      <c r="Y783" s="238"/>
      <c r="Z783" s="257"/>
      <c r="AA783" s="257"/>
      <c r="AB783" s="257"/>
      <c r="AC783" s="235"/>
      <c r="AD783" s="41"/>
      <c r="AE783" s="41"/>
      <c r="AF783" s="41"/>
      <c r="AG783" s="41"/>
      <c r="AH783" s="41"/>
      <c r="AI783" s="307"/>
    </row>
    <row r="784" spans="1:35" ht="45" hidden="1" customHeight="1" x14ac:dyDescent="0.2">
      <c r="A784" s="244" t="s">
        <v>7785</v>
      </c>
      <c r="B784" s="235" t="s">
        <v>7885</v>
      </c>
      <c r="C784" s="235" t="s">
        <v>4358</v>
      </c>
      <c r="D784" s="236" t="s">
        <v>8159</v>
      </c>
      <c r="E784" s="235" t="s">
        <v>4359</v>
      </c>
      <c r="F784" s="237" t="s">
        <v>4360</v>
      </c>
      <c r="G784" s="237"/>
      <c r="H784" s="237" t="s">
        <v>4361</v>
      </c>
      <c r="I784" s="237" t="s">
        <v>4362</v>
      </c>
      <c r="J784" s="235" t="s">
        <v>4363</v>
      </c>
      <c r="K784" s="235"/>
      <c r="L784" s="235" t="s">
        <v>4364</v>
      </c>
      <c r="M784" s="235" t="s">
        <v>4366</v>
      </c>
      <c r="N784" s="238" t="s">
        <v>504</v>
      </c>
      <c r="O784" s="239" t="s">
        <v>8182</v>
      </c>
      <c r="P784" s="239" t="s">
        <v>4365</v>
      </c>
      <c r="Q784" s="240"/>
      <c r="R784" s="239"/>
      <c r="S784" s="240" t="s">
        <v>993</v>
      </c>
      <c r="T784" s="240" t="s">
        <v>4367</v>
      </c>
      <c r="U784" s="240">
        <v>2011</v>
      </c>
      <c r="V784" s="241">
        <v>38580</v>
      </c>
      <c r="W784" s="239">
        <v>7187</v>
      </c>
      <c r="X784" s="257"/>
      <c r="Y784" s="238"/>
      <c r="Z784" s="257"/>
      <c r="AA784" s="257"/>
      <c r="AB784" s="257"/>
      <c r="AC784" s="235"/>
      <c r="AD784" s="41"/>
      <c r="AE784" s="41"/>
      <c r="AF784" s="41"/>
      <c r="AG784" s="41"/>
      <c r="AH784" s="41"/>
      <c r="AI784" s="307"/>
    </row>
    <row r="785" spans="1:35" ht="45" hidden="1" customHeight="1" x14ac:dyDescent="0.2">
      <c r="A785" s="244" t="s">
        <v>7397</v>
      </c>
      <c r="B785" s="235">
        <v>655403302</v>
      </c>
      <c r="C785" s="235" t="s">
        <v>4358</v>
      </c>
      <c r="D785" s="236" t="s">
        <v>8159</v>
      </c>
      <c r="E785" s="235" t="s">
        <v>4368</v>
      </c>
      <c r="F785" s="237" t="s">
        <v>7398</v>
      </c>
      <c r="G785" s="237"/>
      <c r="H785" s="237" t="s">
        <v>4369</v>
      </c>
      <c r="I785" s="237" t="s">
        <v>5817</v>
      </c>
      <c r="J785" s="235" t="s">
        <v>4370</v>
      </c>
      <c r="K785" s="235" t="s">
        <v>5816</v>
      </c>
      <c r="L785" s="235" t="s">
        <v>4371</v>
      </c>
      <c r="M785" s="235" t="s">
        <v>4372</v>
      </c>
      <c r="N785" s="238" t="s">
        <v>504</v>
      </c>
      <c r="O785" s="239" t="s">
        <v>8182</v>
      </c>
      <c r="P785" s="239" t="s">
        <v>4373</v>
      </c>
      <c r="Q785" s="251" t="s">
        <v>5433</v>
      </c>
      <c r="R785" s="239"/>
      <c r="S785" s="240" t="s">
        <v>993</v>
      </c>
      <c r="T785" s="235" t="s">
        <v>8081</v>
      </c>
      <c r="U785" s="240">
        <v>2021</v>
      </c>
      <c r="V785" s="241">
        <v>39766</v>
      </c>
      <c r="W785" s="239">
        <v>7407</v>
      </c>
      <c r="X785" s="257"/>
      <c r="Y785" s="238"/>
      <c r="Z785" s="257"/>
      <c r="AA785" s="257"/>
      <c r="AB785" s="257"/>
      <c r="AC785" s="235"/>
      <c r="AD785" s="41"/>
      <c r="AE785" s="41"/>
      <c r="AF785" s="41"/>
      <c r="AG785" s="41"/>
      <c r="AH785" s="41"/>
      <c r="AI785" s="307"/>
    </row>
    <row r="786" spans="1:35" ht="45" hidden="1" customHeight="1" x14ac:dyDescent="0.2">
      <c r="A786" s="244" t="s">
        <v>7399</v>
      </c>
      <c r="B786" s="235">
        <v>650117794</v>
      </c>
      <c r="C786" s="235" t="s">
        <v>4374</v>
      </c>
      <c r="D786" s="236" t="s">
        <v>8159</v>
      </c>
      <c r="E786" s="235" t="s">
        <v>4375</v>
      </c>
      <c r="F786" s="237" t="s">
        <v>4376</v>
      </c>
      <c r="G786" s="237"/>
      <c r="H786" s="237" t="s">
        <v>4377</v>
      </c>
      <c r="I786" s="237" t="s">
        <v>4378</v>
      </c>
      <c r="J786" s="235" t="s">
        <v>4379</v>
      </c>
      <c r="K786" s="235" t="s">
        <v>4380</v>
      </c>
      <c r="L786" s="235" t="s">
        <v>4381</v>
      </c>
      <c r="M786" s="235" t="s">
        <v>4382</v>
      </c>
      <c r="N786" s="238" t="s">
        <v>5034</v>
      </c>
      <c r="O786" s="239" t="s">
        <v>3174</v>
      </c>
      <c r="P786" s="239" t="s">
        <v>4383</v>
      </c>
      <c r="Q786" s="240"/>
      <c r="R786" s="239"/>
      <c r="S786" s="240" t="s">
        <v>4189</v>
      </c>
      <c r="T786" s="240" t="s">
        <v>4384</v>
      </c>
      <c r="U786" s="240">
        <v>2011</v>
      </c>
      <c r="V786" s="241">
        <v>40039</v>
      </c>
      <c r="W786" s="239">
        <v>7417</v>
      </c>
      <c r="X786" s="257"/>
      <c r="Y786" s="238"/>
      <c r="Z786" s="257"/>
      <c r="AA786" s="257"/>
      <c r="AB786" s="257"/>
      <c r="AC786" s="235"/>
      <c r="AD786" s="41"/>
      <c r="AE786" s="41"/>
      <c r="AF786" s="41"/>
      <c r="AG786" s="41"/>
      <c r="AH786" s="41"/>
      <c r="AI786" s="307"/>
    </row>
    <row r="787" spans="1:35" ht="45" hidden="1" customHeight="1" x14ac:dyDescent="0.2">
      <c r="A787" s="244" t="s">
        <v>4385</v>
      </c>
      <c r="B787" s="235">
        <v>654974004</v>
      </c>
      <c r="C787" s="235" t="s">
        <v>4386</v>
      </c>
      <c r="D787" s="236" t="s">
        <v>8159</v>
      </c>
      <c r="E787" s="235" t="s">
        <v>4387</v>
      </c>
      <c r="F787" s="237" t="s">
        <v>4388</v>
      </c>
      <c r="G787" s="237"/>
      <c r="H787" s="237" t="s">
        <v>4385</v>
      </c>
      <c r="I787" s="237" t="s">
        <v>4389</v>
      </c>
      <c r="J787" s="235" t="s">
        <v>4390</v>
      </c>
      <c r="K787" s="235" t="s">
        <v>4391</v>
      </c>
      <c r="L787" s="235" t="s">
        <v>4392</v>
      </c>
      <c r="M787" s="235" t="s">
        <v>4393</v>
      </c>
      <c r="N787" s="238" t="s">
        <v>47</v>
      </c>
      <c r="O787" s="239" t="s">
        <v>8347</v>
      </c>
      <c r="P787" s="239"/>
      <c r="Q787" s="240"/>
      <c r="R787" s="239"/>
      <c r="S787" s="240">
        <v>93107</v>
      </c>
      <c r="T787" s="240" t="s">
        <v>4394</v>
      </c>
      <c r="U787" s="240">
        <v>2008</v>
      </c>
      <c r="V787" s="241">
        <v>38770</v>
      </c>
      <c r="W787" s="239">
        <v>7307</v>
      </c>
      <c r="X787" s="257"/>
      <c r="Y787" s="238"/>
      <c r="Z787" s="257"/>
      <c r="AA787" s="257"/>
      <c r="AB787" s="257"/>
      <c r="AC787" s="235"/>
      <c r="AD787" s="41"/>
      <c r="AE787" s="41"/>
      <c r="AF787" s="41"/>
      <c r="AG787" s="41"/>
      <c r="AH787" s="41"/>
      <c r="AI787" s="307"/>
    </row>
    <row r="788" spans="1:35" ht="45" hidden="1" customHeight="1" x14ac:dyDescent="0.2">
      <c r="A788" s="244" t="s">
        <v>8348</v>
      </c>
      <c r="B788" s="235">
        <v>650980085</v>
      </c>
      <c r="C788" s="235" t="s">
        <v>70</v>
      </c>
      <c r="D788" s="236" t="s">
        <v>8159</v>
      </c>
      <c r="E788" s="235" t="s">
        <v>4395</v>
      </c>
      <c r="F788" s="237" t="s">
        <v>4396</v>
      </c>
      <c r="G788" s="237"/>
      <c r="H788" s="237" t="s">
        <v>4990</v>
      </c>
      <c r="I788" s="237" t="s">
        <v>4397</v>
      </c>
      <c r="J788" s="235" t="s">
        <v>1296</v>
      </c>
      <c r="K788" s="235" t="s">
        <v>4398</v>
      </c>
      <c r="L788" s="235" t="s">
        <v>4399</v>
      </c>
      <c r="M788" s="235" t="s">
        <v>4401</v>
      </c>
      <c r="N788" s="238" t="s">
        <v>294</v>
      </c>
      <c r="O788" s="239" t="s">
        <v>8349</v>
      </c>
      <c r="P788" s="239" t="s">
        <v>4402</v>
      </c>
      <c r="Q788" s="240" t="s">
        <v>4400</v>
      </c>
      <c r="R788" s="239"/>
      <c r="S788" s="240" t="s">
        <v>516</v>
      </c>
      <c r="T788" s="240" t="s">
        <v>4403</v>
      </c>
      <c r="U788" s="240">
        <v>2014</v>
      </c>
      <c r="V788" s="241">
        <v>42248</v>
      </c>
      <c r="W788" s="239">
        <v>7581</v>
      </c>
      <c r="X788" s="257"/>
      <c r="Y788" s="238"/>
      <c r="Z788" s="257"/>
      <c r="AA788" s="257"/>
      <c r="AB788" s="257"/>
      <c r="AC788" s="235"/>
      <c r="AD788" s="41"/>
      <c r="AE788" s="41"/>
      <c r="AF788" s="41"/>
      <c r="AG788" s="41"/>
      <c r="AH788" s="41"/>
      <c r="AI788" s="307"/>
    </row>
    <row r="789" spans="1:35" ht="45" hidden="1" customHeight="1" x14ac:dyDescent="0.2">
      <c r="A789" s="244" t="s">
        <v>7400</v>
      </c>
      <c r="B789" s="235">
        <v>650401387</v>
      </c>
      <c r="C789" s="235" t="s">
        <v>4358</v>
      </c>
      <c r="D789" s="236" t="s">
        <v>8159</v>
      </c>
      <c r="E789" s="235" t="s">
        <v>4404</v>
      </c>
      <c r="F789" s="237" t="s">
        <v>5966</v>
      </c>
      <c r="G789" s="237"/>
      <c r="H789" s="237" t="s">
        <v>4369</v>
      </c>
      <c r="I789" s="237" t="s">
        <v>7401</v>
      </c>
      <c r="J789" s="235" t="s">
        <v>4370</v>
      </c>
      <c r="K789" s="235" t="s">
        <v>5967</v>
      </c>
      <c r="L789" s="235" t="s">
        <v>7402</v>
      </c>
      <c r="M789" s="235" t="s">
        <v>4405</v>
      </c>
      <c r="N789" s="238" t="s">
        <v>46</v>
      </c>
      <c r="O789" s="239" t="s">
        <v>4407</v>
      </c>
      <c r="P789" s="239" t="s">
        <v>4406</v>
      </c>
      <c r="Q789" s="240"/>
      <c r="R789" s="239"/>
      <c r="S789" s="240" t="s">
        <v>993</v>
      </c>
      <c r="T789" s="240" t="s">
        <v>7403</v>
      </c>
      <c r="U789" s="240">
        <v>2020</v>
      </c>
      <c r="V789" s="241">
        <v>40793</v>
      </c>
      <c r="W789" s="239">
        <v>7452</v>
      </c>
      <c r="X789" s="257"/>
      <c r="Y789" s="238"/>
      <c r="Z789" s="257"/>
      <c r="AA789" s="257"/>
      <c r="AB789" s="257"/>
      <c r="AC789" s="235"/>
      <c r="AD789" s="41"/>
      <c r="AE789" s="41"/>
      <c r="AF789" s="41"/>
      <c r="AG789" s="41"/>
      <c r="AH789" s="41"/>
      <c r="AI789" s="307"/>
    </row>
    <row r="790" spans="1:35" ht="45" hidden="1" customHeight="1" x14ac:dyDescent="0.2">
      <c r="A790" s="244" t="s">
        <v>7404</v>
      </c>
      <c r="B790" s="235">
        <v>741504006</v>
      </c>
      <c r="C790" s="235" t="s">
        <v>70</v>
      </c>
      <c r="D790" s="236" t="s">
        <v>8159</v>
      </c>
      <c r="E790" s="235" t="s">
        <v>4408</v>
      </c>
      <c r="F790" s="237" t="s">
        <v>8012</v>
      </c>
      <c r="G790" s="237"/>
      <c r="H790" s="237" t="s">
        <v>346</v>
      </c>
      <c r="I790" s="237" t="s">
        <v>8013</v>
      </c>
      <c r="J790" s="235" t="s">
        <v>169</v>
      </c>
      <c r="K790" s="235" t="s">
        <v>8014</v>
      </c>
      <c r="L790" s="270" t="s">
        <v>5644</v>
      </c>
      <c r="M790" s="235" t="s">
        <v>5280</v>
      </c>
      <c r="N790" s="238" t="s">
        <v>47</v>
      </c>
      <c r="O790" s="239" t="s">
        <v>2380</v>
      </c>
      <c r="P790" s="239"/>
      <c r="Q790" s="240" t="s">
        <v>4409</v>
      </c>
      <c r="R790" s="239"/>
      <c r="S790" s="240" t="s">
        <v>346</v>
      </c>
      <c r="T790" s="240" t="s">
        <v>8015</v>
      </c>
      <c r="U790" s="240">
        <v>2021</v>
      </c>
      <c r="V790" s="241">
        <v>37970</v>
      </c>
      <c r="W790" s="239">
        <v>6999</v>
      </c>
      <c r="X790" s="302"/>
      <c r="Y790" s="303"/>
      <c r="Z790" s="302"/>
      <c r="AA790" s="302"/>
      <c r="AB790" s="302"/>
      <c r="AC790" s="304"/>
      <c r="AD790" s="41"/>
      <c r="AE790" s="41"/>
      <c r="AF790" s="41"/>
      <c r="AG790" s="41"/>
      <c r="AH790" s="41"/>
      <c r="AI790" s="307"/>
    </row>
    <row r="791" spans="1:35" ht="45" hidden="1" customHeight="1" x14ac:dyDescent="0.2">
      <c r="A791" s="244" t="s">
        <v>8350</v>
      </c>
      <c r="B791" s="235">
        <v>651155924</v>
      </c>
      <c r="C791" s="235" t="s">
        <v>70</v>
      </c>
      <c r="D791" s="236" t="s">
        <v>8159</v>
      </c>
      <c r="E791" s="235" t="s">
        <v>4410</v>
      </c>
      <c r="F791" s="237" t="s">
        <v>4411</v>
      </c>
      <c r="G791" s="237"/>
      <c r="H791" s="237" t="s">
        <v>4412</v>
      </c>
      <c r="I791" s="237" t="s">
        <v>4413</v>
      </c>
      <c r="J791" s="235" t="s">
        <v>1707</v>
      </c>
      <c r="K791" s="235" t="s">
        <v>4414</v>
      </c>
      <c r="L791" s="235" t="s">
        <v>4415</v>
      </c>
      <c r="M791" s="235" t="s">
        <v>4417</v>
      </c>
      <c r="N791" s="238" t="s">
        <v>5035</v>
      </c>
      <c r="O791" s="239" t="s">
        <v>907</v>
      </c>
      <c r="P791" s="239" t="s">
        <v>4418</v>
      </c>
      <c r="Q791" s="240" t="s">
        <v>4416</v>
      </c>
      <c r="R791" s="239"/>
      <c r="S791" s="240" t="s">
        <v>516</v>
      </c>
      <c r="T791" s="240" t="s">
        <v>1873</v>
      </c>
      <c r="U791" s="240">
        <v>2015</v>
      </c>
      <c r="V791" s="241">
        <v>42543</v>
      </c>
      <c r="W791" s="239">
        <v>7610</v>
      </c>
      <c r="X791" s="257"/>
      <c r="Y791" s="238"/>
      <c r="Z791" s="257"/>
      <c r="AA791" s="257"/>
      <c r="AB791" s="257"/>
      <c r="AC791" s="235"/>
      <c r="AD791" s="41"/>
      <c r="AE791" s="41"/>
      <c r="AF791" s="41"/>
      <c r="AG791" s="41"/>
      <c r="AH791" s="41"/>
      <c r="AI791" s="307"/>
    </row>
    <row r="792" spans="1:35" ht="45" hidden="1" customHeight="1" x14ac:dyDescent="0.2">
      <c r="A792" s="244" t="s">
        <v>7405</v>
      </c>
      <c r="B792" s="235">
        <v>759418204</v>
      </c>
      <c r="C792" s="235" t="s">
        <v>70</v>
      </c>
      <c r="D792" s="236" t="s">
        <v>8159</v>
      </c>
      <c r="E792" s="235" t="s">
        <v>4419</v>
      </c>
      <c r="F792" s="237" t="s">
        <v>7406</v>
      </c>
      <c r="G792" s="237"/>
      <c r="H792" s="237" t="s">
        <v>4420</v>
      </c>
      <c r="I792" s="237" t="s">
        <v>7948</v>
      </c>
      <c r="J792" s="235" t="s">
        <v>4421</v>
      </c>
      <c r="K792" s="235" t="s">
        <v>7583</v>
      </c>
      <c r="L792" s="235" t="s">
        <v>4422</v>
      </c>
      <c r="M792" s="235" t="s">
        <v>4423</v>
      </c>
      <c r="N792" s="238" t="s">
        <v>504</v>
      </c>
      <c r="O792" s="239" t="s">
        <v>8182</v>
      </c>
      <c r="P792" s="239" t="s">
        <v>7949</v>
      </c>
      <c r="Q792" s="240"/>
      <c r="R792" s="239"/>
      <c r="S792" s="240" t="s">
        <v>993</v>
      </c>
      <c r="T792" s="240" t="s">
        <v>7950</v>
      </c>
      <c r="U792" s="240">
        <v>2021</v>
      </c>
      <c r="V792" s="241">
        <v>37970</v>
      </c>
      <c r="W792" s="239">
        <v>7038</v>
      </c>
      <c r="X792" s="302"/>
      <c r="Y792" s="303"/>
      <c r="Z792" s="302"/>
      <c r="AA792" s="302"/>
      <c r="AB792" s="302"/>
      <c r="AC792" s="304"/>
      <c r="AD792" s="41"/>
      <c r="AE792" s="41"/>
      <c r="AF792" s="41"/>
      <c r="AG792" s="41"/>
      <c r="AH792" s="41"/>
      <c r="AI792" s="307"/>
    </row>
    <row r="793" spans="1:35" ht="45" hidden="1" customHeight="1" x14ac:dyDescent="0.2">
      <c r="A793" s="244" t="s">
        <v>7407</v>
      </c>
      <c r="B793" s="235">
        <v>652372805</v>
      </c>
      <c r="C793" s="235" t="s">
        <v>48</v>
      </c>
      <c r="D793" s="236" t="s">
        <v>8159</v>
      </c>
      <c r="E793" s="235" t="s">
        <v>4424</v>
      </c>
      <c r="F793" s="237" t="s">
        <v>4425</v>
      </c>
      <c r="G793" s="237"/>
      <c r="H793" s="237" t="s">
        <v>4426</v>
      </c>
      <c r="I793" s="237" t="s">
        <v>4427</v>
      </c>
      <c r="J793" s="235" t="s">
        <v>4428</v>
      </c>
      <c r="K793" s="235" t="s">
        <v>4429</v>
      </c>
      <c r="L793" s="235" t="s">
        <v>4430</v>
      </c>
      <c r="M793" s="235" t="s">
        <v>4432</v>
      </c>
      <c r="N793" s="238" t="s">
        <v>46</v>
      </c>
      <c r="O793" s="239" t="s">
        <v>3186</v>
      </c>
      <c r="P793" s="239"/>
      <c r="Q793" s="240" t="s">
        <v>4431</v>
      </c>
      <c r="R793" s="239"/>
      <c r="S793" s="240" t="s">
        <v>44</v>
      </c>
      <c r="T793" s="240" t="s">
        <v>4433</v>
      </c>
      <c r="U793" s="240">
        <v>2005</v>
      </c>
      <c r="V793" s="241">
        <v>38904</v>
      </c>
      <c r="W793" s="239">
        <v>7326</v>
      </c>
      <c r="X793" s="257"/>
      <c r="Y793" s="238"/>
      <c r="Z793" s="257"/>
      <c r="AA793" s="257"/>
      <c r="AB793" s="257"/>
      <c r="AC793" s="235"/>
      <c r="AD793" s="41"/>
      <c r="AE793" s="41"/>
      <c r="AF793" s="41"/>
      <c r="AG793" s="41"/>
      <c r="AH793" s="41"/>
      <c r="AI793" s="307"/>
    </row>
    <row r="794" spans="1:35" ht="45" hidden="1" customHeight="1" x14ac:dyDescent="0.2">
      <c r="A794" s="244" t="s">
        <v>8351</v>
      </c>
      <c r="B794" s="235" t="s">
        <v>7886</v>
      </c>
      <c r="C794" s="235" t="s">
        <v>70</v>
      </c>
      <c r="D794" s="236" t="s">
        <v>8159</v>
      </c>
      <c r="E794" s="235" t="s">
        <v>4434</v>
      </c>
      <c r="F794" s="237" t="s">
        <v>5434</v>
      </c>
      <c r="G794" s="237"/>
      <c r="H794" s="237" t="s">
        <v>4435</v>
      </c>
      <c r="I794" s="237" t="s">
        <v>4436</v>
      </c>
      <c r="J794" s="235" t="s">
        <v>1707</v>
      </c>
      <c r="K794" s="235" t="s">
        <v>4437</v>
      </c>
      <c r="L794" s="235" t="s">
        <v>4438</v>
      </c>
      <c r="M794" s="235" t="s">
        <v>4439</v>
      </c>
      <c r="N794" s="238" t="s">
        <v>5029</v>
      </c>
      <c r="O794" s="239" t="s">
        <v>1423</v>
      </c>
      <c r="P794" s="239">
        <v>967621906</v>
      </c>
      <c r="Q794" s="252" t="s">
        <v>4440</v>
      </c>
      <c r="R794" s="239"/>
      <c r="S794" s="240" t="s">
        <v>516</v>
      </c>
      <c r="T794" s="240" t="s">
        <v>5435</v>
      </c>
      <c r="U794" s="240">
        <v>2018</v>
      </c>
      <c r="V794" s="241">
        <v>42565</v>
      </c>
      <c r="W794" s="239">
        <v>7612</v>
      </c>
      <c r="X794" s="257"/>
      <c r="Y794" s="238"/>
      <c r="Z794" s="257"/>
      <c r="AA794" s="257"/>
      <c r="AB794" s="257"/>
      <c r="AC794" s="235"/>
      <c r="AD794" s="41"/>
      <c r="AE794" s="41"/>
      <c r="AF794" s="41"/>
      <c r="AG794" s="41"/>
      <c r="AH794" s="41"/>
      <c r="AI794" s="307"/>
    </row>
    <row r="795" spans="1:35" ht="45" hidden="1" customHeight="1" x14ac:dyDescent="0.2">
      <c r="A795" s="244" t="s">
        <v>8352</v>
      </c>
      <c r="B795" s="235">
        <v>654689601</v>
      </c>
      <c r="C795" s="235" t="s">
        <v>48</v>
      </c>
      <c r="D795" s="236" t="s">
        <v>8159</v>
      </c>
      <c r="E795" s="235" t="s">
        <v>4441</v>
      </c>
      <c r="F795" s="237" t="s">
        <v>4442</v>
      </c>
      <c r="G795" s="237"/>
      <c r="H795" s="237" t="s">
        <v>4443</v>
      </c>
      <c r="I795" s="237" t="s">
        <v>4444</v>
      </c>
      <c r="J795" s="235" t="s">
        <v>565</v>
      </c>
      <c r="K795" s="235" t="s">
        <v>4445</v>
      </c>
      <c r="L795" s="235" t="s">
        <v>4446</v>
      </c>
      <c r="M795" s="235" t="s">
        <v>4448</v>
      </c>
      <c r="N795" s="238" t="s">
        <v>5029</v>
      </c>
      <c r="O795" s="239" t="s">
        <v>907</v>
      </c>
      <c r="P795" s="239"/>
      <c r="Q795" s="252" t="s">
        <v>4447</v>
      </c>
      <c r="R795" s="239"/>
      <c r="S795" s="240">
        <v>93991</v>
      </c>
      <c r="T795" s="240" t="s">
        <v>4449</v>
      </c>
      <c r="U795" s="240">
        <v>2004</v>
      </c>
      <c r="V795" s="241">
        <v>38769</v>
      </c>
      <c r="W795" s="239">
        <v>7306</v>
      </c>
      <c r="X795" s="257"/>
      <c r="Y795" s="238"/>
      <c r="Z795" s="257"/>
      <c r="AA795" s="257"/>
      <c r="AB795" s="257"/>
      <c r="AC795" s="235"/>
      <c r="AD795" s="41"/>
      <c r="AE795" s="41"/>
      <c r="AF795" s="41"/>
      <c r="AG795" s="41"/>
      <c r="AH795" s="41"/>
      <c r="AI795" s="307"/>
    </row>
    <row r="796" spans="1:35" ht="45" hidden="1" customHeight="1" x14ac:dyDescent="0.2">
      <c r="A796" s="244" t="s">
        <v>7408</v>
      </c>
      <c r="B796" s="235">
        <v>654941300</v>
      </c>
      <c r="C796" s="235" t="s">
        <v>70</v>
      </c>
      <c r="D796" s="236" t="s">
        <v>8159</v>
      </c>
      <c r="E796" s="235" t="s">
        <v>4450</v>
      </c>
      <c r="F796" s="237" t="s">
        <v>4451</v>
      </c>
      <c r="G796" s="237"/>
      <c r="H796" s="237" t="s">
        <v>4297</v>
      </c>
      <c r="I796" s="237" t="s">
        <v>4452</v>
      </c>
      <c r="J796" s="235" t="s">
        <v>588</v>
      </c>
      <c r="K796" s="235" t="s">
        <v>4453</v>
      </c>
      <c r="L796" s="235" t="s">
        <v>4454</v>
      </c>
      <c r="M796" s="235" t="s">
        <v>4455</v>
      </c>
      <c r="N796" s="238" t="s">
        <v>46</v>
      </c>
      <c r="O796" s="239" t="s">
        <v>688</v>
      </c>
      <c r="P796" s="239"/>
      <c r="Q796" s="240"/>
      <c r="R796" s="239"/>
      <c r="S796" s="240" t="s">
        <v>346</v>
      </c>
      <c r="T796" s="240" t="s">
        <v>4456</v>
      </c>
      <c r="U796" s="240">
        <v>2008</v>
      </c>
      <c r="V796" s="241">
        <v>39006</v>
      </c>
      <c r="W796" s="239">
        <v>7335</v>
      </c>
      <c r="X796" s="257"/>
      <c r="Y796" s="238"/>
      <c r="Z796" s="257"/>
      <c r="AA796" s="257"/>
      <c r="AB796" s="257"/>
      <c r="AC796" s="235"/>
      <c r="AD796" s="41"/>
      <c r="AE796" s="41"/>
      <c r="AF796" s="41"/>
      <c r="AG796" s="41"/>
      <c r="AH796" s="41"/>
      <c r="AI796" s="307"/>
    </row>
    <row r="797" spans="1:35" ht="45" hidden="1" customHeight="1" x14ac:dyDescent="0.2">
      <c r="A797" s="244" t="s">
        <v>7409</v>
      </c>
      <c r="B797" s="235">
        <v>759905806</v>
      </c>
      <c r="C797" s="235" t="s">
        <v>70</v>
      </c>
      <c r="D797" s="236" t="s">
        <v>8159</v>
      </c>
      <c r="E797" s="235" t="s">
        <v>4457</v>
      </c>
      <c r="F797" s="237" t="s">
        <v>4458</v>
      </c>
      <c r="G797" s="237"/>
      <c r="H797" s="237" t="s">
        <v>4297</v>
      </c>
      <c r="I797" s="237" t="s">
        <v>4459</v>
      </c>
      <c r="J797" s="235" t="s">
        <v>588</v>
      </c>
      <c r="K797" s="235" t="s">
        <v>4460</v>
      </c>
      <c r="L797" s="235" t="s">
        <v>4461</v>
      </c>
      <c r="M797" s="257" t="s">
        <v>4463</v>
      </c>
      <c r="N797" s="238" t="s">
        <v>294</v>
      </c>
      <c r="O797" s="239" t="s">
        <v>1433</v>
      </c>
      <c r="P797" s="239"/>
      <c r="Q797" s="240" t="s">
        <v>4462</v>
      </c>
      <c r="R797" s="239"/>
      <c r="S797" s="240" t="s">
        <v>346</v>
      </c>
      <c r="T797" s="240" t="s">
        <v>4464</v>
      </c>
      <c r="U797" s="240">
        <v>2015</v>
      </c>
      <c r="V797" s="241">
        <v>39097</v>
      </c>
      <c r="W797" s="239">
        <v>7342</v>
      </c>
      <c r="X797" s="235"/>
      <c r="Y797" s="238"/>
      <c r="Z797" s="257"/>
      <c r="AA797" s="257"/>
      <c r="AB797" s="257"/>
      <c r="AC797" s="235"/>
      <c r="AD797" s="41"/>
      <c r="AE797" s="41"/>
      <c r="AF797" s="41"/>
      <c r="AG797" s="41"/>
      <c r="AH797" s="41"/>
      <c r="AI797" s="307"/>
    </row>
    <row r="798" spans="1:35" ht="45" hidden="1" customHeight="1" x14ac:dyDescent="0.2">
      <c r="A798" s="244" t="s">
        <v>7410</v>
      </c>
      <c r="B798" s="235" t="s">
        <v>7887</v>
      </c>
      <c r="C798" s="235" t="s">
        <v>4374</v>
      </c>
      <c r="D798" s="236" t="s">
        <v>8159</v>
      </c>
      <c r="E798" s="235" t="s">
        <v>4465</v>
      </c>
      <c r="F798" s="237" t="s">
        <v>5458</v>
      </c>
      <c r="G798" s="237"/>
      <c r="H798" s="237" t="s">
        <v>4466</v>
      </c>
      <c r="I798" s="237" t="s">
        <v>4467</v>
      </c>
      <c r="J798" s="235" t="s">
        <v>4468</v>
      </c>
      <c r="K798" s="235" t="s">
        <v>4469</v>
      </c>
      <c r="L798" s="235" t="s">
        <v>4470</v>
      </c>
      <c r="M798" s="235" t="s">
        <v>4471</v>
      </c>
      <c r="N798" s="238" t="s">
        <v>5034</v>
      </c>
      <c r="O798" s="239" t="s">
        <v>822</v>
      </c>
      <c r="P798" s="239" t="s">
        <v>5459</v>
      </c>
      <c r="Q798" s="251" t="s">
        <v>5460</v>
      </c>
      <c r="R798" s="239"/>
      <c r="S798" s="240" t="s">
        <v>346</v>
      </c>
      <c r="T798" s="240" t="s">
        <v>5461</v>
      </c>
      <c r="U798" s="240">
        <v>2018</v>
      </c>
      <c r="V798" s="241">
        <v>38376</v>
      </c>
      <c r="W798" s="239">
        <v>7154</v>
      </c>
      <c r="X798" s="257"/>
      <c r="Y798" s="238"/>
      <c r="Z798" s="257"/>
      <c r="AA798" s="257"/>
      <c r="AB798" s="257"/>
      <c r="AC798" s="235"/>
      <c r="AD798" s="41"/>
      <c r="AE798" s="41"/>
      <c r="AF798" s="41"/>
      <c r="AG798" s="41"/>
      <c r="AH798" s="41"/>
      <c r="AI798" s="307"/>
    </row>
    <row r="799" spans="1:35" ht="45" hidden="1" customHeight="1" x14ac:dyDescent="0.2">
      <c r="A799" s="244" t="s">
        <v>8353</v>
      </c>
      <c r="B799" s="235">
        <v>731414009</v>
      </c>
      <c r="C799" s="235" t="s">
        <v>70</v>
      </c>
      <c r="D799" s="236" t="s">
        <v>8159</v>
      </c>
      <c r="E799" s="235" t="s">
        <v>4472</v>
      </c>
      <c r="F799" s="237" t="s">
        <v>5388</v>
      </c>
      <c r="G799" s="237"/>
      <c r="H799" s="237" t="s">
        <v>4473</v>
      </c>
      <c r="I799" s="237" t="s">
        <v>4474</v>
      </c>
      <c r="J799" s="235" t="s">
        <v>4475</v>
      </c>
      <c r="K799" s="235" t="s">
        <v>5390</v>
      </c>
      <c r="L799" s="235" t="s">
        <v>4476</v>
      </c>
      <c r="M799" s="235" t="s">
        <v>4478</v>
      </c>
      <c r="N799" s="238" t="s">
        <v>504</v>
      </c>
      <c r="O799" s="239" t="s">
        <v>1104</v>
      </c>
      <c r="P799" s="239" t="s">
        <v>4479</v>
      </c>
      <c r="Q799" s="240" t="s">
        <v>4477</v>
      </c>
      <c r="R799" s="239"/>
      <c r="S799" s="240" t="s">
        <v>346</v>
      </c>
      <c r="T799" s="240" t="s">
        <v>5389</v>
      </c>
      <c r="U799" s="240">
        <v>2018</v>
      </c>
      <c r="V799" s="241">
        <v>37970</v>
      </c>
      <c r="W799" s="239">
        <v>6962</v>
      </c>
      <c r="X799" s="257"/>
      <c r="Y799" s="238"/>
      <c r="Z799" s="257"/>
      <c r="AA799" s="257"/>
      <c r="AB799" s="257"/>
      <c r="AC799" s="235"/>
      <c r="AD799" s="41"/>
      <c r="AE799" s="41"/>
      <c r="AF799" s="41"/>
      <c r="AG799" s="41"/>
      <c r="AH799" s="41"/>
      <c r="AI799" s="307"/>
    </row>
    <row r="800" spans="1:35" ht="45" hidden="1" customHeight="1" x14ac:dyDescent="0.2">
      <c r="A800" s="244" t="s">
        <v>7411</v>
      </c>
      <c r="B800" s="235">
        <v>743577000</v>
      </c>
      <c r="C800" s="235" t="s">
        <v>4358</v>
      </c>
      <c r="D800" s="236" t="s">
        <v>8159</v>
      </c>
      <c r="E800" s="235" t="s">
        <v>4480</v>
      </c>
      <c r="F800" s="237" t="s">
        <v>4481</v>
      </c>
      <c r="G800" s="237"/>
      <c r="H800" s="237" t="s">
        <v>4369</v>
      </c>
      <c r="I800" s="237" t="s">
        <v>4482</v>
      </c>
      <c r="J800" s="235" t="s">
        <v>4483</v>
      </c>
      <c r="K800" s="235" t="s">
        <v>4484</v>
      </c>
      <c r="L800" s="235" t="s">
        <v>4485</v>
      </c>
      <c r="M800" s="235" t="s">
        <v>4486</v>
      </c>
      <c r="N800" s="238" t="s">
        <v>46</v>
      </c>
      <c r="O800" s="239" t="s">
        <v>4228</v>
      </c>
      <c r="P800" s="239"/>
      <c r="Q800" s="240"/>
      <c r="R800" s="239"/>
      <c r="S800" s="240" t="s">
        <v>993</v>
      </c>
      <c r="T800" s="240" t="s">
        <v>4487</v>
      </c>
      <c r="U800" s="240">
        <v>2011</v>
      </c>
      <c r="V800" s="241">
        <v>37970</v>
      </c>
      <c r="W800" s="239">
        <v>7017</v>
      </c>
      <c r="X800" s="257"/>
      <c r="Y800" s="238"/>
      <c r="Z800" s="257"/>
      <c r="AA800" s="257"/>
      <c r="AB800" s="257"/>
      <c r="AC800" s="235"/>
      <c r="AD800" s="41"/>
      <c r="AE800" s="41"/>
      <c r="AF800" s="41"/>
      <c r="AG800" s="41"/>
      <c r="AH800" s="41"/>
      <c r="AI800" s="307"/>
    </row>
    <row r="801" spans="1:35" ht="45" hidden="1" customHeight="1" x14ac:dyDescent="0.2">
      <c r="A801" s="244" t="s">
        <v>7412</v>
      </c>
      <c r="B801" s="235">
        <v>657110906</v>
      </c>
      <c r="C801" s="235" t="s">
        <v>48</v>
      </c>
      <c r="D801" s="236" t="s">
        <v>8159</v>
      </c>
      <c r="E801" s="235" t="s">
        <v>4488</v>
      </c>
      <c r="F801" s="237" t="s">
        <v>4489</v>
      </c>
      <c r="G801" s="237"/>
      <c r="H801" s="237" t="s">
        <v>4033</v>
      </c>
      <c r="I801" s="237" t="s">
        <v>4490</v>
      </c>
      <c r="J801" s="235" t="s">
        <v>169</v>
      </c>
      <c r="K801" s="235" t="s">
        <v>4491</v>
      </c>
      <c r="L801" s="235" t="s">
        <v>4492</v>
      </c>
      <c r="M801" s="235" t="s">
        <v>4495</v>
      </c>
      <c r="N801" s="238" t="s">
        <v>46</v>
      </c>
      <c r="O801" s="239" t="s">
        <v>945</v>
      </c>
      <c r="P801" s="239" t="s">
        <v>4494</v>
      </c>
      <c r="Q801" s="240" t="s">
        <v>4493</v>
      </c>
      <c r="R801" s="239"/>
      <c r="S801" s="240">
        <v>93991</v>
      </c>
      <c r="T801" s="240" t="s">
        <v>4496</v>
      </c>
      <c r="U801" s="240">
        <v>2012</v>
      </c>
      <c r="V801" s="241">
        <v>39384</v>
      </c>
      <c r="W801" s="239">
        <v>7380</v>
      </c>
      <c r="X801" s="257"/>
      <c r="Y801" s="238"/>
      <c r="Z801" s="257"/>
      <c r="AA801" s="257"/>
      <c r="AB801" s="257"/>
      <c r="AC801" s="235"/>
      <c r="AD801" s="41"/>
      <c r="AE801" s="41"/>
      <c r="AF801" s="41"/>
      <c r="AG801" s="41"/>
      <c r="AH801" s="41"/>
      <c r="AI801" s="307"/>
    </row>
    <row r="802" spans="1:35" ht="45" hidden="1" customHeight="1" x14ac:dyDescent="0.2">
      <c r="A802" s="244" t="s">
        <v>7413</v>
      </c>
      <c r="B802" s="235">
        <v>654617201</v>
      </c>
      <c r="C802" s="235" t="s">
        <v>48</v>
      </c>
      <c r="D802" s="236" t="s">
        <v>8159</v>
      </c>
      <c r="E802" s="235" t="s">
        <v>4497</v>
      </c>
      <c r="F802" s="237" t="s">
        <v>4498</v>
      </c>
      <c r="G802" s="237"/>
      <c r="H802" s="237" t="s">
        <v>4499</v>
      </c>
      <c r="I802" s="237" t="s">
        <v>4500</v>
      </c>
      <c r="J802" s="235" t="s">
        <v>565</v>
      </c>
      <c r="K802" s="235" t="s">
        <v>4501</v>
      </c>
      <c r="L802" s="235" t="s">
        <v>4502</v>
      </c>
      <c r="M802" s="235" t="s">
        <v>4504</v>
      </c>
      <c r="N802" s="238" t="s">
        <v>5032</v>
      </c>
      <c r="O802" s="239" t="s">
        <v>1312</v>
      </c>
      <c r="P802" s="239" t="s">
        <v>4503</v>
      </c>
      <c r="Q802" s="240"/>
      <c r="R802" s="239"/>
      <c r="S802" s="240">
        <v>93991</v>
      </c>
      <c r="T802" s="240" t="s">
        <v>4505</v>
      </c>
      <c r="U802" s="240">
        <v>2007</v>
      </c>
      <c r="V802" s="241">
        <v>39626</v>
      </c>
      <c r="W802" s="239">
        <v>7398</v>
      </c>
      <c r="X802" s="257"/>
      <c r="Y802" s="238"/>
      <c r="Z802" s="257"/>
      <c r="AA802" s="257"/>
      <c r="AB802" s="257"/>
      <c r="AC802" s="235"/>
      <c r="AD802" s="41"/>
      <c r="AE802" s="41"/>
      <c r="AF802" s="41"/>
      <c r="AG802" s="41"/>
      <c r="AH802" s="41"/>
      <c r="AI802" s="307"/>
    </row>
    <row r="803" spans="1:35" ht="45" hidden="1" customHeight="1" x14ac:dyDescent="0.2">
      <c r="A803" s="244" t="s">
        <v>8354</v>
      </c>
      <c r="B803" s="235">
        <v>650607945</v>
      </c>
      <c r="C803" s="235" t="s">
        <v>335</v>
      </c>
      <c r="D803" s="236" t="s">
        <v>8159</v>
      </c>
      <c r="E803" s="235" t="s">
        <v>4506</v>
      </c>
      <c r="F803" s="237" t="s">
        <v>4507</v>
      </c>
      <c r="G803" s="237"/>
      <c r="H803" s="237" t="s">
        <v>3847</v>
      </c>
      <c r="I803" s="237" t="s">
        <v>4508</v>
      </c>
      <c r="J803" s="235" t="s">
        <v>1216</v>
      </c>
      <c r="K803" s="235" t="s">
        <v>4509</v>
      </c>
      <c r="L803" s="235" t="s">
        <v>4510</v>
      </c>
      <c r="M803" s="235" t="s">
        <v>4512</v>
      </c>
      <c r="N803" s="238" t="s">
        <v>46</v>
      </c>
      <c r="O803" s="239" t="s">
        <v>2854</v>
      </c>
      <c r="P803" s="239" t="s">
        <v>4513</v>
      </c>
      <c r="Q803" s="240" t="s">
        <v>4511</v>
      </c>
      <c r="R803" s="239"/>
      <c r="S803" s="240" t="s">
        <v>346</v>
      </c>
      <c r="T803" s="240" t="s">
        <v>4514</v>
      </c>
      <c r="U803" s="240">
        <v>2013</v>
      </c>
      <c r="V803" s="241">
        <v>42053</v>
      </c>
      <c r="W803" s="239">
        <v>7539</v>
      </c>
      <c r="X803" s="257"/>
      <c r="Y803" s="238"/>
      <c r="Z803" s="257"/>
      <c r="AA803" s="257"/>
      <c r="AB803" s="257"/>
      <c r="AC803" s="235"/>
      <c r="AD803" s="41"/>
      <c r="AE803" s="41"/>
      <c r="AF803" s="41"/>
      <c r="AG803" s="41"/>
      <c r="AH803" s="41"/>
      <c r="AI803" s="307"/>
    </row>
    <row r="804" spans="1:35" ht="45" hidden="1" customHeight="1" x14ac:dyDescent="0.2">
      <c r="A804" s="244" t="s">
        <v>7414</v>
      </c>
      <c r="B804" s="235">
        <v>651168902</v>
      </c>
      <c r="C804" s="235" t="s">
        <v>48</v>
      </c>
      <c r="D804" s="236" t="s">
        <v>8159</v>
      </c>
      <c r="E804" s="235" t="s">
        <v>4515</v>
      </c>
      <c r="F804" s="237" t="s">
        <v>4516</v>
      </c>
      <c r="G804" s="237"/>
      <c r="H804" s="237" t="s">
        <v>4517</v>
      </c>
      <c r="I804" s="237" t="s">
        <v>4518</v>
      </c>
      <c r="J804" s="235" t="s">
        <v>4519</v>
      </c>
      <c r="K804" s="235" t="s">
        <v>4520</v>
      </c>
      <c r="L804" s="235" t="s">
        <v>4521</v>
      </c>
      <c r="M804" s="235" t="s">
        <v>4523</v>
      </c>
      <c r="N804" s="238" t="s">
        <v>504</v>
      </c>
      <c r="O804" s="239" t="s">
        <v>8182</v>
      </c>
      <c r="P804" s="239" t="s">
        <v>4524</v>
      </c>
      <c r="Q804" s="240" t="s">
        <v>4522</v>
      </c>
      <c r="R804" s="239"/>
      <c r="S804" s="240" t="s">
        <v>346</v>
      </c>
      <c r="T804" s="240" t="s">
        <v>4525</v>
      </c>
      <c r="U804" s="240">
        <v>2009</v>
      </c>
      <c r="V804" s="241">
        <v>39882</v>
      </c>
      <c r="W804" s="239">
        <v>7409</v>
      </c>
      <c r="X804" s="257"/>
      <c r="Y804" s="238"/>
      <c r="Z804" s="257"/>
      <c r="AA804" s="257"/>
      <c r="AB804" s="257"/>
      <c r="AC804" s="235"/>
      <c r="AD804" s="41"/>
      <c r="AE804" s="41"/>
      <c r="AF804" s="41"/>
      <c r="AG804" s="41"/>
      <c r="AH804" s="41"/>
      <c r="AI804" s="307"/>
    </row>
    <row r="805" spans="1:35" ht="45" hidden="1" customHeight="1" x14ac:dyDescent="0.2">
      <c r="A805" s="244" t="s">
        <v>7415</v>
      </c>
      <c r="B805" s="235">
        <v>650086104</v>
      </c>
      <c r="C805" s="235" t="s">
        <v>70</v>
      </c>
      <c r="D805" s="236" t="s">
        <v>8159</v>
      </c>
      <c r="E805" s="235" t="s">
        <v>4526</v>
      </c>
      <c r="F805" s="237" t="s">
        <v>7416</v>
      </c>
      <c r="G805" s="237"/>
      <c r="H805" s="237" t="s">
        <v>3861</v>
      </c>
      <c r="I805" s="237" t="s">
        <v>7417</v>
      </c>
      <c r="J805" s="235" t="s">
        <v>4527</v>
      </c>
      <c r="K805" s="235" t="s">
        <v>7418</v>
      </c>
      <c r="L805" s="235" t="s">
        <v>4528</v>
      </c>
      <c r="M805" s="235" t="s">
        <v>5818</v>
      </c>
      <c r="N805" s="238" t="s">
        <v>5031</v>
      </c>
      <c r="O805" s="239" t="s">
        <v>2052</v>
      </c>
      <c r="P805" s="239" t="s">
        <v>5820</v>
      </c>
      <c r="Q805" s="251" t="s">
        <v>5819</v>
      </c>
      <c r="R805" s="239"/>
      <c r="S805" s="240" t="s">
        <v>423</v>
      </c>
      <c r="T805" s="240" t="s">
        <v>7419</v>
      </c>
      <c r="U805" s="240">
        <v>2020</v>
      </c>
      <c r="V805" s="241">
        <v>39171</v>
      </c>
      <c r="W805" s="239">
        <v>7350</v>
      </c>
      <c r="X805" s="302"/>
      <c r="Y805" s="303"/>
      <c r="Z805" s="302"/>
      <c r="AA805" s="302"/>
      <c r="AB805" s="302"/>
      <c r="AC805" s="304"/>
      <c r="AD805" s="41"/>
      <c r="AE805" s="41"/>
      <c r="AF805" s="41"/>
      <c r="AG805" s="41"/>
      <c r="AH805" s="41"/>
      <c r="AI805" s="307"/>
    </row>
    <row r="806" spans="1:35" ht="45" hidden="1" customHeight="1" x14ac:dyDescent="0.2">
      <c r="A806" s="244" t="s">
        <v>7420</v>
      </c>
      <c r="B806" s="235">
        <v>650876008</v>
      </c>
      <c r="C806" s="235" t="s">
        <v>48</v>
      </c>
      <c r="D806" s="236" t="s">
        <v>8159</v>
      </c>
      <c r="E806" s="235" t="s">
        <v>4529</v>
      </c>
      <c r="F806" s="237" t="s">
        <v>4530</v>
      </c>
      <c r="G806" s="237"/>
      <c r="H806" s="237" t="s">
        <v>4086</v>
      </c>
      <c r="I806" s="237" t="s">
        <v>4531</v>
      </c>
      <c r="J806" s="235" t="s">
        <v>4532</v>
      </c>
      <c r="K806" s="235" t="s">
        <v>4533</v>
      </c>
      <c r="L806" s="235" t="s">
        <v>4534</v>
      </c>
      <c r="M806" s="235" t="s">
        <v>4536</v>
      </c>
      <c r="N806" s="238" t="s">
        <v>5030</v>
      </c>
      <c r="O806" s="239" t="s">
        <v>57</v>
      </c>
      <c r="P806" s="239" t="s">
        <v>4537</v>
      </c>
      <c r="Q806" s="252" t="s">
        <v>4535</v>
      </c>
      <c r="R806" s="239"/>
      <c r="S806" s="240" t="s">
        <v>787</v>
      </c>
      <c r="T806" s="240" t="s">
        <v>4538</v>
      </c>
      <c r="U806" s="240">
        <v>2014</v>
      </c>
      <c r="V806" s="241">
        <v>41338</v>
      </c>
      <c r="W806" s="239">
        <v>7472</v>
      </c>
      <c r="X806" s="257"/>
      <c r="Y806" s="238"/>
      <c r="Z806" s="257"/>
      <c r="AA806" s="257"/>
      <c r="AB806" s="257"/>
      <c r="AC806" s="235"/>
      <c r="AD806" s="41"/>
      <c r="AE806" s="41"/>
      <c r="AF806" s="41"/>
      <c r="AG806" s="41"/>
      <c r="AH806" s="41"/>
      <c r="AI806" s="307"/>
    </row>
    <row r="807" spans="1:35" ht="45" hidden="1" customHeight="1" x14ac:dyDescent="0.2">
      <c r="A807" s="244" t="s">
        <v>7421</v>
      </c>
      <c r="B807" s="235">
        <v>650206193</v>
      </c>
      <c r="C807" s="235" t="s">
        <v>70</v>
      </c>
      <c r="D807" s="236" t="s">
        <v>8159</v>
      </c>
      <c r="E807" s="235" t="s">
        <v>4539</v>
      </c>
      <c r="F807" s="237" t="s">
        <v>4540</v>
      </c>
      <c r="G807" s="237"/>
      <c r="H807" s="237" t="s">
        <v>4541</v>
      </c>
      <c r="I807" s="237" t="s">
        <v>4542</v>
      </c>
      <c r="J807" s="235" t="s">
        <v>4543</v>
      </c>
      <c r="K807" s="235" t="s">
        <v>4544</v>
      </c>
      <c r="L807" s="235" t="s">
        <v>4545</v>
      </c>
      <c r="M807" s="235" t="s">
        <v>4546</v>
      </c>
      <c r="N807" s="238" t="s">
        <v>46</v>
      </c>
      <c r="O807" s="235" t="s">
        <v>982</v>
      </c>
      <c r="P807" s="239" t="s">
        <v>4547</v>
      </c>
      <c r="Q807" s="252" t="s">
        <v>4548</v>
      </c>
      <c r="R807" s="239"/>
      <c r="S807" s="240" t="s">
        <v>516</v>
      </c>
      <c r="T807" s="240" t="s">
        <v>4549</v>
      </c>
      <c r="U807" s="240">
        <v>2017</v>
      </c>
      <c r="V807" s="241">
        <v>43062</v>
      </c>
      <c r="W807" s="239">
        <v>7641</v>
      </c>
      <c r="X807" s="257"/>
      <c r="Y807" s="238"/>
      <c r="Z807" s="257"/>
      <c r="AA807" s="257"/>
      <c r="AB807" s="257"/>
      <c r="AC807" s="235"/>
      <c r="AD807" s="41"/>
      <c r="AE807" s="41"/>
      <c r="AF807" s="41"/>
      <c r="AG807" s="41"/>
      <c r="AH807" s="41"/>
      <c r="AI807" s="307"/>
    </row>
    <row r="808" spans="1:35" ht="45" hidden="1" customHeight="1" x14ac:dyDescent="0.2">
      <c r="A808" s="244" t="s">
        <v>7422</v>
      </c>
      <c r="B808" s="235">
        <v>650129113</v>
      </c>
      <c r="C808" s="235" t="s">
        <v>474</v>
      </c>
      <c r="D808" s="236" t="s">
        <v>8159</v>
      </c>
      <c r="E808" s="235" t="s">
        <v>4550</v>
      </c>
      <c r="F808" s="237" t="s">
        <v>4551</v>
      </c>
      <c r="G808" s="237"/>
      <c r="H808" s="237" t="s">
        <v>3861</v>
      </c>
      <c r="I808" s="237" t="s">
        <v>4552</v>
      </c>
      <c r="J808" s="235" t="s">
        <v>169</v>
      </c>
      <c r="K808" s="235" t="s">
        <v>4553</v>
      </c>
      <c r="L808" s="235" t="s">
        <v>4554</v>
      </c>
      <c r="M808" s="235" t="s">
        <v>4556</v>
      </c>
      <c r="N808" s="238" t="s">
        <v>504</v>
      </c>
      <c r="O808" s="239" t="s">
        <v>179</v>
      </c>
      <c r="P808" s="239" t="s">
        <v>4557</v>
      </c>
      <c r="Q808" s="240" t="s">
        <v>4555</v>
      </c>
      <c r="R808" s="239"/>
      <c r="S808" s="240" t="s">
        <v>346</v>
      </c>
      <c r="T808" s="240" t="s">
        <v>4558</v>
      </c>
      <c r="U808" s="240">
        <v>2014</v>
      </c>
      <c r="V808" s="241">
        <v>40112</v>
      </c>
      <c r="W808" s="239">
        <v>7419</v>
      </c>
      <c r="X808" s="257"/>
      <c r="Y808" s="238"/>
      <c r="Z808" s="257"/>
      <c r="AA808" s="257"/>
      <c r="AB808" s="257"/>
      <c r="AC808" s="235"/>
      <c r="AD808" s="41"/>
      <c r="AE808" s="41"/>
      <c r="AF808" s="41"/>
      <c r="AG808" s="41"/>
      <c r="AH808" s="41"/>
      <c r="AI808" s="307"/>
    </row>
    <row r="809" spans="1:35" ht="45" hidden="1" customHeight="1" x14ac:dyDescent="0.2">
      <c r="A809" s="244" t="s">
        <v>7423</v>
      </c>
      <c r="B809" s="235">
        <v>732447008</v>
      </c>
      <c r="C809" s="235" t="s">
        <v>70</v>
      </c>
      <c r="D809" s="236" t="s">
        <v>8159</v>
      </c>
      <c r="E809" s="235" t="s">
        <v>4559</v>
      </c>
      <c r="F809" s="237" t="s">
        <v>4560</v>
      </c>
      <c r="G809" s="237"/>
      <c r="H809" s="237" t="s">
        <v>3861</v>
      </c>
      <c r="I809" s="237" t="s">
        <v>4561</v>
      </c>
      <c r="J809" s="235" t="s">
        <v>3402</v>
      </c>
      <c r="K809" s="235" t="s">
        <v>4562</v>
      </c>
      <c r="L809" s="235" t="s">
        <v>4563</v>
      </c>
      <c r="M809" s="235" t="s">
        <v>4565</v>
      </c>
      <c r="N809" s="238" t="s">
        <v>5032</v>
      </c>
      <c r="O809" s="239" t="s">
        <v>805</v>
      </c>
      <c r="P809" s="239" t="s">
        <v>4566</v>
      </c>
      <c r="Q809" s="252" t="s">
        <v>4564</v>
      </c>
      <c r="R809" s="239"/>
      <c r="S809" s="240" t="s">
        <v>346</v>
      </c>
      <c r="T809" s="240" t="s">
        <v>4567</v>
      </c>
      <c r="U809" s="240">
        <v>2009</v>
      </c>
      <c r="V809" s="241">
        <v>37970</v>
      </c>
      <c r="W809" s="239">
        <v>6967</v>
      </c>
      <c r="X809" s="257"/>
      <c r="Y809" s="238"/>
      <c r="Z809" s="257"/>
      <c r="AA809" s="257"/>
      <c r="AB809" s="257"/>
      <c r="AC809" s="235"/>
      <c r="AD809" s="41"/>
      <c r="AE809" s="41"/>
      <c r="AF809" s="41"/>
      <c r="AG809" s="41"/>
      <c r="AH809" s="41"/>
      <c r="AI809" s="307"/>
    </row>
    <row r="810" spans="1:35" ht="45" hidden="1" customHeight="1" x14ac:dyDescent="0.2">
      <c r="A810" s="244" t="s">
        <v>8355</v>
      </c>
      <c r="B810" s="235">
        <v>651519810</v>
      </c>
      <c r="C810" s="235" t="s">
        <v>335</v>
      </c>
      <c r="D810" s="236" t="s">
        <v>8159</v>
      </c>
      <c r="E810" s="235" t="s">
        <v>4568</v>
      </c>
      <c r="F810" s="237" t="s">
        <v>7424</v>
      </c>
      <c r="G810" s="237"/>
      <c r="H810" s="237" t="s">
        <v>4991</v>
      </c>
      <c r="I810" s="237" t="s">
        <v>7425</v>
      </c>
      <c r="J810" s="235" t="s">
        <v>4569</v>
      </c>
      <c r="K810" s="235" t="s">
        <v>4570</v>
      </c>
      <c r="L810" s="235" t="s">
        <v>7426</v>
      </c>
      <c r="M810" s="235" t="s">
        <v>4571</v>
      </c>
      <c r="N810" s="238" t="s">
        <v>294</v>
      </c>
      <c r="O810" s="239" t="s">
        <v>2333</v>
      </c>
      <c r="P810" s="239"/>
      <c r="Q810" s="240"/>
      <c r="R810" s="239"/>
      <c r="S810" s="240" t="s">
        <v>561</v>
      </c>
      <c r="T810" s="240" t="s">
        <v>7427</v>
      </c>
      <c r="U810" s="240">
        <v>2020</v>
      </c>
      <c r="V810" s="241">
        <v>43165</v>
      </c>
      <c r="W810" s="239">
        <v>7644</v>
      </c>
      <c r="X810" s="302"/>
      <c r="Y810" s="303"/>
      <c r="Z810" s="302"/>
      <c r="AA810" s="302"/>
      <c r="AB810" s="302"/>
      <c r="AC810" s="304"/>
      <c r="AD810" s="41"/>
      <c r="AE810" s="41"/>
      <c r="AF810" s="41"/>
      <c r="AG810" s="41"/>
      <c r="AH810" s="41"/>
      <c r="AI810" s="307" t="s">
        <v>8142</v>
      </c>
    </row>
    <row r="811" spans="1:35" ht="45" hidden="1" customHeight="1" x14ac:dyDescent="0.2">
      <c r="A811" s="244" t="s">
        <v>7428</v>
      </c>
      <c r="B811" s="235">
        <v>728857005</v>
      </c>
      <c r="C811" s="235" t="s">
        <v>48</v>
      </c>
      <c r="D811" s="236" t="s">
        <v>8159</v>
      </c>
      <c r="E811" s="235" t="s">
        <v>4572</v>
      </c>
      <c r="F811" s="237" t="s">
        <v>7429</v>
      </c>
      <c r="G811" s="237"/>
      <c r="H811" s="237" t="s">
        <v>4466</v>
      </c>
      <c r="I811" s="237" t="s">
        <v>7430</v>
      </c>
      <c r="J811" s="235" t="s">
        <v>4573</v>
      </c>
      <c r="K811" s="235" t="s">
        <v>7431</v>
      </c>
      <c r="L811" s="235" t="s">
        <v>4574</v>
      </c>
      <c r="M811" s="235" t="s">
        <v>5866</v>
      </c>
      <c r="N811" s="238" t="s">
        <v>504</v>
      </c>
      <c r="O811" s="239" t="s">
        <v>179</v>
      </c>
      <c r="P811" s="239" t="s">
        <v>5867</v>
      </c>
      <c r="Q811" s="240" t="s">
        <v>5391</v>
      </c>
      <c r="R811" s="239"/>
      <c r="S811" s="240" t="s">
        <v>44</v>
      </c>
      <c r="T811" s="240" t="s">
        <v>7432</v>
      </c>
      <c r="U811" s="240">
        <v>2020</v>
      </c>
      <c r="V811" s="241">
        <v>37970</v>
      </c>
      <c r="W811" s="239">
        <v>6950</v>
      </c>
      <c r="X811" s="302"/>
      <c r="Y811" s="303"/>
      <c r="Z811" s="302"/>
      <c r="AA811" s="302"/>
      <c r="AB811" s="302"/>
      <c r="AC811" s="304"/>
      <c r="AD811" s="41"/>
      <c r="AE811" s="41"/>
      <c r="AF811" s="41"/>
      <c r="AG811" s="41"/>
      <c r="AH811" s="41"/>
      <c r="AI811" s="307"/>
    </row>
    <row r="812" spans="1:35" ht="45" hidden="1" customHeight="1" x14ac:dyDescent="0.2">
      <c r="A812" s="244" t="s">
        <v>7433</v>
      </c>
      <c r="B812" s="235">
        <v>650364007</v>
      </c>
      <c r="C812" s="235" t="s">
        <v>70</v>
      </c>
      <c r="D812" s="236" t="s">
        <v>8159</v>
      </c>
      <c r="E812" s="235" t="s">
        <v>4575</v>
      </c>
      <c r="F812" s="237" t="s">
        <v>7434</v>
      </c>
      <c r="G812" s="237"/>
      <c r="H812" s="237" t="s">
        <v>3861</v>
      </c>
      <c r="I812" s="237" t="s">
        <v>7435</v>
      </c>
      <c r="J812" s="235" t="s">
        <v>4576</v>
      </c>
      <c r="K812" s="235" t="s">
        <v>5814</v>
      </c>
      <c r="L812" s="235" t="s">
        <v>7436</v>
      </c>
      <c r="M812" s="235" t="s">
        <v>5785</v>
      </c>
      <c r="N812" s="238" t="s">
        <v>504</v>
      </c>
      <c r="O812" s="239" t="s">
        <v>8182</v>
      </c>
      <c r="P812" s="239" t="s">
        <v>8400</v>
      </c>
      <c r="Q812" s="251" t="s">
        <v>4577</v>
      </c>
      <c r="R812" s="239"/>
      <c r="S812" s="240" t="s">
        <v>346</v>
      </c>
      <c r="T812" s="240" t="s">
        <v>7437</v>
      </c>
      <c r="U812" s="240">
        <v>2020</v>
      </c>
      <c r="V812" s="241">
        <v>37970</v>
      </c>
      <c r="W812" s="239">
        <v>7027</v>
      </c>
      <c r="X812" s="257"/>
      <c r="Y812" s="238"/>
      <c r="Z812" s="257"/>
      <c r="AA812" s="257"/>
      <c r="AB812" s="257"/>
      <c r="AC812" s="235"/>
      <c r="AD812" s="41"/>
      <c r="AE812" s="41"/>
      <c r="AF812" s="41"/>
      <c r="AG812" s="41"/>
      <c r="AH812" s="41"/>
      <c r="AI812" s="307"/>
    </row>
    <row r="813" spans="1:35" ht="45" hidden="1" customHeight="1" x14ac:dyDescent="0.2">
      <c r="A813" s="244" t="s">
        <v>8356</v>
      </c>
      <c r="B813" s="235">
        <v>650345029</v>
      </c>
      <c r="C813" s="235" t="s">
        <v>70</v>
      </c>
      <c r="D813" s="236" t="s">
        <v>8159</v>
      </c>
      <c r="E813" s="235" t="s">
        <v>4578</v>
      </c>
      <c r="F813" s="237" t="s">
        <v>4579</v>
      </c>
      <c r="G813" s="237"/>
      <c r="H813" s="237" t="s">
        <v>4580</v>
      </c>
      <c r="I813" s="237" t="s">
        <v>4581</v>
      </c>
      <c r="J813" s="235" t="s">
        <v>781</v>
      </c>
      <c r="K813" s="235" t="s">
        <v>4582</v>
      </c>
      <c r="L813" s="235" t="s">
        <v>4583</v>
      </c>
      <c r="M813" s="235" t="s">
        <v>4584</v>
      </c>
      <c r="N813" s="238" t="s">
        <v>46</v>
      </c>
      <c r="O813" s="239" t="s">
        <v>688</v>
      </c>
      <c r="P813" s="239"/>
      <c r="Q813" s="240"/>
      <c r="R813" s="239"/>
      <c r="S813" s="240" t="s">
        <v>516</v>
      </c>
      <c r="T813" s="240" t="s">
        <v>4585</v>
      </c>
      <c r="U813" s="240">
        <v>2016</v>
      </c>
      <c r="V813" s="241">
        <v>42720</v>
      </c>
      <c r="W813" s="239">
        <v>7622</v>
      </c>
      <c r="X813" s="257"/>
      <c r="Y813" s="238"/>
      <c r="Z813" s="257"/>
      <c r="AA813" s="257"/>
      <c r="AB813" s="257"/>
      <c r="AC813" s="235"/>
      <c r="AD813" s="41"/>
      <c r="AE813" s="41"/>
      <c r="AF813" s="41"/>
      <c r="AG813" s="41"/>
      <c r="AH813" s="41"/>
      <c r="AI813" s="307"/>
    </row>
    <row r="814" spans="1:35" ht="45" hidden="1" customHeight="1" x14ac:dyDescent="0.2">
      <c r="A814" s="244" t="s">
        <v>7438</v>
      </c>
      <c r="B814" s="235">
        <v>650917529</v>
      </c>
      <c r="C814" s="235" t="s">
        <v>70</v>
      </c>
      <c r="D814" s="236" t="s">
        <v>8159</v>
      </c>
      <c r="E814" s="235" t="s">
        <v>8357</v>
      </c>
      <c r="F814" s="237" t="s">
        <v>4586</v>
      </c>
      <c r="G814" s="237"/>
      <c r="H814" s="237" t="s">
        <v>4587</v>
      </c>
      <c r="I814" s="237" t="s">
        <v>4588</v>
      </c>
      <c r="J814" s="235" t="s">
        <v>3856</v>
      </c>
      <c r="K814" s="235" t="s">
        <v>4589</v>
      </c>
      <c r="L814" s="235" t="s">
        <v>4590</v>
      </c>
      <c r="M814" s="235" t="s">
        <v>8358</v>
      </c>
      <c r="N814" s="238" t="s">
        <v>294</v>
      </c>
      <c r="O814" s="240" t="s">
        <v>902</v>
      </c>
      <c r="P814" s="239" t="s">
        <v>4592</v>
      </c>
      <c r="Q814" s="252" t="s">
        <v>4591</v>
      </c>
      <c r="R814" s="239"/>
      <c r="S814" s="240" t="s">
        <v>346</v>
      </c>
      <c r="T814" s="240" t="s">
        <v>4403</v>
      </c>
      <c r="U814" s="240">
        <v>2014</v>
      </c>
      <c r="V814" s="241">
        <v>42158</v>
      </c>
      <c r="W814" s="239">
        <v>7569</v>
      </c>
      <c r="X814" s="257"/>
      <c r="Y814" s="238"/>
      <c r="Z814" s="257"/>
      <c r="AA814" s="257"/>
      <c r="AB814" s="257"/>
      <c r="AC814" s="235"/>
      <c r="AD814" s="41"/>
      <c r="AE814" s="41"/>
      <c r="AF814" s="41"/>
      <c r="AG814" s="41"/>
      <c r="AH814" s="41"/>
      <c r="AI814" s="307"/>
    </row>
    <row r="815" spans="1:35" ht="45" hidden="1" customHeight="1" x14ac:dyDescent="0.2">
      <c r="A815" s="244" t="s">
        <v>7439</v>
      </c>
      <c r="B815" s="235">
        <v>650259718</v>
      </c>
      <c r="C815" s="235" t="s">
        <v>70</v>
      </c>
      <c r="D815" s="236" t="s">
        <v>8159</v>
      </c>
      <c r="E815" s="235" t="s">
        <v>4593</v>
      </c>
      <c r="F815" s="237" t="s">
        <v>4594</v>
      </c>
      <c r="G815" s="237"/>
      <c r="H815" s="237" t="s">
        <v>4595</v>
      </c>
      <c r="I815" s="237" t="s">
        <v>4596</v>
      </c>
      <c r="J815" s="235" t="s">
        <v>4597</v>
      </c>
      <c r="K815" s="235" t="s">
        <v>4598</v>
      </c>
      <c r="L815" s="235" t="s">
        <v>4599</v>
      </c>
      <c r="M815" s="235" t="s">
        <v>4601</v>
      </c>
      <c r="N815" s="238" t="s">
        <v>46</v>
      </c>
      <c r="O815" s="239" t="s">
        <v>538</v>
      </c>
      <c r="P815" s="239" t="s">
        <v>4602</v>
      </c>
      <c r="Q815" s="240" t="s">
        <v>4600</v>
      </c>
      <c r="R815" s="239"/>
      <c r="S815" s="240">
        <v>93401</v>
      </c>
      <c r="T815" s="240" t="s">
        <v>4603</v>
      </c>
      <c r="U815" s="240">
        <v>2010</v>
      </c>
      <c r="V815" s="241">
        <v>40829</v>
      </c>
      <c r="W815" s="239">
        <v>7456</v>
      </c>
      <c r="X815" s="257"/>
      <c r="Y815" s="238"/>
      <c r="Z815" s="257"/>
      <c r="AA815" s="257"/>
      <c r="AB815" s="257"/>
      <c r="AC815" s="235"/>
      <c r="AD815" s="41"/>
      <c r="AE815" s="41"/>
      <c r="AF815" s="41"/>
      <c r="AG815" s="41"/>
      <c r="AH815" s="41"/>
      <c r="AI815" s="307"/>
    </row>
    <row r="816" spans="1:35" ht="45" hidden="1" customHeight="1" x14ac:dyDescent="0.2">
      <c r="A816" s="244" t="s">
        <v>8359</v>
      </c>
      <c r="B816" s="235">
        <v>732489002</v>
      </c>
      <c r="C816" s="235"/>
      <c r="D816" s="236" t="s">
        <v>8159</v>
      </c>
      <c r="E816" s="235" t="s">
        <v>7440</v>
      </c>
      <c r="F816" s="237" t="s">
        <v>8082</v>
      </c>
      <c r="G816" s="237"/>
      <c r="H816" s="237" t="s">
        <v>5500</v>
      </c>
      <c r="I816" s="237" t="s">
        <v>7441</v>
      </c>
      <c r="J816" s="235" t="s">
        <v>3856</v>
      </c>
      <c r="K816" s="245" t="s">
        <v>7442</v>
      </c>
      <c r="L816" s="235" t="s">
        <v>5504</v>
      </c>
      <c r="M816" s="235" t="s">
        <v>5501</v>
      </c>
      <c r="N816" s="238" t="s">
        <v>5034</v>
      </c>
      <c r="O816" s="239" t="s">
        <v>822</v>
      </c>
      <c r="P816" s="239" t="s">
        <v>7443</v>
      </c>
      <c r="Q816" s="251" t="s">
        <v>7444</v>
      </c>
      <c r="R816" s="239"/>
      <c r="S816" s="240">
        <v>93401</v>
      </c>
      <c r="T816" s="240" t="s">
        <v>8083</v>
      </c>
      <c r="U816" s="240">
        <v>2021</v>
      </c>
      <c r="V816" s="241">
        <v>43812</v>
      </c>
      <c r="W816" s="239">
        <v>7694</v>
      </c>
      <c r="X816" s="257"/>
      <c r="Y816" s="238"/>
      <c r="Z816" s="257"/>
      <c r="AA816" s="257"/>
      <c r="AB816" s="257"/>
      <c r="AC816" s="235"/>
      <c r="AD816" s="41"/>
      <c r="AE816" s="41"/>
      <c r="AF816" s="41"/>
      <c r="AG816" s="41"/>
      <c r="AH816" s="41"/>
      <c r="AI816" s="307"/>
    </row>
    <row r="817" spans="1:35" ht="45" hidden="1" customHeight="1" x14ac:dyDescent="0.2">
      <c r="A817" s="244" t="s">
        <v>7445</v>
      </c>
      <c r="B817" s="235">
        <v>753474005</v>
      </c>
      <c r="C817" s="235" t="s">
        <v>70</v>
      </c>
      <c r="D817" s="236" t="s">
        <v>8159</v>
      </c>
      <c r="E817" s="235" t="s">
        <v>4609</v>
      </c>
      <c r="F817" s="237" t="s">
        <v>7446</v>
      </c>
      <c r="G817" s="237"/>
      <c r="H817" s="237" t="s">
        <v>4610</v>
      </c>
      <c r="I817" s="237" t="s">
        <v>7447</v>
      </c>
      <c r="J817" s="235" t="s">
        <v>4611</v>
      </c>
      <c r="K817" s="235" t="s">
        <v>7448</v>
      </c>
      <c r="L817" s="235" t="s">
        <v>4612</v>
      </c>
      <c r="M817" s="235" t="s">
        <v>7449</v>
      </c>
      <c r="N817" s="238" t="s">
        <v>46</v>
      </c>
      <c r="O817" s="239" t="s">
        <v>582</v>
      </c>
      <c r="P817" s="239" t="s">
        <v>7450</v>
      </c>
      <c r="Q817" s="251" t="s">
        <v>7451</v>
      </c>
      <c r="R817" s="239"/>
      <c r="S817" s="240" t="s">
        <v>993</v>
      </c>
      <c r="T817" s="240" t="s">
        <v>7452</v>
      </c>
      <c r="U817" s="240">
        <v>2020</v>
      </c>
      <c r="V817" s="241">
        <v>37970</v>
      </c>
      <c r="W817" s="239">
        <v>7037</v>
      </c>
      <c r="X817" s="302"/>
      <c r="Y817" s="303"/>
      <c r="Z817" s="302"/>
      <c r="AA817" s="302"/>
      <c r="AB817" s="302"/>
      <c r="AC817" s="304"/>
      <c r="AD817" s="41"/>
      <c r="AE817" s="41"/>
      <c r="AF817" s="41"/>
      <c r="AG817" s="41"/>
      <c r="AH817" s="41"/>
      <c r="AI817" s="307"/>
    </row>
    <row r="818" spans="1:35" ht="45" hidden="1" customHeight="1" x14ac:dyDescent="0.2">
      <c r="A818" s="244" t="s">
        <v>7453</v>
      </c>
      <c r="B818" s="235">
        <v>651746019</v>
      </c>
      <c r="C818" s="235" t="s">
        <v>70</v>
      </c>
      <c r="D818" s="236" t="s">
        <v>8159</v>
      </c>
      <c r="E818" s="235" t="s">
        <v>4613</v>
      </c>
      <c r="F818" s="237" t="s">
        <v>4614</v>
      </c>
      <c r="G818" s="237"/>
      <c r="H818" s="237" t="s">
        <v>4992</v>
      </c>
      <c r="I818" s="237" t="s">
        <v>4615</v>
      </c>
      <c r="J818" s="235" t="s">
        <v>690</v>
      </c>
      <c r="K818" s="235" t="s">
        <v>4616</v>
      </c>
      <c r="L818" s="235" t="s">
        <v>4617</v>
      </c>
      <c r="M818" s="235" t="s">
        <v>4618</v>
      </c>
      <c r="N818" s="238" t="s">
        <v>46</v>
      </c>
      <c r="O818" s="239" t="s">
        <v>582</v>
      </c>
      <c r="P818" s="239" t="s">
        <v>4619</v>
      </c>
      <c r="Q818" s="252" t="s">
        <v>4620</v>
      </c>
      <c r="R818" s="239"/>
      <c r="S818" s="240" t="s">
        <v>561</v>
      </c>
      <c r="T818" s="240" t="s">
        <v>4621</v>
      </c>
      <c r="U818" s="240">
        <v>2018</v>
      </c>
      <c r="V818" s="241">
        <v>43461</v>
      </c>
      <c r="W818" s="239">
        <v>7666</v>
      </c>
      <c r="X818" s="257"/>
      <c r="Y818" s="238"/>
      <c r="Z818" s="257"/>
      <c r="AA818" s="257"/>
      <c r="AB818" s="257"/>
      <c r="AC818" s="235"/>
      <c r="AD818" s="41"/>
      <c r="AE818" s="41"/>
      <c r="AF818" s="41"/>
      <c r="AG818" s="41"/>
      <c r="AH818" s="41"/>
      <c r="AI818" s="307"/>
    </row>
    <row r="819" spans="1:35" ht="45" hidden="1" customHeight="1" x14ac:dyDescent="0.2">
      <c r="A819" s="244" t="s">
        <v>7454</v>
      </c>
      <c r="B819" s="235">
        <v>651667038</v>
      </c>
      <c r="C819" s="235" t="s">
        <v>335</v>
      </c>
      <c r="D819" s="236" t="s">
        <v>8159</v>
      </c>
      <c r="E819" s="235" t="s">
        <v>4622</v>
      </c>
      <c r="F819" s="237" t="s">
        <v>4623</v>
      </c>
      <c r="G819" s="237"/>
      <c r="H819" s="237" t="s">
        <v>4624</v>
      </c>
      <c r="I819" s="237" t="s">
        <v>4625</v>
      </c>
      <c r="J819" s="235" t="s">
        <v>4626</v>
      </c>
      <c r="K819" s="235" t="s">
        <v>4627</v>
      </c>
      <c r="L819" s="235" t="s">
        <v>4628</v>
      </c>
      <c r="M819" s="235" t="s">
        <v>4629</v>
      </c>
      <c r="N819" s="238" t="s">
        <v>5029</v>
      </c>
      <c r="O819" s="239" t="s">
        <v>1423</v>
      </c>
      <c r="P819" s="239">
        <f>996457485 - 997756020</f>
        <v>-1298535</v>
      </c>
      <c r="Q819" s="252" t="s">
        <v>4630</v>
      </c>
      <c r="R819" s="239"/>
      <c r="S819" s="240" t="s">
        <v>123</v>
      </c>
      <c r="T819" s="240" t="s">
        <v>522</v>
      </c>
      <c r="U819" s="240">
        <v>2017</v>
      </c>
      <c r="V819" s="241">
        <v>43455</v>
      </c>
      <c r="W819" s="239">
        <v>7665</v>
      </c>
      <c r="X819" s="257"/>
      <c r="Y819" s="238"/>
      <c r="Z819" s="257"/>
      <c r="AA819" s="257"/>
      <c r="AB819" s="257"/>
      <c r="AC819" s="235"/>
      <c r="AD819" s="41"/>
      <c r="AE819" s="41"/>
      <c r="AF819" s="41"/>
      <c r="AG819" s="41"/>
      <c r="AH819" s="41"/>
      <c r="AI819" s="307"/>
    </row>
    <row r="820" spans="1:35" ht="45" hidden="1" customHeight="1" x14ac:dyDescent="0.2">
      <c r="A820" s="244" t="s">
        <v>5920</v>
      </c>
      <c r="B820" s="235">
        <v>650864417</v>
      </c>
      <c r="C820" s="235"/>
      <c r="D820" s="236" t="s">
        <v>8159</v>
      </c>
      <c r="E820" s="235" t="s">
        <v>6313</v>
      </c>
      <c r="F820" s="237" t="s">
        <v>5922</v>
      </c>
      <c r="G820" s="237"/>
      <c r="H820" s="237" t="s">
        <v>5921</v>
      </c>
      <c r="I820" s="237" t="s">
        <v>5926</v>
      </c>
      <c r="J820" s="235" t="s">
        <v>1216</v>
      </c>
      <c r="K820" s="235" t="s">
        <v>5928</v>
      </c>
      <c r="L820" s="235" t="s">
        <v>5927</v>
      </c>
      <c r="M820" s="235" t="s">
        <v>5924</v>
      </c>
      <c r="N820" s="238" t="s">
        <v>46</v>
      </c>
      <c r="O820" s="239" t="s">
        <v>688</v>
      </c>
      <c r="P820" s="239" t="s">
        <v>5923</v>
      </c>
      <c r="Q820" s="252" t="s">
        <v>5925</v>
      </c>
      <c r="R820" s="239"/>
      <c r="S820" s="240">
        <v>93401</v>
      </c>
      <c r="T820" s="240" t="s">
        <v>5565</v>
      </c>
      <c r="U820" s="240">
        <v>2019</v>
      </c>
      <c r="V820" s="241">
        <v>44134</v>
      </c>
      <c r="W820" s="239">
        <v>7719</v>
      </c>
      <c r="X820" s="257"/>
      <c r="Y820" s="238"/>
      <c r="Z820" s="257"/>
      <c r="AA820" s="257"/>
      <c r="AB820" s="257"/>
      <c r="AC820" s="235"/>
      <c r="AD820" s="41"/>
      <c r="AE820" s="41"/>
      <c r="AF820" s="41"/>
      <c r="AG820" s="41"/>
      <c r="AH820" s="41"/>
      <c r="AI820" s="307"/>
    </row>
    <row r="821" spans="1:35" ht="45" hidden="1" customHeight="1" x14ac:dyDescent="0.2">
      <c r="A821" s="244" t="s">
        <v>7455</v>
      </c>
      <c r="B821" s="235">
        <v>658798200</v>
      </c>
      <c r="C821" s="235" t="s">
        <v>70</v>
      </c>
      <c r="D821" s="236" t="s">
        <v>8159</v>
      </c>
      <c r="E821" s="235" t="s">
        <v>4631</v>
      </c>
      <c r="F821" s="237" t="s">
        <v>7984</v>
      </c>
      <c r="G821" s="237"/>
      <c r="H821" s="237" t="s">
        <v>4632</v>
      </c>
      <c r="I821" s="237" t="s">
        <v>7985</v>
      </c>
      <c r="J821" s="270" t="s">
        <v>4634</v>
      </c>
      <c r="K821" s="235" t="s">
        <v>4635</v>
      </c>
      <c r="L821" s="235" t="s">
        <v>5986</v>
      </c>
      <c r="M821" s="235" t="s">
        <v>5918</v>
      </c>
      <c r="N821" s="238" t="s">
        <v>46</v>
      </c>
      <c r="O821" s="239" t="s">
        <v>4636</v>
      </c>
      <c r="P821" s="239" t="s">
        <v>5919</v>
      </c>
      <c r="Q821" s="240" t="s">
        <v>4633</v>
      </c>
      <c r="R821" s="239"/>
      <c r="S821" s="240" t="s">
        <v>123</v>
      </c>
      <c r="T821" s="240" t="s">
        <v>8016</v>
      </c>
      <c r="U821" s="240">
        <v>2021</v>
      </c>
      <c r="V821" s="241">
        <v>40849</v>
      </c>
      <c r="W821" s="239">
        <v>7457</v>
      </c>
      <c r="X821" s="257"/>
      <c r="Y821" s="238"/>
      <c r="Z821" s="257"/>
      <c r="AA821" s="257"/>
      <c r="AB821" s="257"/>
      <c r="AC821" s="235"/>
      <c r="AD821" s="41"/>
      <c r="AE821" s="41"/>
      <c r="AF821" s="41"/>
      <c r="AG821" s="41"/>
      <c r="AH821" s="41"/>
      <c r="AI821" s="307"/>
    </row>
    <row r="822" spans="1:35" ht="45" hidden="1" customHeight="1" x14ac:dyDescent="0.2">
      <c r="A822" s="244" t="s">
        <v>7456</v>
      </c>
      <c r="B822" s="235">
        <v>650369572</v>
      </c>
      <c r="C822" s="235" t="s">
        <v>48</v>
      </c>
      <c r="D822" s="236" t="s">
        <v>8159</v>
      </c>
      <c r="E822" s="235" t="s">
        <v>4637</v>
      </c>
      <c r="F822" s="237" t="s">
        <v>4638</v>
      </c>
      <c r="G822" s="237"/>
      <c r="H822" s="237" t="s">
        <v>4012</v>
      </c>
      <c r="I822" s="237" t="s">
        <v>4640</v>
      </c>
      <c r="J822" s="235" t="s">
        <v>4639</v>
      </c>
      <c r="K822" s="235" t="s">
        <v>4641</v>
      </c>
      <c r="L822" s="235" t="s">
        <v>4642</v>
      </c>
      <c r="M822" s="235" t="s">
        <v>4644</v>
      </c>
      <c r="N822" s="238" t="s">
        <v>46</v>
      </c>
      <c r="O822" s="239" t="s">
        <v>3186</v>
      </c>
      <c r="P822" s="239" t="s">
        <v>4645</v>
      </c>
      <c r="Q822" s="240" t="s">
        <v>4643</v>
      </c>
      <c r="R822" s="239"/>
      <c r="S822" s="240" t="s">
        <v>516</v>
      </c>
      <c r="T822" s="240" t="s">
        <v>8360</v>
      </c>
      <c r="U822" s="240">
        <v>2010</v>
      </c>
      <c r="V822" s="241">
        <v>40728</v>
      </c>
      <c r="W822" s="239">
        <v>7444</v>
      </c>
      <c r="X822" s="257"/>
      <c r="Y822" s="238"/>
      <c r="Z822" s="257"/>
      <c r="AA822" s="257"/>
      <c r="AB822" s="257"/>
      <c r="AC822" s="235"/>
      <c r="AD822" s="41"/>
      <c r="AE822" s="41"/>
      <c r="AF822" s="41"/>
      <c r="AG822" s="41"/>
      <c r="AH822" s="41"/>
      <c r="AI822" s="307"/>
    </row>
    <row r="823" spans="1:35" ht="45" hidden="1" customHeight="1" x14ac:dyDescent="0.2">
      <c r="A823" s="244" t="s">
        <v>8361</v>
      </c>
      <c r="B823" s="235">
        <v>656579102</v>
      </c>
      <c r="C823" s="235" t="s">
        <v>70</v>
      </c>
      <c r="D823" s="236" t="s">
        <v>8159</v>
      </c>
      <c r="E823" s="235" t="s">
        <v>4646</v>
      </c>
      <c r="F823" s="237" t="s">
        <v>4647</v>
      </c>
      <c r="G823" s="237"/>
      <c r="H823" s="237" t="s">
        <v>4648</v>
      </c>
      <c r="I823" s="237" t="s">
        <v>4649</v>
      </c>
      <c r="J823" s="235" t="s">
        <v>3856</v>
      </c>
      <c r="K823" s="235" t="s">
        <v>4650</v>
      </c>
      <c r="L823" s="235" t="s">
        <v>4651</v>
      </c>
      <c r="M823" s="235" t="s">
        <v>5063</v>
      </c>
      <c r="N823" s="238" t="s">
        <v>5031</v>
      </c>
      <c r="O823" s="239" t="s">
        <v>2490</v>
      </c>
      <c r="P823" s="239" t="s">
        <v>4653</v>
      </c>
      <c r="Q823" s="240" t="s">
        <v>4652</v>
      </c>
      <c r="R823" s="239"/>
      <c r="S823" s="240" t="s">
        <v>516</v>
      </c>
      <c r="T823" s="240" t="s">
        <v>4403</v>
      </c>
      <c r="U823" s="240">
        <v>2014</v>
      </c>
      <c r="V823" s="241">
        <v>42424</v>
      </c>
      <c r="W823" s="239">
        <v>7602</v>
      </c>
      <c r="X823" s="257"/>
      <c r="Y823" s="238"/>
      <c r="Z823" s="257"/>
      <c r="AA823" s="257"/>
      <c r="AB823" s="257"/>
      <c r="AC823" s="235"/>
      <c r="AD823" s="41"/>
      <c r="AE823" s="41"/>
      <c r="AF823" s="41"/>
      <c r="AG823" s="41"/>
      <c r="AH823" s="41"/>
      <c r="AI823" s="307"/>
    </row>
    <row r="824" spans="1:35" ht="45" hidden="1" customHeight="1" x14ac:dyDescent="0.2">
      <c r="A824" s="244" t="s">
        <v>7457</v>
      </c>
      <c r="B824" s="235">
        <v>759932501</v>
      </c>
      <c r="C824" s="235" t="s">
        <v>70</v>
      </c>
      <c r="D824" s="236" t="s">
        <v>8159</v>
      </c>
      <c r="E824" s="235" t="s">
        <v>4654</v>
      </c>
      <c r="F824" s="237" t="s">
        <v>4655</v>
      </c>
      <c r="G824" s="237"/>
      <c r="H824" s="237" t="s">
        <v>3861</v>
      </c>
      <c r="I824" s="237" t="s">
        <v>8084</v>
      </c>
      <c r="J824" s="235" t="s">
        <v>3402</v>
      </c>
      <c r="K824" s="235" t="s">
        <v>4656</v>
      </c>
      <c r="L824" s="235" t="s">
        <v>4657</v>
      </c>
      <c r="M824" s="235" t="s">
        <v>4658</v>
      </c>
      <c r="N824" s="238" t="s">
        <v>294</v>
      </c>
      <c r="O824" s="240" t="s">
        <v>902</v>
      </c>
      <c r="P824" s="239"/>
      <c r="Q824" s="240"/>
      <c r="R824" s="239"/>
      <c r="S824" s="240" t="s">
        <v>346</v>
      </c>
      <c r="T824" s="240" t="s">
        <v>4659</v>
      </c>
      <c r="U824" s="240">
        <v>2004</v>
      </c>
      <c r="V824" s="241">
        <v>37970</v>
      </c>
      <c r="W824" s="239">
        <v>7068</v>
      </c>
      <c r="X824" s="257"/>
      <c r="Y824" s="238"/>
      <c r="Z824" s="257"/>
      <c r="AA824" s="257"/>
      <c r="AB824" s="257"/>
      <c r="AC824" s="235"/>
      <c r="AD824" s="41"/>
      <c r="AE824" s="41"/>
      <c r="AF824" s="41"/>
      <c r="AG824" s="41"/>
      <c r="AH824" s="41"/>
      <c r="AI824" s="307"/>
    </row>
    <row r="825" spans="1:35" ht="45" hidden="1" customHeight="1" x14ac:dyDescent="0.2">
      <c r="A825" s="244" t="s">
        <v>7458</v>
      </c>
      <c r="B825" s="235">
        <v>744943000</v>
      </c>
      <c r="C825" s="235" t="s">
        <v>70</v>
      </c>
      <c r="D825" s="236" t="s">
        <v>8159</v>
      </c>
      <c r="E825" s="235" t="s">
        <v>4660</v>
      </c>
      <c r="F825" s="237" t="s">
        <v>7459</v>
      </c>
      <c r="G825" s="237"/>
      <c r="H825" s="237" t="s">
        <v>3861</v>
      </c>
      <c r="I825" s="237" t="s">
        <v>7460</v>
      </c>
      <c r="J825" s="235" t="s">
        <v>5239</v>
      </c>
      <c r="K825" s="235" t="s">
        <v>5238</v>
      </c>
      <c r="L825" s="235" t="s">
        <v>4661</v>
      </c>
      <c r="M825" s="235" t="s">
        <v>5570</v>
      </c>
      <c r="N825" s="238" t="s">
        <v>46</v>
      </c>
      <c r="O825" s="239" t="s">
        <v>582</v>
      </c>
      <c r="P825" s="239"/>
      <c r="Q825" s="240" t="s">
        <v>4662</v>
      </c>
      <c r="R825" s="239"/>
      <c r="S825" s="240" t="s">
        <v>346</v>
      </c>
      <c r="T825" s="240" t="s">
        <v>7986</v>
      </c>
      <c r="U825" s="240">
        <v>2021</v>
      </c>
      <c r="V825" s="241">
        <v>37970</v>
      </c>
      <c r="W825" s="239">
        <v>7163</v>
      </c>
      <c r="X825" s="302"/>
      <c r="Y825" s="303"/>
      <c r="Z825" s="302"/>
      <c r="AA825" s="302"/>
      <c r="AB825" s="302"/>
      <c r="AC825" s="304"/>
      <c r="AD825" s="41"/>
      <c r="AE825" s="41"/>
      <c r="AF825" s="41"/>
      <c r="AG825" s="41"/>
      <c r="AH825" s="41"/>
      <c r="AI825" s="307"/>
    </row>
    <row r="826" spans="1:35" ht="45" hidden="1" customHeight="1" x14ac:dyDescent="0.2">
      <c r="A826" s="244" t="s">
        <v>8362</v>
      </c>
      <c r="B826" s="235">
        <v>733945001</v>
      </c>
      <c r="C826" s="235" t="s">
        <v>70</v>
      </c>
      <c r="D826" s="236" t="s">
        <v>8159</v>
      </c>
      <c r="E826" s="235" t="s">
        <v>4663</v>
      </c>
      <c r="F826" s="237" t="s">
        <v>4664</v>
      </c>
      <c r="G826" s="237"/>
      <c r="H826" s="237" t="s">
        <v>3861</v>
      </c>
      <c r="I826" s="237" t="s">
        <v>4665</v>
      </c>
      <c r="J826" s="235" t="s">
        <v>4666</v>
      </c>
      <c r="K826" s="235" t="s">
        <v>4667</v>
      </c>
      <c r="L826" s="235" t="s">
        <v>4668</v>
      </c>
      <c r="M826" s="235" t="s">
        <v>4669</v>
      </c>
      <c r="N826" s="238" t="s">
        <v>504</v>
      </c>
      <c r="O826" s="239" t="s">
        <v>1058</v>
      </c>
      <c r="P826" s="239"/>
      <c r="Q826" s="240"/>
      <c r="R826" s="239"/>
      <c r="S826" s="240">
        <v>93401</v>
      </c>
      <c r="T826" s="240" t="s">
        <v>4670</v>
      </c>
      <c r="U826" s="240">
        <v>2004</v>
      </c>
      <c r="V826" s="241">
        <v>37971</v>
      </c>
      <c r="W826" s="239">
        <v>6951</v>
      </c>
      <c r="X826" s="257"/>
      <c r="Y826" s="238"/>
      <c r="Z826" s="257"/>
      <c r="AA826" s="257"/>
      <c r="AB826" s="257"/>
      <c r="AC826" s="235"/>
      <c r="AD826" s="41"/>
      <c r="AE826" s="41"/>
      <c r="AF826" s="41"/>
      <c r="AG826" s="41"/>
      <c r="AH826" s="41"/>
      <c r="AI826" s="307"/>
    </row>
    <row r="827" spans="1:35" ht="45" hidden="1" customHeight="1" x14ac:dyDescent="0.2">
      <c r="A827" s="244" t="s">
        <v>7461</v>
      </c>
      <c r="B827" s="235">
        <v>658279203</v>
      </c>
      <c r="C827" s="235" t="s">
        <v>4358</v>
      </c>
      <c r="D827" s="236" t="s">
        <v>8159</v>
      </c>
      <c r="E827" s="235" t="s">
        <v>4671</v>
      </c>
      <c r="F827" s="282" t="s">
        <v>7462</v>
      </c>
      <c r="G827" s="282"/>
      <c r="H827" s="237" t="s">
        <v>4369</v>
      </c>
      <c r="I827" s="237" t="s">
        <v>7463</v>
      </c>
      <c r="J827" s="235" t="s">
        <v>4672</v>
      </c>
      <c r="K827" s="235" t="s">
        <v>5718</v>
      </c>
      <c r="L827" s="235" t="s">
        <v>6342</v>
      </c>
      <c r="M827" s="235" t="s">
        <v>5541</v>
      </c>
      <c r="N827" s="238" t="s">
        <v>46</v>
      </c>
      <c r="O827" s="239" t="s">
        <v>987</v>
      </c>
      <c r="P827" s="239">
        <v>228217836</v>
      </c>
      <c r="Q827" s="251" t="s">
        <v>7464</v>
      </c>
      <c r="R827" s="239"/>
      <c r="S827" s="240" t="s">
        <v>993</v>
      </c>
      <c r="T827" s="240" t="s">
        <v>6343</v>
      </c>
      <c r="U827" s="240">
        <v>2020</v>
      </c>
      <c r="V827" s="241">
        <v>39392</v>
      </c>
      <c r="W827" s="239">
        <v>7381</v>
      </c>
      <c r="X827" s="257"/>
      <c r="Y827" s="238"/>
      <c r="Z827" s="257"/>
      <c r="AA827" s="257"/>
      <c r="AB827" s="257"/>
      <c r="AC827" s="235"/>
      <c r="AD827" s="41"/>
      <c r="AE827" s="41"/>
      <c r="AF827" s="41"/>
      <c r="AG827" s="41"/>
      <c r="AH827" s="41"/>
      <c r="AI827" s="307" t="s">
        <v>8149</v>
      </c>
    </row>
    <row r="828" spans="1:35" ht="45" hidden="1" customHeight="1" x14ac:dyDescent="0.2">
      <c r="A828" s="244" t="s">
        <v>7465</v>
      </c>
      <c r="B828" s="235">
        <v>652251900</v>
      </c>
      <c r="C828" s="235" t="s">
        <v>48</v>
      </c>
      <c r="D828" s="236" t="s">
        <v>8159</v>
      </c>
      <c r="E828" s="235" t="s">
        <v>4673</v>
      </c>
      <c r="F828" s="237" t="s">
        <v>4674</v>
      </c>
      <c r="G828" s="237"/>
      <c r="H828" s="237" t="s">
        <v>4086</v>
      </c>
      <c r="I828" s="237" t="s">
        <v>4675</v>
      </c>
      <c r="J828" s="235" t="s">
        <v>4676</v>
      </c>
      <c r="K828" s="235" t="s">
        <v>123</v>
      </c>
      <c r="L828" s="235" t="s">
        <v>4677</v>
      </c>
      <c r="M828" s="235" t="s">
        <v>4678</v>
      </c>
      <c r="N828" s="238" t="s">
        <v>504</v>
      </c>
      <c r="O828" s="239" t="s">
        <v>8182</v>
      </c>
      <c r="P828" s="239"/>
      <c r="Q828" s="240"/>
      <c r="R828" s="239"/>
      <c r="S828" s="240" t="s">
        <v>3331</v>
      </c>
      <c r="T828" s="240" t="s">
        <v>4679</v>
      </c>
      <c r="U828" s="240">
        <v>2012</v>
      </c>
      <c r="V828" s="241">
        <v>41600</v>
      </c>
      <c r="W828" s="239">
        <v>7493</v>
      </c>
      <c r="X828" s="257"/>
      <c r="Y828" s="238"/>
      <c r="Z828" s="257"/>
      <c r="AA828" s="257"/>
      <c r="AB828" s="257"/>
      <c r="AC828" s="235"/>
      <c r="AD828" s="41"/>
      <c r="AE828" s="41"/>
      <c r="AF828" s="41"/>
      <c r="AG828" s="41"/>
      <c r="AH828" s="41"/>
      <c r="AI828" s="307"/>
    </row>
    <row r="829" spans="1:35" ht="45" hidden="1" customHeight="1" x14ac:dyDescent="0.2">
      <c r="A829" s="244" t="s">
        <v>4995</v>
      </c>
      <c r="B829" s="235" t="s">
        <v>7888</v>
      </c>
      <c r="C829" s="235" t="s">
        <v>505</v>
      </c>
      <c r="D829" s="236" t="s">
        <v>8159</v>
      </c>
      <c r="E829" s="235" t="s">
        <v>4996</v>
      </c>
      <c r="F829" s="237" t="s">
        <v>5348</v>
      </c>
      <c r="G829" s="237"/>
      <c r="H829" s="237" t="s">
        <v>4997</v>
      </c>
      <c r="I829" s="237" t="s">
        <v>4998</v>
      </c>
      <c r="J829" s="235" t="s">
        <v>1216</v>
      </c>
      <c r="K829" s="245">
        <v>43418</v>
      </c>
      <c r="L829" s="235" t="s">
        <v>4999</v>
      </c>
      <c r="M829" s="235" t="s">
        <v>5001</v>
      </c>
      <c r="N829" s="238" t="s">
        <v>46</v>
      </c>
      <c r="O829" s="239" t="s">
        <v>1222</v>
      </c>
      <c r="P829" s="239" t="s">
        <v>5002</v>
      </c>
      <c r="Q829" s="240" t="s">
        <v>5000</v>
      </c>
      <c r="R829" s="239"/>
      <c r="S829" s="240" t="s">
        <v>993</v>
      </c>
      <c r="T829" s="240" t="s">
        <v>5003</v>
      </c>
      <c r="U829" s="240">
        <v>2018</v>
      </c>
      <c r="V829" s="241">
        <v>43564</v>
      </c>
      <c r="W829" s="239">
        <v>7673</v>
      </c>
      <c r="X829" s="257"/>
      <c r="Y829" s="238"/>
      <c r="Z829" s="257"/>
      <c r="AA829" s="257"/>
      <c r="AB829" s="257"/>
      <c r="AC829" s="235"/>
      <c r="AD829" s="41"/>
      <c r="AE829" s="41"/>
      <c r="AF829" s="41"/>
      <c r="AG829" s="41"/>
      <c r="AH829" s="41"/>
      <c r="AI829" s="307"/>
    </row>
    <row r="830" spans="1:35" ht="45" hidden="1" customHeight="1" x14ac:dyDescent="0.2">
      <c r="A830" s="244" t="s">
        <v>7466</v>
      </c>
      <c r="B830" s="235">
        <v>651896223</v>
      </c>
      <c r="C830" s="235"/>
      <c r="D830" s="236" t="s">
        <v>8159</v>
      </c>
      <c r="E830" s="235" t="s">
        <v>6314</v>
      </c>
      <c r="F830" s="237" t="s">
        <v>5700</v>
      </c>
      <c r="G830" s="237"/>
      <c r="H830" s="237" t="s">
        <v>5478</v>
      </c>
      <c r="I830" s="237" t="s">
        <v>5703</v>
      </c>
      <c r="J830" s="235" t="s">
        <v>5298</v>
      </c>
      <c r="K830" s="245" t="s">
        <v>5704</v>
      </c>
      <c r="L830" s="235" t="s">
        <v>5499</v>
      </c>
      <c r="M830" s="235" t="s">
        <v>5479</v>
      </c>
      <c r="N830" s="238" t="s">
        <v>46</v>
      </c>
      <c r="O830" s="239" t="s">
        <v>2977</v>
      </c>
      <c r="P830" s="239" t="s">
        <v>5701</v>
      </c>
      <c r="Q830" s="240" t="s">
        <v>5702</v>
      </c>
      <c r="R830" s="239"/>
      <c r="S830" s="240">
        <v>93401</v>
      </c>
      <c r="T830" s="240" t="s">
        <v>5705</v>
      </c>
      <c r="U830" s="240">
        <v>2019</v>
      </c>
      <c r="V830" s="241">
        <v>43789</v>
      </c>
      <c r="W830" s="239">
        <v>7690</v>
      </c>
      <c r="X830" s="257"/>
      <c r="Y830" s="238"/>
      <c r="Z830" s="257"/>
      <c r="AA830" s="257"/>
      <c r="AB830" s="257"/>
      <c r="AC830" s="235"/>
      <c r="AD830" s="41"/>
      <c r="AE830" s="41"/>
      <c r="AF830" s="41"/>
      <c r="AG830" s="41"/>
      <c r="AH830" s="41"/>
      <c r="AI830" s="307"/>
    </row>
    <row r="831" spans="1:35" ht="45" hidden="1" customHeight="1" x14ac:dyDescent="0.2">
      <c r="A831" s="244" t="s">
        <v>7467</v>
      </c>
      <c r="B831" s="235">
        <v>651062020</v>
      </c>
      <c r="C831" s="235" t="s">
        <v>788</v>
      </c>
      <c r="D831" s="236" t="s">
        <v>8159</v>
      </c>
      <c r="E831" s="235" t="s">
        <v>4680</v>
      </c>
      <c r="F831" s="237" t="s">
        <v>7468</v>
      </c>
      <c r="G831" s="237"/>
      <c r="H831" s="237" t="s">
        <v>4681</v>
      </c>
      <c r="I831" s="237" t="s">
        <v>7469</v>
      </c>
      <c r="J831" s="235" t="s">
        <v>3929</v>
      </c>
      <c r="K831" s="235" t="s">
        <v>7470</v>
      </c>
      <c r="L831" s="235" t="s">
        <v>4682</v>
      </c>
      <c r="M831" s="235" t="s">
        <v>4684</v>
      </c>
      <c r="N831" s="238" t="s">
        <v>504</v>
      </c>
      <c r="O831" s="239" t="s">
        <v>4686</v>
      </c>
      <c r="P831" s="239" t="s">
        <v>4685</v>
      </c>
      <c r="Q831" s="240" t="s">
        <v>4683</v>
      </c>
      <c r="R831" s="239"/>
      <c r="S831" s="240" t="s">
        <v>81</v>
      </c>
      <c r="T831" s="240" t="s">
        <v>7471</v>
      </c>
      <c r="U831" s="240">
        <v>2020</v>
      </c>
      <c r="V831" s="241">
        <v>43182</v>
      </c>
      <c r="W831" s="239">
        <v>7646</v>
      </c>
      <c r="X831" s="302"/>
      <c r="Y831" s="303"/>
      <c r="Z831" s="302"/>
      <c r="AA831" s="302"/>
      <c r="AB831" s="302"/>
      <c r="AC831" s="304"/>
      <c r="AD831" s="41"/>
      <c r="AE831" s="41"/>
      <c r="AF831" s="41"/>
      <c r="AG831" s="41"/>
      <c r="AH831" s="41"/>
      <c r="AI831" s="307"/>
    </row>
    <row r="832" spans="1:35" ht="45" hidden="1" customHeight="1" x14ac:dyDescent="0.2">
      <c r="A832" s="238" t="s">
        <v>6315</v>
      </c>
      <c r="B832" s="235">
        <v>651579945</v>
      </c>
      <c r="C832" s="235"/>
      <c r="D832" s="236" t="s">
        <v>8159</v>
      </c>
      <c r="E832" s="235" t="s">
        <v>6316</v>
      </c>
      <c r="F832" s="237" t="s">
        <v>6317</v>
      </c>
      <c r="G832" s="237"/>
      <c r="H832" s="237" t="s">
        <v>6318</v>
      </c>
      <c r="I832" s="237" t="s">
        <v>6319</v>
      </c>
      <c r="J832" s="235" t="s">
        <v>5298</v>
      </c>
      <c r="K832" s="235" t="s">
        <v>6320</v>
      </c>
      <c r="L832" s="235" t="s">
        <v>6321</v>
      </c>
      <c r="M832" s="235" t="s">
        <v>6322</v>
      </c>
      <c r="N832" s="238" t="s">
        <v>5034</v>
      </c>
      <c r="O832" s="239" t="s">
        <v>822</v>
      </c>
      <c r="P832" s="239" t="s">
        <v>6323</v>
      </c>
      <c r="Q832" s="251" t="s">
        <v>6324</v>
      </c>
      <c r="R832" s="239"/>
      <c r="S832" s="240">
        <v>93401</v>
      </c>
      <c r="T832" s="240" t="s">
        <v>6081</v>
      </c>
      <c r="U832" s="240">
        <v>2020</v>
      </c>
      <c r="V832" s="241">
        <v>44298</v>
      </c>
      <c r="W832" s="239">
        <v>7730</v>
      </c>
      <c r="X832" s="257"/>
      <c r="Y832" s="238"/>
      <c r="Z832" s="257"/>
      <c r="AA832" s="257"/>
      <c r="AB832" s="257"/>
      <c r="AC832" s="235"/>
      <c r="AD832" s="41"/>
      <c r="AE832" s="41"/>
      <c r="AF832" s="41"/>
      <c r="AG832" s="41"/>
      <c r="AH832" s="41"/>
      <c r="AI832" s="307"/>
    </row>
    <row r="833" spans="1:35" ht="45" hidden="1" customHeight="1" x14ac:dyDescent="0.2">
      <c r="A833" s="244" t="s">
        <v>7472</v>
      </c>
      <c r="B833" s="235">
        <v>656700807</v>
      </c>
      <c r="C833" s="235"/>
      <c r="D833" s="236" t="s">
        <v>8159</v>
      </c>
      <c r="E833" s="235" t="s">
        <v>6325</v>
      </c>
      <c r="F833" s="237" t="s">
        <v>5756</v>
      </c>
      <c r="G833" s="237"/>
      <c r="H833" s="237" t="s">
        <v>5445</v>
      </c>
      <c r="I833" s="237" t="s">
        <v>5446</v>
      </c>
      <c r="J833" s="235" t="s">
        <v>5214</v>
      </c>
      <c r="K833" s="235" t="s">
        <v>5447</v>
      </c>
      <c r="L833" s="235" t="s">
        <v>5448</v>
      </c>
      <c r="M833" s="235" t="s">
        <v>5449</v>
      </c>
      <c r="N833" s="238" t="s">
        <v>46</v>
      </c>
      <c r="O833" s="239" t="s">
        <v>582</v>
      </c>
      <c r="P833" s="239">
        <v>56966462572</v>
      </c>
      <c r="Q833" s="251" t="s">
        <v>5450</v>
      </c>
      <c r="R833" s="239"/>
      <c r="S833" s="240">
        <v>93401</v>
      </c>
      <c r="T833" s="240" t="s">
        <v>5761</v>
      </c>
      <c r="U833" s="240">
        <v>2019</v>
      </c>
      <c r="V833" s="241">
        <v>43707</v>
      </c>
      <c r="W833" s="239">
        <v>7687</v>
      </c>
      <c r="X833" s="257"/>
      <c r="Y833" s="238"/>
      <c r="Z833" s="257"/>
      <c r="AA833" s="257"/>
      <c r="AB833" s="257"/>
      <c r="AC833" s="235"/>
      <c r="AD833" s="41"/>
      <c r="AE833" s="41"/>
      <c r="AF833" s="41"/>
      <c r="AG833" s="41"/>
      <c r="AH833" s="41"/>
      <c r="AI833" s="307"/>
    </row>
    <row r="834" spans="1:35" ht="45" hidden="1" customHeight="1" x14ac:dyDescent="0.2">
      <c r="A834" s="244" t="s">
        <v>7473</v>
      </c>
      <c r="B834" s="235">
        <v>700555003</v>
      </c>
      <c r="C834" s="235" t="s">
        <v>3188</v>
      </c>
      <c r="D834" s="236" t="s">
        <v>8164</v>
      </c>
      <c r="E834" s="235" t="s">
        <v>136</v>
      </c>
      <c r="F834" s="237" t="s">
        <v>1400</v>
      </c>
      <c r="G834" s="237"/>
      <c r="H834" s="237" t="s">
        <v>4687</v>
      </c>
      <c r="I834" s="237" t="s">
        <v>28</v>
      </c>
      <c r="J834" s="235"/>
      <c r="K834" s="235"/>
      <c r="L834" s="235" t="s">
        <v>4688</v>
      </c>
      <c r="M834" s="235" t="s">
        <v>4689</v>
      </c>
      <c r="N834" s="238" t="s">
        <v>5030</v>
      </c>
      <c r="O834" s="239" t="s">
        <v>159</v>
      </c>
      <c r="P834" s="239" t="s">
        <v>4690</v>
      </c>
      <c r="Q834" s="240"/>
      <c r="R834" s="239"/>
      <c r="S834" s="240" t="s">
        <v>222</v>
      </c>
      <c r="T834" s="240" t="s">
        <v>4312</v>
      </c>
      <c r="U834" s="240">
        <v>2005</v>
      </c>
      <c r="V834" s="241">
        <v>37970</v>
      </c>
      <c r="W834" s="239">
        <v>6913</v>
      </c>
      <c r="X834" s="257"/>
      <c r="Y834" s="238"/>
      <c r="Z834" s="257"/>
      <c r="AA834" s="257"/>
      <c r="AB834" s="257"/>
      <c r="AC834" s="235"/>
      <c r="AD834" s="41"/>
      <c r="AE834" s="41"/>
      <c r="AF834" s="41"/>
      <c r="AG834" s="41"/>
      <c r="AH834" s="41"/>
      <c r="AI834" s="307"/>
    </row>
    <row r="835" spans="1:35" ht="45" hidden="1" customHeight="1" x14ac:dyDescent="0.2">
      <c r="A835" s="244" t="s">
        <v>8363</v>
      </c>
      <c r="B835" s="235">
        <v>708967009</v>
      </c>
      <c r="C835" s="235" t="s">
        <v>4691</v>
      </c>
      <c r="D835" s="236" t="s">
        <v>8164</v>
      </c>
      <c r="E835" s="235" t="s">
        <v>6326</v>
      </c>
      <c r="F835" s="237" t="s">
        <v>4692</v>
      </c>
      <c r="G835" s="237"/>
      <c r="H835" s="237" t="s">
        <v>4693</v>
      </c>
      <c r="I835" s="237" t="s">
        <v>28</v>
      </c>
      <c r="J835" s="235"/>
      <c r="K835" s="235"/>
      <c r="L835" s="235" t="s">
        <v>7474</v>
      </c>
      <c r="M835" s="235" t="s">
        <v>4694</v>
      </c>
      <c r="N835" s="238" t="s">
        <v>5032</v>
      </c>
      <c r="O835" s="239" t="s">
        <v>2476</v>
      </c>
      <c r="P835" s="239" t="s">
        <v>4695</v>
      </c>
      <c r="Q835" s="251" t="s">
        <v>5762</v>
      </c>
      <c r="R835" s="239"/>
      <c r="S835" s="240" t="s">
        <v>4696</v>
      </c>
      <c r="T835" s="240" t="s">
        <v>6009</v>
      </c>
      <c r="U835" s="240">
        <v>2020</v>
      </c>
      <c r="V835" s="241">
        <v>37970</v>
      </c>
      <c r="W835" s="239">
        <v>5650</v>
      </c>
      <c r="X835" s="302"/>
      <c r="Y835" s="303"/>
      <c r="Z835" s="302"/>
      <c r="AA835" s="302"/>
      <c r="AB835" s="302"/>
      <c r="AC835" s="304"/>
      <c r="AD835" s="41"/>
      <c r="AE835" s="41"/>
      <c r="AF835" s="41"/>
      <c r="AG835" s="41"/>
      <c r="AH835" s="41"/>
      <c r="AI835" s="307"/>
    </row>
    <row r="836" spans="1:35" ht="45" hidden="1" customHeight="1" x14ac:dyDescent="0.2">
      <c r="A836" s="244" t="s">
        <v>4697</v>
      </c>
      <c r="B836" s="235">
        <v>815133005</v>
      </c>
      <c r="C836" s="235" t="s">
        <v>135</v>
      </c>
      <c r="D836" s="236" t="s">
        <v>8164</v>
      </c>
      <c r="E836" s="235" t="s">
        <v>6327</v>
      </c>
      <c r="F836" s="237" t="s">
        <v>26</v>
      </c>
      <c r="G836" s="237"/>
      <c r="H836" s="237" t="s">
        <v>137</v>
      </c>
      <c r="I836" s="237" t="s">
        <v>28</v>
      </c>
      <c r="J836" s="235"/>
      <c r="K836" s="235"/>
      <c r="L836" s="235" t="s">
        <v>4698</v>
      </c>
      <c r="M836" s="235" t="s">
        <v>4699</v>
      </c>
      <c r="N836" s="238" t="s">
        <v>5034</v>
      </c>
      <c r="O836" s="239" t="s">
        <v>1398</v>
      </c>
      <c r="P836" s="239"/>
      <c r="Q836" s="240"/>
      <c r="R836" s="239"/>
      <c r="S836" s="240" t="s">
        <v>247</v>
      </c>
      <c r="T836" s="240" t="s">
        <v>4700</v>
      </c>
      <c r="U836" s="240">
        <v>2008</v>
      </c>
      <c r="V836" s="241">
        <v>37970</v>
      </c>
      <c r="W836" s="239">
        <v>7048</v>
      </c>
      <c r="X836" s="257"/>
      <c r="Y836" s="238"/>
      <c r="Z836" s="257"/>
      <c r="AA836" s="257"/>
      <c r="AB836" s="257"/>
      <c r="AC836" s="235"/>
      <c r="AD836" s="41"/>
      <c r="AE836" s="41"/>
      <c r="AF836" s="41"/>
      <c r="AG836" s="41"/>
      <c r="AH836" s="41"/>
      <c r="AI836" s="307"/>
    </row>
    <row r="837" spans="1:35" ht="45" hidden="1" customHeight="1" x14ac:dyDescent="0.2">
      <c r="A837" s="244" t="s">
        <v>4701</v>
      </c>
      <c r="B837" s="235">
        <v>703130003</v>
      </c>
      <c r="C837" s="235" t="s">
        <v>123</v>
      </c>
      <c r="D837" s="236" t="s">
        <v>8164</v>
      </c>
      <c r="E837" s="235" t="s">
        <v>8401</v>
      </c>
      <c r="F837" s="237" t="s">
        <v>4692</v>
      </c>
      <c r="G837" s="237"/>
      <c r="H837" s="237" t="s">
        <v>4693</v>
      </c>
      <c r="I837" s="237" t="s">
        <v>28</v>
      </c>
      <c r="J837" s="235"/>
      <c r="K837" s="235"/>
      <c r="L837" s="235" t="s">
        <v>6147</v>
      </c>
      <c r="M837" s="235" t="s">
        <v>4702</v>
      </c>
      <c r="N837" s="238" t="s">
        <v>504</v>
      </c>
      <c r="O837" s="239" t="s">
        <v>1322</v>
      </c>
      <c r="P837" s="239" t="s">
        <v>4703</v>
      </c>
      <c r="Q837" s="251" t="s">
        <v>5628</v>
      </c>
      <c r="R837" s="239" t="s">
        <v>6148</v>
      </c>
      <c r="S837" s="240" t="s">
        <v>4696</v>
      </c>
      <c r="T837" s="240" t="s">
        <v>7475</v>
      </c>
      <c r="U837" s="240">
        <v>2020</v>
      </c>
      <c r="V837" s="241">
        <v>37970</v>
      </c>
      <c r="W837" s="239">
        <v>6430</v>
      </c>
      <c r="X837" s="302"/>
      <c r="Y837" s="303"/>
      <c r="Z837" s="302"/>
      <c r="AA837" s="302"/>
      <c r="AB837" s="302"/>
      <c r="AC837" s="304"/>
      <c r="AD837" s="41"/>
      <c r="AE837" s="41"/>
      <c r="AF837" s="41"/>
      <c r="AG837" s="41"/>
      <c r="AH837" s="41"/>
      <c r="AI837" s="307"/>
    </row>
    <row r="838" spans="1:35" ht="45" hidden="1" customHeight="1" x14ac:dyDescent="0.2">
      <c r="A838" s="244" t="s">
        <v>8364</v>
      </c>
      <c r="B838" s="235">
        <v>718028000</v>
      </c>
      <c r="C838" s="235" t="s">
        <v>123</v>
      </c>
      <c r="D838" s="236" t="s">
        <v>8164</v>
      </c>
      <c r="E838" s="235" t="s">
        <v>6328</v>
      </c>
      <c r="F838" s="237" t="s">
        <v>4692</v>
      </c>
      <c r="G838" s="237"/>
      <c r="H838" s="237" t="s">
        <v>4693</v>
      </c>
      <c r="I838" s="237" t="s">
        <v>28</v>
      </c>
      <c r="J838" s="235"/>
      <c r="K838" s="235"/>
      <c r="L838" s="235" t="s">
        <v>4704</v>
      </c>
      <c r="M838" s="274" t="s">
        <v>4706</v>
      </c>
      <c r="N838" s="238" t="s">
        <v>46</v>
      </c>
      <c r="O838" s="239" t="s">
        <v>2854</v>
      </c>
      <c r="P838" s="239"/>
      <c r="Q838" s="240" t="s">
        <v>4705</v>
      </c>
      <c r="R838" s="239"/>
      <c r="S838" s="240" t="s">
        <v>4696</v>
      </c>
      <c r="T838" s="240" t="s">
        <v>4707</v>
      </c>
      <c r="U838" s="240">
        <v>2011</v>
      </c>
      <c r="V838" s="241">
        <v>37970</v>
      </c>
      <c r="W838" s="239">
        <v>7024</v>
      </c>
      <c r="X838" s="257"/>
      <c r="Y838" s="238"/>
      <c r="Z838" s="257"/>
      <c r="AA838" s="257"/>
      <c r="AB838" s="257"/>
      <c r="AC838" s="235"/>
      <c r="AD838" s="41"/>
      <c r="AE838" s="41"/>
      <c r="AF838" s="41"/>
      <c r="AG838" s="41"/>
      <c r="AH838" s="41"/>
      <c r="AI838" s="307"/>
    </row>
    <row r="839" spans="1:35" ht="45" hidden="1" customHeight="1" x14ac:dyDescent="0.2">
      <c r="A839" s="244" t="s">
        <v>8365</v>
      </c>
      <c r="B839" s="235">
        <v>703553001</v>
      </c>
      <c r="C839" s="235" t="s">
        <v>123</v>
      </c>
      <c r="D839" s="236" t="s">
        <v>8164</v>
      </c>
      <c r="E839" s="235" t="s">
        <v>6329</v>
      </c>
      <c r="F839" s="237" t="s">
        <v>5882</v>
      </c>
      <c r="G839" s="237"/>
      <c r="H839" s="237" t="s">
        <v>4708</v>
      </c>
      <c r="I839" s="287" t="s">
        <v>28</v>
      </c>
      <c r="J839" s="235" t="s">
        <v>5722</v>
      </c>
      <c r="K839" s="235" t="s">
        <v>5722</v>
      </c>
      <c r="L839" s="235" t="s">
        <v>5852</v>
      </c>
      <c r="M839" s="235" t="s">
        <v>5386</v>
      </c>
      <c r="N839" s="238" t="s">
        <v>5035</v>
      </c>
      <c r="O839" s="239" t="s">
        <v>907</v>
      </c>
      <c r="P839" s="239" t="s">
        <v>4709</v>
      </c>
      <c r="Q839" s="251" t="s">
        <v>5853</v>
      </c>
      <c r="R839" s="239" t="s">
        <v>5387</v>
      </c>
      <c r="S839" s="240" t="s">
        <v>4696</v>
      </c>
      <c r="T839" s="240" t="s">
        <v>5883</v>
      </c>
      <c r="U839" s="240">
        <v>2019</v>
      </c>
      <c r="V839" s="241">
        <v>37970</v>
      </c>
      <c r="W839" s="239">
        <v>6690</v>
      </c>
      <c r="X839" s="257"/>
      <c r="Y839" s="238"/>
      <c r="Z839" s="257"/>
      <c r="AA839" s="257"/>
      <c r="AB839" s="257"/>
      <c r="AC839" s="235"/>
      <c r="AD839" s="41"/>
      <c r="AE839" s="41"/>
      <c r="AF839" s="41"/>
      <c r="AG839" s="41"/>
      <c r="AH839" s="41"/>
      <c r="AI839" s="307"/>
    </row>
    <row r="840" spans="1:35" ht="45" hidden="1" customHeight="1" x14ac:dyDescent="0.2">
      <c r="A840" s="244" t="s">
        <v>8366</v>
      </c>
      <c r="B840" s="235">
        <v>817325009</v>
      </c>
      <c r="C840" s="235" t="s">
        <v>135</v>
      </c>
      <c r="D840" s="236" t="s">
        <v>8164</v>
      </c>
      <c r="E840" s="235" t="s">
        <v>6330</v>
      </c>
      <c r="F840" s="237" t="s">
        <v>26</v>
      </c>
      <c r="G840" s="237"/>
      <c r="H840" s="237" t="s">
        <v>137</v>
      </c>
      <c r="I840" s="237" t="s">
        <v>28</v>
      </c>
      <c r="J840" s="235"/>
      <c r="K840" s="235"/>
      <c r="L840" s="235" t="s">
        <v>5244</v>
      </c>
      <c r="M840" s="235" t="s">
        <v>5242</v>
      </c>
      <c r="N840" s="238" t="s">
        <v>47</v>
      </c>
      <c r="O840" s="239" t="s">
        <v>1393</v>
      </c>
      <c r="P840" s="239" t="s">
        <v>5241</v>
      </c>
      <c r="Q840" s="240" t="s">
        <v>5243</v>
      </c>
      <c r="R840" s="239"/>
      <c r="S840" s="240">
        <v>93910</v>
      </c>
      <c r="T840" s="235" t="s">
        <v>5240</v>
      </c>
      <c r="U840" s="240">
        <v>2018</v>
      </c>
      <c r="V840" s="241">
        <v>37970</v>
      </c>
      <c r="W840" s="239">
        <v>6350</v>
      </c>
      <c r="X840" s="257"/>
      <c r="Y840" s="238"/>
      <c r="Z840" s="257"/>
      <c r="AA840" s="257"/>
      <c r="AB840" s="257"/>
      <c r="AC840" s="235"/>
      <c r="AD840" s="41"/>
      <c r="AE840" s="41"/>
      <c r="AF840" s="41"/>
      <c r="AG840" s="41"/>
      <c r="AH840" s="41"/>
      <c r="AI840" s="307"/>
    </row>
    <row r="841" spans="1:35" ht="45" hidden="1" customHeight="1" x14ac:dyDescent="0.2">
      <c r="A841" s="244" t="s">
        <v>7476</v>
      </c>
      <c r="B841" s="235">
        <v>700270009</v>
      </c>
      <c r="C841" s="235" t="s">
        <v>4710</v>
      </c>
      <c r="D841" s="236" t="s">
        <v>8164</v>
      </c>
      <c r="E841" s="235" t="s">
        <v>6331</v>
      </c>
      <c r="F841" s="237" t="s">
        <v>5949</v>
      </c>
      <c r="G841" s="237"/>
      <c r="H841" s="237" t="s">
        <v>3334</v>
      </c>
      <c r="I841" s="237" t="s">
        <v>28</v>
      </c>
      <c r="J841" s="235"/>
      <c r="K841" s="235"/>
      <c r="L841" s="235" t="s">
        <v>5368</v>
      </c>
      <c r="M841" s="235" t="s">
        <v>4711</v>
      </c>
      <c r="N841" s="238" t="s">
        <v>46</v>
      </c>
      <c r="O841" s="239" t="s">
        <v>582</v>
      </c>
      <c r="P841" s="239" t="s">
        <v>4712</v>
      </c>
      <c r="Q841" s="240"/>
      <c r="R841" s="239"/>
      <c r="S841" s="240" t="s">
        <v>4713</v>
      </c>
      <c r="T841" s="240" t="s">
        <v>7477</v>
      </c>
      <c r="U841" s="240">
        <v>2020</v>
      </c>
      <c r="V841" s="241">
        <v>37970</v>
      </c>
      <c r="W841" s="239">
        <v>5850</v>
      </c>
      <c r="X841" s="257"/>
      <c r="Y841" s="238"/>
      <c r="Z841" s="257"/>
      <c r="AA841" s="257"/>
      <c r="AB841" s="257"/>
      <c r="AC841" s="235"/>
      <c r="AD841" s="41"/>
      <c r="AE841" s="41"/>
      <c r="AF841" s="41"/>
      <c r="AG841" s="41"/>
      <c r="AH841" s="41"/>
      <c r="AI841" s="307"/>
    </row>
    <row r="842" spans="1:35" ht="45" hidden="1" customHeight="1" x14ac:dyDescent="0.2">
      <c r="A842" s="244" t="s">
        <v>7478</v>
      </c>
      <c r="B842" s="235">
        <v>700414000</v>
      </c>
      <c r="C842" s="235" t="s">
        <v>260</v>
      </c>
      <c r="D842" s="236" t="s">
        <v>8164</v>
      </c>
      <c r="E842" s="235" t="s">
        <v>136</v>
      </c>
      <c r="F842" s="237" t="s">
        <v>1400</v>
      </c>
      <c r="G842" s="237"/>
      <c r="H842" s="237" t="s">
        <v>4714</v>
      </c>
      <c r="I842" s="237" t="s">
        <v>28</v>
      </c>
      <c r="J842" s="235"/>
      <c r="K842" s="235"/>
      <c r="L842" s="235" t="s">
        <v>4715</v>
      </c>
      <c r="M842" s="235" t="s">
        <v>4716</v>
      </c>
      <c r="N842" s="238" t="s">
        <v>46</v>
      </c>
      <c r="O842" s="239" t="s">
        <v>4339</v>
      </c>
      <c r="P842" s="239" t="s">
        <v>4717</v>
      </c>
      <c r="Q842" s="240" t="s">
        <v>4718</v>
      </c>
      <c r="R842" s="239"/>
      <c r="S842" s="240" t="s">
        <v>222</v>
      </c>
      <c r="T842" s="240" t="s">
        <v>4719</v>
      </c>
      <c r="U842" s="240">
        <v>2015</v>
      </c>
      <c r="V842" s="241">
        <v>37970</v>
      </c>
      <c r="W842" s="239">
        <v>6904</v>
      </c>
      <c r="X842" s="257"/>
      <c r="Y842" s="238"/>
      <c r="Z842" s="257"/>
      <c r="AA842" s="257"/>
      <c r="AB842" s="257"/>
      <c r="AC842" s="235"/>
      <c r="AD842" s="41"/>
      <c r="AE842" s="41"/>
      <c r="AF842" s="41"/>
      <c r="AG842" s="41"/>
      <c r="AH842" s="41"/>
      <c r="AI842" s="307"/>
    </row>
    <row r="843" spans="1:35" ht="45" hidden="1" customHeight="1" x14ac:dyDescent="0.2">
      <c r="A843" s="244" t="s">
        <v>7479</v>
      </c>
      <c r="B843" s="235">
        <v>605060005</v>
      </c>
      <c r="C843" s="235" t="s">
        <v>123</v>
      </c>
      <c r="D843" s="236" t="s">
        <v>8253</v>
      </c>
      <c r="E843" s="235" t="s">
        <v>6332</v>
      </c>
      <c r="F843" s="237" t="s">
        <v>4692</v>
      </c>
      <c r="G843" s="237"/>
      <c r="H843" s="237" t="s">
        <v>4720</v>
      </c>
      <c r="I843" s="237" t="s">
        <v>28</v>
      </c>
      <c r="J843" s="235"/>
      <c r="K843" s="235"/>
      <c r="L843" s="235" t="s">
        <v>7480</v>
      </c>
      <c r="M843" s="235" t="s">
        <v>4721</v>
      </c>
      <c r="N843" s="238" t="s">
        <v>46</v>
      </c>
      <c r="O843" s="239" t="s">
        <v>582</v>
      </c>
      <c r="P843" s="239" t="s">
        <v>5138</v>
      </c>
      <c r="Q843" s="240" t="s">
        <v>5139</v>
      </c>
      <c r="R843" s="239"/>
      <c r="S843" s="240" t="s">
        <v>4722</v>
      </c>
      <c r="T843" s="240" t="s">
        <v>485</v>
      </c>
      <c r="U843" s="240" t="s">
        <v>8189</v>
      </c>
      <c r="V843" s="241">
        <v>37970</v>
      </c>
      <c r="W843" s="239">
        <v>6974</v>
      </c>
      <c r="X843" s="302"/>
      <c r="Y843" s="303"/>
      <c r="Z843" s="302"/>
      <c r="AA843" s="302"/>
      <c r="AB843" s="302"/>
      <c r="AC843" s="304"/>
      <c r="AD843" s="41"/>
      <c r="AE843" s="41"/>
      <c r="AF843" s="41"/>
      <c r="AG843" s="41"/>
      <c r="AH843" s="41"/>
      <c r="AI843" s="307"/>
    </row>
    <row r="844" spans="1:35" ht="45" hidden="1" customHeight="1" x14ac:dyDescent="0.2">
      <c r="A844" s="244" t="s">
        <v>7481</v>
      </c>
      <c r="B844" s="235">
        <v>816989000</v>
      </c>
      <c r="C844" s="235" t="s">
        <v>4723</v>
      </c>
      <c r="D844" s="236" t="s">
        <v>8188</v>
      </c>
      <c r="E844" s="235" t="s">
        <v>4724</v>
      </c>
      <c r="F844" s="237" t="s">
        <v>5476</v>
      </c>
      <c r="G844" s="237"/>
      <c r="H844" s="237" t="s">
        <v>4725</v>
      </c>
      <c r="I844" s="237" t="s">
        <v>28</v>
      </c>
      <c r="J844" s="235"/>
      <c r="K844" s="235"/>
      <c r="L844" s="235" t="s">
        <v>4726</v>
      </c>
      <c r="M844" s="235" t="s">
        <v>4727</v>
      </c>
      <c r="N844" s="238" t="s">
        <v>46</v>
      </c>
      <c r="O844" s="239" t="s">
        <v>582</v>
      </c>
      <c r="P844" s="239"/>
      <c r="Q844" s="240"/>
      <c r="R844" s="239"/>
      <c r="S844" s="240">
        <v>93105</v>
      </c>
      <c r="T844" s="240" t="s">
        <v>8085</v>
      </c>
      <c r="U844" s="240">
        <v>2021</v>
      </c>
      <c r="V844" s="241">
        <v>37970</v>
      </c>
      <c r="W844" s="239">
        <v>7107</v>
      </c>
      <c r="X844" s="257"/>
      <c r="Y844" s="238"/>
      <c r="Z844" s="257"/>
      <c r="AA844" s="257"/>
      <c r="AB844" s="257"/>
      <c r="AC844" s="235"/>
      <c r="AD844" s="41"/>
      <c r="AE844" s="41"/>
      <c r="AF844" s="41"/>
      <c r="AG844" s="41"/>
      <c r="AH844" s="41"/>
      <c r="AI844" s="307"/>
    </row>
    <row r="845" spans="1:35" ht="45" hidden="1" customHeight="1" x14ac:dyDescent="0.2">
      <c r="A845" s="244" t="s">
        <v>4728</v>
      </c>
      <c r="B845" s="235">
        <v>821589088</v>
      </c>
      <c r="C845" s="235" t="s">
        <v>135</v>
      </c>
      <c r="D845" s="236" t="s">
        <v>8164</v>
      </c>
      <c r="E845" s="235" t="s">
        <v>4729</v>
      </c>
      <c r="F845" s="237" t="s">
        <v>26</v>
      </c>
      <c r="G845" s="237"/>
      <c r="H845" s="237" t="s">
        <v>137</v>
      </c>
      <c r="I845" s="237" t="s">
        <v>28</v>
      </c>
      <c r="J845" s="235"/>
      <c r="K845" s="235"/>
      <c r="L845" s="235" t="s">
        <v>4730</v>
      </c>
      <c r="M845" s="235" t="s">
        <v>4731</v>
      </c>
      <c r="N845" s="238" t="s">
        <v>47</v>
      </c>
      <c r="O845" s="239" t="s">
        <v>2380</v>
      </c>
      <c r="P845" s="239"/>
      <c r="Q845" s="240"/>
      <c r="R845" s="239"/>
      <c r="S845" s="240" t="s">
        <v>4732</v>
      </c>
      <c r="T845" s="288" t="s">
        <v>5020</v>
      </c>
      <c r="U845" s="289">
        <v>2005</v>
      </c>
      <c r="V845" s="241">
        <v>37970</v>
      </c>
      <c r="W845" s="239">
        <v>6877</v>
      </c>
      <c r="X845" s="257"/>
      <c r="Y845" s="238"/>
      <c r="Z845" s="257"/>
      <c r="AA845" s="257"/>
      <c r="AB845" s="257"/>
      <c r="AC845" s="235"/>
      <c r="AD845" s="41"/>
      <c r="AE845" s="41"/>
      <c r="AF845" s="41"/>
      <c r="AG845" s="41"/>
      <c r="AH845" s="41"/>
      <c r="AI845" s="307"/>
    </row>
    <row r="846" spans="1:35" ht="45" hidden="1" customHeight="1" x14ac:dyDescent="0.2">
      <c r="A846" s="244" t="s">
        <v>4733</v>
      </c>
      <c r="B846" s="235">
        <v>651078105</v>
      </c>
      <c r="C846" s="235" t="s">
        <v>135</v>
      </c>
      <c r="D846" s="236" t="s">
        <v>8164</v>
      </c>
      <c r="E846" s="235" t="s">
        <v>6333</v>
      </c>
      <c r="F846" s="237" t="s">
        <v>26</v>
      </c>
      <c r="G846" s="237"/>
      <c r="H846" s="237" t="s">
        <v>137</v>
      </c>
      <c r="I846" s="237" t="s">
        <v>28</v>
      </c>
      <c r="J846" s="235"/>
      <c r="K846" s="235"/>
      <c r="L846" s="235" t="s">
        <v>4734</v>
      </c>
      <c r="M846" s="235" t="s">
        <v>4735</v>
      </c>
      <c r="N846" s="238" t="s">
        <v>5034</v>
      </c>
      <c r="O846" s="239" t="s">
        <v>8367</v>
      </c>
      <c r="P846" s="239"/>
      <c r="Q846" s="240"/>
      <c r="R846" s="239"/>
      <c r="S846" s="240">
        <v>93910</v>
      </c>
      <c r="T846" s="240" t="s">
        <v>4736</v>
      </c>
      <c r="U846" s="240">
        <v>2007</v>
      </c>
      <c r="V846" s="241">
        <v>37970</v>
      </c>
      <c r="W846" s="239">
        <v>6863</v>
      </c>
      <c r="X846" s="257"/>
      <c r="Y846" s="238"/>
      <c r="Z846" s="257"/>
      <c r="AA846" s="257"/>
      <c r="AB846" s="257"/>
      <c r="AC846" s="235"/>
      <c r="AD846" s="41"/>
      <c r="AE846" s="41"/>
      <c r="AF846" s="41"/>
      <c r="AG846" s="41"/>
      <c r="AH846" s="41"/>
      <c r="AI846" s="307"/>
    </row>
    <row r="847" spans="1:35" ht="45" hidden="1" customHeight="1" x14ac:dyDescent="0.2">
      <c r="A847" s="244" t="s">
        <v>7482</v>
      </c>
      <c r="B847" s="235">
        <v>800665612</v>
      </c>
      <c r="C847" s="235" t="s">
        <v>3188</v>
      </c>
      <c r="D847" s="236" t="s">
        <v>8164</v>
      </c>
      <c r="E847" s="235" t="s">
        <v>4737</v>
      </c>
      <c r="F847" s="237" t="s">
        <v>4738</v>
      </c>
      <c r="G847" s="237"/>
      <c r="H847" s="237" t="s">
        <v>4738</v>
      </c>
      <c r="I847" s="237" t="s">
        <v>28</v>
      </c>
      <c r="J847" s="235"/>
      <c r="K847" s="235"/>
      <c r="L847" s="235" t="s">
        <v>5972</v>
      </c>
      <c r="M847" s="235" t="s">
        <v>4739</v>
      </c>
      <c r="N847" s="238" t="s">
        <v>294</v>
      </c>
      <c r="O847" s="239" t="s">
        <v>1433</v>
      </c>
      <c r="P847" s="239" t="s">
        <v>4740</v>
      </c>
      <c r="Q847" s="240"/>
      <c r="R847" s="239"/>
      <c r="S847" s="240" t="s">
        <v>222</v>
      </c>
      <c r="T847" s="240" t="s">
        <v>7483</v>
      </c>
      <c r="U847" s="240">
        <v>2020</v>
      </c>
      <c r="V847" s="241">
        <v>37970</v>
      </c>
      <c r="W847" s="239">
        <v>3846</v>
      </c>
      <c r="X847" s="302"/>
      <c r="Y847" s="303"/>
      <c r="Z847" s="302"/>
      <c r="AA847" s="302"/>
      <c r="AB847" s="302"/>
      <c r="AC847" s="304"/>
      <c r="AD847" s="41"/>
      <c r="AE847" s="41"/>
      <c r="AF847" s="41"/>
      <c r="AG847" s="41"/>
      <c r="AH847" s="41"/>
      <c r="AI847" s="307"/>
    </row>
    <row r="848" spans="1:35" ht="45" hidden="1" customHeight="1" x14ac:dyDescent="0.2">
      <c r="A848" s="244" t="s">
        <v>7484</v>
      </c>
      <c r="B848" s="235">
        <v>702209048</v>
      </c>
      <c r="C848" s="235" t="s">
        <v>135</v>
      </c>
      <c r="D848" s="236" t="s">
        <v>8164</v>
      </c>
      <c r="E848" s="235" t="s">
        <v>4741</v>
      </c>
      <c r="F848" s="237" t="s">
        <v>26</v>
      </c>
      <c r="G848" s="237"/>
      <c r="H848" s="237" t="s">
        <v>4742</v>
      </c>
      <c r="I848" s="237" t="s">
        <v>28</v>
      </c>
      <c r="J848" s="235"/>
      <c r="K848" s="235"/>
      <c r="L848" s="235" t="s">
        <v>4743</v>
      </c>
      <c r="M848" s="235" t="s">
        <v>5064</v>
      </c>
      <c r="N848" s="238" t="s">
        <v>5031</v>
      </c>
      <c r="O848" s="239" t="s">
        <v>1125</v>
      </c>
      <c r="P848" s="239"/>
      <c r="Q848" s="240"/>
      <c r="R848" s="239"/>
      <c r="S848" s="240" t="s">
        <v>247</v>
      </c>
      <c r="T848" s="240" t="s">
        <v>4744</v>
      </c>
      <c r="U848" s="240">
        <v>2005</v>
      </c>
      <c r="V848" s="241">
        <v>37970</v>
      </c>
      <c r="W848" s="239">
        <v>6520</v>
      </c>
      <c r="X848" s="257"/>
      <c r="Y848" s="238"/>
      <c r="Z848" s="257"/>
      <c r="AA848" s="257"/>
      <c r="AB848" s="257"/>
      <c r="AC848" s="235"/>
      <c r="AD848" s="41"/>
      <c r="AE848" s="41"/>
      <c r="AF848" s="41"/>
      <c r="AG848" s="41"/>
      <c r="AH848" s="41"/>
      <c r="AI848" s="307"/>
    </row>
    <row r="849" spans="1:35" ht="45" hidden="1" customHeight="1" x14ac:dyDescent="0.2">
      <c r="A849" s="244" t="s">
        <v>7485</v>
      </c>
      <c r="B849" s="235">
        <v>732639004</v>
      </c>
      <c r="C849" s="235" t="s">
        <v>135</v>
      </c>
      <c r="D849" s="236" t="s">
        <v>8164</v>
      </c>
      <c r="E849" s="235" t="s">
        <v>4745</v>
      </c>
      <c r="F849" s="237" t="s">
        <v>1400</v>
      </c>
      <c r="G849" s="237"/>
      <c r="H849" s="237" t="s">
        <v>4742</v>
      </c>
      <c r="I849" s="237" t="s">
        <v>28</v>
      </c>
      <c r="J849" s="235"/>
      <c r="K849" s="235"/>
      <c r="L849" s="235" t="s">
        <v>4746</v>
      </c>
      <c r="M849" s="235" t="s">
        <v>4747</v>
      </c>
      <c r="N849" s="238" t="s">
        <v>47</v>
      </c>
      <c r="O849" s="239" t="s">
        <v>4748</v>
      </c>
      <c r="P849" s="239"/>
      <c r="Q849" s="240"/>
      <c r="R849" s="239"/>
      <c r="S849" s="240" t="s">
        <v>222</v>
      </c>
      <c r="T849" s="240" t="s">
        <v>4749</v>
      </c>
      <c r="U849" s="240">
        <v>2004</v>
      </c>
      <c r="V849" s="241">
        <v>37970</v>
      </c>
      <c r="W849" s="239">
        <v>6942</v>
      </c>
      <c r="X849" s="257"/>
      <c r="Y849" s="238"/>
      <c r="Z849" s="257"/>
      <c r="AA849" s="257"/>
      <c r="AB849" s="257"/>
      <c r="AC849" s="235"/>
      <c r="AD849" s="41"/>
      <c r="AE849" s="41"/>
      <c r="AF849" s="41"/>
      <c r="AG849" s="41"/>
      <c r="AH849" s="41"/>
      <c r="AI849" s="307"/>
    </row>
    <row r="850" spans="1:35" ht="45" hidden="1" customHeight="1" x14ac:dyDescent="0.2">
      <c r="A850" s="244" t="s">
        <v>4750</v>
      </c>
      <c r="B850" s="235">
        <v>733785004</v>
      </c>
      <c r="C850" s="235" t="s">
        <v>135</v>
      </c>
      <c r="D850" s="236" t="s">
        <v>8164</v>
      </c>
      <c r="E850" s="235" t="s">
        <v>4751</v>
      </c>
      <c r="F850" s="237" t="s">
        <v>26</v>
      </c>
      <c r="G850" s="237"/>
      <c r="H850" s="237" t="s">
        <v>4742</v>
      </c>
      <c r="I850" s="237" t="s">
        <v>28</v>
      </c>
      <c r="J850" s="235"/>
      <c r="K850" s="235"/>
      <c r="L850" s="235" t="s">
        <v>4752</v>
      </c>
      <c r="M850" s="235" t="s">
        <v>4753</v>
      </c>
      <c r="N850" s="238" t="s">
        <v>5029</v>
      </c>
      <c r="O850" s="239" t="s">
        <v>1423</v>
      </c>
      <c r="P850" s="239"/>
      <c r="Q850" s="240"/>
      <c r="R850" s="239"/>
      <c r="S850" s="240">
        <v>93910</v>
      </c>
      <c r="T850" s="240" t="s">
        <v>4754</v>
      </c>
      <c r="U850" s="240">
        <v>2008</v>
      </c>
      <c r="V850" s="241">
        <v>40016</v>
      </c>
      <c r="W850" s="239">
        <v>7413</v>
      </c>
      <c r="X850" s="257"/>
      <c r="Y850" s="238"/>
      <c r="Z850" s="257"/>
      <c r="AA850" s="257"/>
      <c r="AB850" s="257"/>
      <c r="AC850" s="235"/>
      <c r="AD850" s="41"/>
      <c r="AE850" s="41"/>
      <c r="AF850" s="41"/>
      <c r="AG850" s="41"/>
      <c r="AH850" s="41"/>
      <c r="AI850" s="307"/>
    </row>
    <row r="851" spans="1:35" ht="45" hidden="1" customHeight="1" x14ac:dyDescent="0.2">
      <c r="A851" s="244" t="s">
        <v>7486</v>
      </c>
      <c r="B851" s="235">
        <v>653716907</v>
      </c>
      <c r="C851" s="235" t="s">
        <v>4755</v>
      </c>
      <c r="D851" s="236" t="s">
        <v>8164</v>
      </c>
      <c r="E851" s="235" t="s">
        <v>136</v>
      </c>
      <c r="F851" s="237" t="s">
        <v>1400</v>
      </c>
      <c r="G851" s="237"/>
      <c r="H851" s="237" t="s">
        <v>4714</v>
      </c>
      <c r="I851" s="237" t="s">
        <v>28</v>
      </c>
      <c r="J851" s="235"/>
      <c r="K851" s="235"/>
      <c r="L851" s="235" t="s">
        <v>4756</v>
      </c>
      <c r="M851" s="235" t="s">
        <v>4757</v>
      </c>
      <c r="N851" s="238" t="s">
        <v>504</v>
      </c>
      <c r="O851" s="239" t="s">
        <v>2958</v>
      </c>
      <c r="P851" s="239" t="s">
        <v>5959</v>
      </c>
      <c r="Q851" s="251" t="s">
        <v>5960</v>
      </c>
      <c r="R851" s="239"/>
      <c r="S851" s="240" t="s">
        <v>222</v>
      </c>
      <c r="T851" s="240" t="s">
        <v>5981</v>
      </c>
      <c r="U851" s="240">
        <v>2019</v>
      </c>
      <c r="V851" s="241">
        <v>37970</v>
      </c>
      <c r="W851" s="239">
        <v>6945</v>
      </c>
      <c r="X851" s="257"/>
      <c r="Y851" s="238"/>
      <c r="Z851" s="257"/>
      <c r="AA851" s="257"/>
      <c r="AB851" s="257"/>
      <c r="AC851" s="235"/>
      <c r="AD851" s="41"/>
      <c r="AE851" s="41"/>
      <c r="AF851" s="41"/>
      <c r="AG851" s="41"/>
      <c r="AH851" s="41"/>
      <c r="AI851" s="307"/>
    </row>
    <row r="852" spans="1:35" ht="45" hidden="1" customHeight="1" x14ac:dyDescent="0.2">
      <c r="A852" s="244" t="s">
        <v>7487</v>
      </c>
      <c r="B852" s="235">
        <v>747474001</v>
      </c>
      <c r="C852" s="235" t="s">
        <v>135</v>
      </c>
      <c r="D852" s="236" t="s">
        <v>8164</v>
      </c>
      <c r="E852" s="235" t="s">
        <v>4758</v>
      </c>
      <c r="F852" s="237" t="s">
        <v>1400</v>
      </c>
      <c r="G852" s="237"/>
      <c r="H852" s="237" t="s">
        <v>4742</v>
      </c>
      <c r="I852" s="237" t="s">
        <v>28</v>
      </c>
      <c r="J852" s="235"/>
      <c r="K852" s="235"/>
      <c r="L852" s="235" t="s">
        <v>4759</v>
      </c>
      <c r="M852" s="235" t="s">
        <v>4760</v>
      </c>
      <c r="N852" s="238" t="s">
        <v>5029</v>
      </c>
      <c r="O852" s="239" t="s">
        <v>8310</v>
      </c>
      <c r="P852" s="239"/>
      <c r="Q852" s="240"/>
      <c r="R852" s="239"/>
      <c r="S852" s="240" t="s">
        <v>222</v>
      </c>
      <c r="T852" s="240" t="s">
        <v>4761</v>
      </c>
      <c r="U852" s="240">
        <v>2005</v>
      </c>
      <c r="V852" s="241">
        <v>38768</v>
      </c>
      <c r="W852" s="239">
        <v>7304</v>
      </c>
      <c r="X852" s="257"/>
      <c r="Y852" s="238"/>
      <c r="Z852" s="257"/>
      <c r="AA852" s="257"/>
      <c r="AB852" s="257"/>
      <c r="AC852" s="235"/>
      <c r="AD852" s="41"/>
      <c r="AE852" s="41"/>
      <c r="AF852" s="41"/>
      <c r="AG852" s="41"/>
      <c r="AH852" s="41"/>
      <c r="AI852" s="307"/>
    </row>
    <row r="853" spans="1:35" ht="45" hidden="1" customHeight="1" x14ac:dyDescent="0.2">
      <c r="A853" s="244" t="s">
        <v>7488</v>
      </c>
      <c r="B853" s="235">
        <v>725861001</v>
      </c>
      <c r="C853" s="235" t="s">
        <v>135</v>
      </c>
      <c r="D853" s="236" t="s">
        <v>8164</v>
      </c>
      <c r="E853" s="235" t="s">
        <v>136</v>
      </c>
      <c r="F853" s="237" t="s">
        <v>1400</v>
      </c>
      <c r="G853" s="237"/>
      <c r="H853" s="237" t="s">
        <v>4762</v>
      </c>
      <c r="I853" s="237" t="s">
        <v>28</v>
      </c>
      <c r="J853" s="235"/>
      <c r="K853" s="235"/>
      <c r="L853" s="235" t="s">
        <v>4763</v>
      </c>
      <c r="M853" s="235" t="s">
        <v>4765</v>
      </c>
      <c r="N853" s="238" t="s">
        <v>504</v>
      </c>
      <c r="O853" s="239" t="s">
        <v>2958</v>
      </c>
      <c r="P853" s="239"/>
      <c r="Q853" s="252" t="s">
        <v>4764</v>
      </c>
      <c r="R853" s="239"/>
      <c r="S853" s="240">
        <v>93910</v>
      </c>
      <c r="T853" s="240" t="s">
        <v>4766</v>
      </c>
      <c r="U853" s="240">
        <v>2011</v>
      </c>
      <c r="V853" s="241">
        <v>37970</v>
      </c>
      <c r="W853" s="239">
        <v>6946</v>
      </c>
      <c r="X853" s="257"/>
      <c r="Y853" s="238"/>
      <c r="Z853" s="257"/>
      <c r="AA853" s="257"/>
      <c r="AB853" s="257"/>
      <c r="AC853" s="235"/>
      <c r="AD853" s="41"/>
      <c r="AE853" s="41"/>
      <c r="AF853" s="41"/>
      <c r="AG853" s="41"/>
      <c r="AH853" s="41"/>
      <c r="AI853" s="307"/>
    </row>
    <row r="854" spans="1:35" ht="45" hidden="1" customHeight="1" x14ac:dyDescent="0.2">
      <c r="A854" s="244" t="s">
        <v>7489</v>
      </c>
      <c r="B854" s="235" t="s">
        <v>7889</v>
      </c>
      <c r="C854" s="235" t="s">
        <v>135</v>
      </c>
      <c r="D854" s="236" t="s">
        <v>8164</v>
      </c>
      <c r="E854" s="235" t="s">
        <v>4767</v>
      </c>
      <c r="F854" s="237" t="s">
        <v>26</v>
      </c>
      <c r="G854" s="237"/>
      <c r="H854" s="237" t="s">
        <v>4742</v>
      </c>
      <c r="I854" s="237" t="s">
        <v>28</v>
      </c>
      <c r="J854" s="235"/>
      <c r="K854" s="235"/>
      <c r="L854" s="235" t="s">
        <v>4768</v>
      </c>
      <c r="M854" s="235" t="s">
        <v>4769</v>
      </c>
      <c r="N854" s="238" t="s">
        <v>5029</v>
      </c>
      <c r="O854" s="239" t="s">
        <v>3025</v>
      </c>
      <c r="P854" s="239"/>
      <c r="Q854" s="240"/>
      <c r="R854" s="239"/>
      <c r="S854" s="240" t="s">
        <v>247</v>
      </c>
      <c r="T854" s="240" t="s">
        <v>4770</v>
      </c>
      <c r="U854" s="240">
        <v>2007</v>
      </c>
      <c r="V854" s="241">
        <v>37667</v>
      </c>
      <c r="W854" s="239">
        <v>6790</v>
      </c>
      <c r="X854" s="257"/>
      <c r="Y854" s="238"/>
      <c r="Z854" s="257"/>
      <c r="AA854" s="257"/>
      <c r="AB854" s="257"/>
      <c r="AC854" s="235"/>
      <c r="AD854" s="41"/>
      <c r="AE854" s="41"/>
      <c r="AF854" s="41"/>
      <c r="AG854" s="41"/>
      <c r="AH854" s="41"/>
      <c r="AI854" s="307"/>
    </row>
    <row r="855" spans="1:35" ht="45" hidden="1" customHeight="1" x14ac:dyDescent="0.2">
      <c r="A855" s="244" t="s">
        <v>4771</v>
      </c>
      <c r="B855" s="235">
        <v>732361006</v>
      </c>
      <c r="C855" s="235" t="s">
        <v>135</v>
      </c>
      <c r="D855" s="236" t="s">
        <v>8164</v>
      </c>
      <c r="E855" s="235" t="s">
        <v>4772</v>
      </c>
      <c r="F855" s="237" t="s">
        <v>26</v>
      </c>
      <c r="G855" s="237"/>
      <c r="H855" s="237" t="s">
        <v>4742</v>
      </c>
      <c r="I855" s="237" t="s">
        <v>28</v>
      </c>
      <c r="J855" s="235"/>
      <c r="K855" s="235"/>
      <c r="L855" s="235" t="s">
        <v>4773</v>
      </c>
      <c r="M855" s="235" t="s">
        <v>4774</v>
      </c>
      <c r="N855" s="238" t="s">
        <v>47</v>
      </c>
      <c r="O855" s="239" t="s">
        <v>2648</v>
      </c>
      <c r="P855" s="239"/>
      <c r="Q855" s="240"/>
      <c r="R855" s="239"/>
      <c r="S855" s="240">
        <v>93910</v>
      </c>
      <c r="T855" s="240" t="s">
        <v>4775</v>
      </c>
      <c r="U855" s="240">
        <v>2005</v>
      </c>
      <c r="V855" s="241">
        <v>37970</v>
      </c>
      <c r="W855" s="239">
        <v>6941</v>
      </c>
      <c r="X855" s="257"/>
      <c r="Y855" s="238"/>
      <c r="Z855" s="257"/>
      <c r="AA855" s="257"/>
      <c r="AB855" s="257"/>
      <c r="AC855" s="235"/>
      <c r="AD855" s="41"/>
      <c r="AE855" s="41"/>
      <c r="AF855" s="41"/>
      <c r="AG855" s="41"/>
      <c r="AH855" s="41"/>
      <c r="AI855" s="307"/>
    </row>
    <row r="856" spans="1:35" ht="45" hidden="1" customHeight="1" x14ac:dyDescent="0.2">
      <c r="A856" s="244" t="s">
        <v>8368</v>
      </c>
      <c r="B856" s="235">
        <v>707155000</v>
      </c>
      <c r="C856" s="235" t="s">
        <v>135</v>
      </c>
      <c r="D856" s="236" t="s">
        <v>8164</v>
      </c>
      <c r="E856" s="235" t="s">
        <v>4776</v>
      </c>
      <c r="F856" s="237" t="s">
        <v>4777</v>
      </c>
      <c r="G856" s="237"/>
      <c r="H856" s="237" t="s">
        <v>4742</v>
      </c>
      <c r="I856" s="237" t="s">
        <v>28</v>
      </c>
      <c r="J856" s="235"/>
      <c r="K856" s="235"/>
      <c r="L856" s="235" t="s">
        <v>4778</v>
      </c>
      <c r="M856" s="235" t="s">
        <v>4779</v>
      </c>
      <c r="N856" s="238" t="s">
        <v>5029</v>
      </c>
      <c r="O856" s="239" t="s">
        <v>1423</v>
      </c>
      <c r="P856" s="239"/>
      <c r="Q856" s="240"/>
      <c r="R856" s="239"/>
      <c r="S856" s="240">
        <v>93910</v>
      </c>
      <c r="T856" s="240" t="s">
        <v>4780</v>
      </c>
      <c r="U856" s="240">
        <v>2010</v>
      </c>
      <c r="V856" s="241">
        <v>37970</v>
      </c>
      <c r="W856" s="239">
        <v>6901</v>
      </c>
      <c r="X856" s="257"/>
      <c r="Y856" s="238"/>
      <c r="Z856" s="257"/>
      <c r="AA856" s="257"/>
      <c r="AB856" s="257"/>
      <c r="AC856" s="235"/>
      <c r="AD856" s="41"/>
      <c r="AE856" s="41"/>
      <c r="AF856" s="41"/>
      <c r="AG856" s="41"/>
      <c r="AH856" s="41"/>
      <c r="AI856" s="307"/>
    </row>
    <row r="857" spans="1:35" ht="45" hidden="1" customHeight="1" x14ac:dyDescent="0.2">
      <c r="A857" s="244" t="s">
        <v>8369</v>
      </c>
      <c r="B857" s="235">
        <v>729274003</v>
      </c>
      <c r="C857" s="235" t="s">
        <v>135</v>
      </c>
      <c r="D857" s="236" t="s">
        <v>8164</v>
      </c>
      <c r="E857" s="235" t="s">
        <v>4781</v>
      </c>
      <c r="F857" s="237" t="s">
        <v>26</v>
      </c>
      <c r="G857" s="237"/>
      <c r="H857" s="237" t="s">
        <v>4742</v>
      </c>
      <c r="I857" s="237" t="s">
        <v>28</v>
      </c>
      <c r="J857" s="235"/>
      <c r="K857" s="235"/>
      <c r="L857" s="235" t="s">
        <v>4782</v>
      </c>
      <c r="M857" s="235" t="s">
        <v>4783</v>
      </c>
      <c r="N857" s="238" t="s">
        <v>47</v>
      </c>
      <c r="O857" s="239" t="s">
        <v>2380</v>
      </c>
      <c r="P857" s="239" t="s">
        <v>4784</v>
      </c>
      <c r="Q857" s="240"/>
      <c r="R857" s="239"/>
      <c r="S857" s="240" t="s">
        <v>309</v>
      </c>
      <c r="T857" s="240" t="s">
        <v>5019</v>
      </c>
      <c r="U857" s="240">
        <v>2005</v>
      </c>
      <c r="V857" s="241">
        <v>37970</v>
      </c>
      <c r="W857" s="239">
        <v>6800</v>
      </c>
      <c r="X857" s="257"/>
      <c r="Y857" s="238"/>
      <c r="Z857" s="257"/>
      <c r="AA857" s="257"/>
      <c r="AB857" s="257"/>
      <c r="AC857" s="235"/>
      <c r="AD857" s="41"/>
      <c r="AE857" s="41"/>
      <c r="AF857" s="41"/>
      <c r="AG857" s="41"/>
      <c r="AH857" s="41"/>
      <c r="AI857" s="307"/>
    </row>
    <row r="858" spans="1:35" ht="45" hidden="1" customHeight="1" x14ac:dyDescent="0.2">
      <c r="A858" s="244" t="s">
        <v>7490</v>
      </c>
      <c r="B858" s="235">
        <v>731959005</v>
      </c>
      <c r="C858" s="235" t="s">
        <v>135</v>
      </c>
      <c r="D858" s="236" t="s">
        <v>8164</v>
      </c>
      <c r="E858" s="235" t="s">
        <v>136</v>
      </c>
      <c r="F858" s="237" t="s">
        <v>26</v>
      </c>
      <c r="G858" s="237"/>
      <c r="H858" s="237" t="s">
        <v>4742</v>
      </c>
      <c r="I858" s="237" t="s">
        <v>28</v>
      </c>
      <c r="J858" s="235"/>
      <c r="K858" s="235"/>
      <c r="L858" s="235" t="s">
        <v>4785</v>
      </c>
      <c r="M858" s="235" t="s">
        <v>4786</v>
      </c>
      <c r="N858" s="238" t="s">
        <v>47</v>
      </c>
      <c r="O858" s="239" t="s">
        <v>3042</v>
      </c>
      <c r="P858" s="239" t="s">
        <v>4787</v>
      </c>
      <c r="Q858" s="240"/>
      <c r="R858" s="239"/>
      <c r="S858" s="240" t="s">
        <v>247</v>
      </c>
      <c r="T858" s="240" t="s">
        <v>5018</v>
      </c>
      <c r="U858" s="240">
        <v>2005</v>
      </c>
      <c r="V858" s="241">
        <v>37970</v>
      </c>
      <c r="W858" s="239">
        <v>6940</v>
      </c>
      <c r="X858" s="257"/>
      <c r="Y858" s="238"/>
      <c r="Z858" s="257"/>
      <c r="AA858" s="257"/>
      <c r="AB858" s="257"/>
      <c r="AC858" s="235"/>
      <c r="AD858" s="41"/>
      <c r="AE858" s="41"/>
      <c r="AF858" s="41"/>
      <c r="AG858" s="41"/>
      <c r="AH858" s="41"/>
      <c r="AI858" s="307"/>
    </row>
    <row r="859" spans="1:35" ht="45" hidden="1" customHeight="1" x14ac:dyDescent="0.2">
      <c r="A859" s="244" t="s">
        <v>8370</v>
      </c>
      <c r="B859" s="235">
        <v>800665264</v>
      </c>
      <c r="C859" s="235" t="s">
        <v>135</v>
      </c>
      <c r="D859" s="236" t="s">
        <v>8164</v>
      </c>
      <c r="E859" s="235" t="s">
        <v>4788</v>
      </c>
      <c r="F859" s="237" t="s">
        <v>26</v>
      </c>
      <c r="G859" s="237"/>
      <c r="H859" s="237" t="s">
        <v>4742</v>
      </c>
      <c r="I859" s="237" t="s">
        <v>28</v>
      </c>
      <c r="J859" s="235"/>
      <c r="K859" s="235"/>
      <c r="L859" s="235" t="s">
        <v>4789</v>
      </c>
      <c r="M859" s="235" t="s">
        <v>4790</v>
      </c>
      <c r="N859" s="238" t="s">
        <v>294</v>
      </c>
      <c r="O859" s="239" t="s">
        <v>2582</v>
      </c>
      <c r="P859" s="239"/>
      <c r="Q859" s="240"/>
      <c r="R859" s="239"/>
      <c r="S859" s="240" t="s">
        <v>4791</v>
      </c>
      <c r="T859" s="240" t="s">
        <v>4792</v>
      </c>
      <c r="U859" s="240">
        <v>2004</v>
      </c>
      <c r="V859" s="241">
        <v>37970</v>
      </c>
      <c r="W859" s="239">
        <v>6550</v>
      </c>
      <c r="X859" s="257"/>
      <c r="Y859" s="238"/>
      <c r="Z859" s="257"/>
      <c r="AA859" s="257"/>
      <c r="AB859" s="257"/>
      <c r="AC859" s="235"/>
      <c r="AD859" s="41"/>
      <c r="AE859" s="41"/>
      <c r="AF859" s="41"/>
      <c r="AG859" s="41"/>
      <c r="AH859" s="41"/>
      <c r="AI859" s="307"/>
    </row>
    <row r="860" spans="1:35" ht="45" hidden="1" customHeight="1" x14ac:dyDescent="0.2">
      <c r="A860" s="244" t="s">
        <v>7491</v>
      </c>
      <c r="B860" s="235">
        <v>700555097</v>
      </c>
      <c r="C860" s="235" t="s">
        <v>135</v>
      </c>
      <c r="D860" s="236" t="s">
        <v>8164</v>
      </c>
      <c r="E860" s="235" t="s">
        <v>4793</v>
      </c>
      <c r="F860" s="237" t="s">
        <v>26</v>
      </c>
      <c r="G860" s="237"/>
      <c r="H860" s="237" t="s">
        <v>4742</v>
      </c>
      <c r="I860" s="237" t="s">
        <v>28</v>
      </c>
      <c r="J860" s="235"/>
      <c r="K860" s="235"/>
      <c r="L860" s="235" t="s">
        <v>4794</v>
      </c>
      <c r="M860" s="235" t="s">
        <v>4795</v>
      </c>
      <c r="N860" s="238" t="s">
        <v>5030</v>
      </c>
      <c r="O860" s="239" t="s">
        <v>57</v>
      </c>
      <c r="P860" s="239" t="s">
        <v>4796</v>
      </c>
      <c r="Q860" s="240"/>
      <c r="R860" s="239"/>
      <c r="S860" s="240">
        <v>93910</v>
      </c>
      <c r="T860" s="240" t="s">
        <v>4797</v>
      </c>
      <c r="U860" s="240">
        <v>2010</v>
      </c>
      <c r="V860" s="241">
        <v>37970</v>
      </c>
      <c r="W860" s="239">
        <v>7023</v>
      </c>
      <c r="X860" s="257"/>
      <c r="Y860" s="238"/>
      <c r="Z860" s="257"/>
      <c r="AA860" s="257"/>
      <c r="AB860" s="257"/>
      <c r="AC860" s="235"/>
      <c r="AD860" s="41"/>
      <c r="AE860" s="41"/>
      <c r="AF860" s="41"/>
      <c r="AG860" s="41"/>
      <c r="AH860" s="41"/>
      <c r="AI860" s="307"/>
    </row>
    <row r="861" spans="1:35" ht="45" hidden="1" customHeight="1" x14ac:dyDescent="0.2">
      <c r="A861" s="244" t="s">
        <v>4798</v>
      </c>
      <c r="B861" s="235" t="s">
        <v>7890</v>
      </c>
      <c r="C861" s="235" t="s">
        <v>135</v>
      </c>
      <c r="D861" s="236" t="s">
        <v>8164</v>
      </c>
      <c r="E861" s="235" t="s">
        <v>4799</v>
      </c>
      <c r="F861" s="237" t="s">
        <v>7492</v>
      </c>
      <c r="G861" s="237"/>
      <c r="H861" s="237" t="s">
        <v>4742</v>
      </c>
      <c r="I861" s="237" t="s">
        <v>28</v>
      </c>
      <c r="J861" s="235"/>
      <c r="K861" s="235"/>
      <c r="L861" s="235" t="s">
        <v>5629</v>
      </c>
      <c r="M861" s="235" t="s">
        <v>7493</v>
      </c>
      <c r="N861" s="238" t="s">
        <v>294</v>
      </c>
      <c r="O861" s="239" t="s">
        <v>4800</v>
      </c>
      <c r="P861" s="239" t="s">
        <v>8402</v>
      </c>
      <c r="Q861" s="251" t="s">
        <v>8403</v>
      </c>
      <c r="R861" s="239"/>
      <c r="S861" s="240" t="s">
        <v>247</v>
      </c>
      <c r="T861" s="240" t="s">
        <v>7494</v>
      </c>
      <c r="U861" s="240">
        <v>2020</v>
      </c>
      <c r="V861" s="241">
        <v>37970</v>
      </c>
      <c r="W861" s="239">
        <v>6650</v>
      </c>
      <c r="X861" s="257"/>
      <c r="Y861" s="238"/>
      <c r="Z861" s="257"/>
      <c r="AA861" s="257"/>
      <c r="AB861" s="257"/>
      <c r="AC861" s="235"/>
      <c r="AD861" s="41"/>
      <c r="AE861" s="41"/>
      <c r="AF861" s="41"/>
      <c r="AG861" s="41"/>
      <c r="AH861" s="41"/>
      <c r="AI861" s="307"/>
    </row>
    <row r="862" spans="1:35" ht="45" hidden="1" customHeight="1" x14ac:dyDescent="0.2">
      <c r="A862" s="244" t="s">
        <v>7495</v>
      </c>
      <c r="B862" s="235" t="s">
        <v>7891</v>
      </c>
      <c r="C862" s="235" t="s">
        <v>135</v>
      </c>
      <c r="D862" s="236" t="s">
        <v>8164</v>
      </c>
      <c r="E862" s="235" t="s">
        <v>4801</v>
      </c>
      <c r="F862" s="237" t="s">
        <v>4802</v>
      </c>
      <c r="G862" s="237"/>
      <c r="H862" s="237" t="s">
        <v>4742</v>
      </c>
      <c r="I862" s="237" t="s">
        <v>28</v>
      </c>
      <c r="J862" s="235"/>
      <c r="K862" s="235"/>
      <c r="L862" s="235" t="s">
        <v>4803</v>
      </c>
      <c r="M862" s="235" t="s">
        <v>4804</v>
      </c>
      <c r="N862" s="238" t="s">
        <v>504</v>
      </c>
      <c r="O862" s="239" t="s">
        <v>8182</v>
      </c>
      <c r="P862" s="239" t="s">
        <v>4805</v>
      </c>
      <c r="Q862" s="240"/>
      <c r="R862" s="239"/>
      <c r="S862" s="240" t="s">
        <v>247</v>
      </c>
      <c r="T862" s="240" t="s">
        <v>4806</v>
      </c>
      <c r="U862" s="240">
        <v>2007</v>
      </c>
      <c r="V862" s="241">
        <v>37970</v>
      </c>
      <c r="W862" s="239">
        <v>6879</v>
      </c>
      <c r="X862" s="257"/>
      <c r="Y862" s="238"/>
      <c r="Z862" s="257"/>
      <c r="AA862" s="257"/>
      <c r="AB862" s="257"/>
      <c r="AC862" s="235"/>
      <c r="AD862" s="41"/>
      <c r="AE862" s="41"/>
      <c r="AF862" s="41"/>
      <c r="AG862" s="41"/>
      <c r="AH862" s="41"/>
      <c r="AI862" s="307"/>
    </row>
    <row r="863" spans="1:35" ht="45" customHeight="1" x14ac:dyDescent="0.2">
      <c r="A863" s="244" t="s">
        <v>3187</v>
      </c>
      <c r="B863" s="235">
        <v>702085047</v>
      </c>
      <c r="C863" s="235" t="s">
        <v>3188</v>
      </c>
      <c r="D863" s="236" t="s">
        <v>8164</v>
      </c>
      <c r="E863" s="235" t="s">
        <v>136</v>
      </c>
      <c r="F863" s="237" t="s">
        <v>1400</v>
      </c>
      <c r="G863" s="237"/>
      <c r="H863" s="237" t="s">
        <v>3189</v>
      </c>
      <c r="I863" s="237" t="s">
        <v>28</v>
      </c>
      <c r="J863" s="235"/>
      <c r="K863" s="235"/>
      <c r="L863" s="235" t="s">
        <v>5719</v>
      </c>
      <c r="M863" s="235" t="s">
        <v>5236</v>
      </c>
      <c r="N863" s="238" t="s">
        <v>5029</v>
      </c>
      <c r="O863" s="239" t="s">
        <v>1423</v>
      </c>
      <c r="P863" s="239" t="s">
        <v>5235</v>
      </c>
      <c r="Q863" s="251" t="s">
        <v>5237</v>
      </c>
      <c r="R863" s="239"/>
      <c r="S863" s="240" t="s">
        <v>222</v>
      </c>
      <c r="T863" s="240" t="s">
        <v>5798</v>
      </c>
      <c r="U863" s="240">
        <v>2019</v>
      </c>
      <c r="V863" s="241">
        <v>37970</v>
      </c>
      <c r="W863" s="239">
        <v>3848</v>
      </c>
      <c r="X863" s="257"/>
      <c r="Y863" s="238"/>
      <c r="Z863" s="257"/>
      <c r="AA863" s="257"/>
      <c r="AB863" s="257"/>
      <c r="AC863" s="235"/>
      <c r="AD863" s="41"/>
      <c r="AE863" s="41"/>
      <c r="AF863" s="41"/>
      <c r="AG863" s="41"/>
      <c r="AH863" s="41"/>
      <c r="AI863" s="307"/>
    </row>
    <row r="864" spans="1:35" ht="45" hidden="1" customHeight="1" x14ac:dyDescent="0.2">
      <c r="A864" s="244" t="s">
        <v>8371</v>
      </c>
      <c r="B864" s="235">
        <v>704380208</v>
      </c>
      <c r="C864" s="235" t="s">
        <v>135</v>
      </c>
      <c r="D864" s="236" t="s">
        <v>8164</v>
      </c>
      <c r="E864" s="235" t="s">
        <v>4807</v>
      </c>
      <c r="F864" s="237" t="s">
        <v>26</v>
      </c>
      <c r="G864" s="237"/>
      <c r="H864" s="237" t="s">
        <v>4742</v>
      </c>
      <c r="I864" s="237" t="s">
        <v>28</v>
      </c>
      <c r="J864" s="235"/>
      <c r="K864" s="235"/>
      <c r="L864" s="235" t="s">
        <v>4808</v>
      </c>
      <c r="M864" s="235" t="s">
        <v>4809</v>
      </c>
      <c r="N864" s="238" t="s">
        <v>294</v>
      </c>
      <c r="O864" s="239" t="s">
        <v>4810</v>
      </c>
      <c r="P864" s="239"/>
      <c r="Q864" s="240"/>
      <c r="R864" s="239"/>
      <c r="S864" s="240" t="s">
        <v>247</v>
      </c>
      <c r="T864" s="240" t="s">
        <v>4811</v>
      </c>
      <c r="U864" s="240">
        <v>2009</v>
      </c>
      <c r="V864" s="241">
        <v>37970</v>
      </c>
      <c r="W864" s="239">
        <v>6923</v>
      </c>
      <c r="X864" s="257"/>
      <c r="Y864" s="238"/>
      <c r="Z864" s="257"/>
      <c r="AA864" s="257"/>
      <c r="AB864" s="257"/>
      <c r="AC864" s="235"/>
      <c r="AD864" s="41"/>
      <c r="AE864" s="41"/>
      <c r="AF864" s="41"/>
      <c r="AG864" s="41"/>
      <c r="AH864" s="41"/>
      <c r="AI864" s="307"/>
    </row>
    <row r="865" spans="1:35" ht="45" hidden="1" customHeight="1" x14ac:dyDescent="0.2">
      <c r="A865" s="244" t="s">
        <v>4812</v>
      </c>
      <c r="B865" s="235">
        <v>702872707</v>
      </c>
      <c r="C865" s="235" t="s">
        <v>135</v>
      </c>
      <c r="D865" s="236" t="s">
        <v>8164</v>
      </c>
      <c r="E865" s="235" t="s">
        <v>4729</v>
      </c>
      <c r="F865" s="237" t="s">
        <v>26</v>
      </c>
      <c r="G865" s="237"/>
      <c r="H865" s="237" t="s">
        <v>137</v>
      </c>
      <c r="I865" s="237" t="s">
        <v>28</v>
      </c>
      <c r="J865" s="235"/>
      <c r="K865" s="235"/>
      <c r="L865" s="235" t="s">
        <v>4813</v>
      </c>
      <c r="M865" s="235" t="s">
        <v>4814</v>
      </c>
      <c r="N865" s="238" t="s">
        <v>46</v>
      </c>
      <c r="O865" s="239" t="s">
        <v>538</v>
      </c>
      <c r="P865" s="239" t="s">
        <v>4815</v>
      </c>
      <c r="Q865" s="240"/>
      <c r="R865" s="239"/>
      <c r="S865" s="240" t="s">
        <v>309</v>
      </c>
      <c r="T865" s="240" t="s">
        <v>4816</v>
      </c>
      <c r="U865" s="240">
        <v>2004</v>
      </c>
      <c r="V865" s="241">
        <v>37970</v>
      </c>
      <c r="W865" s="239">
        <v>7008</v>
      </c>
      <c r="X865" s="257"/>
      <c r="Y865" s="238"/>
      <c r="Z865" s="257"/>
      <c r="AA865" s="257"/>
      <c r="AB865" s="257"/>
      <c r="AC865" s="235"/>
      <c r="AD865" s="41"/>
      <c r="AE865" s="41"/>
      <c r="AF865" s="41"/>
      <c r="AG865" s="41"/>
      <c r="AH865" s="41"/>
      <c r="AI865" s="307"/>
    </row>
    <row r="866" spans="1:35" ht="45" hidden="1" customHeight="1" x14ac:dyDescent="0.2">
      <c r="A866" s="244" t="s">
        <v>7496</v>
      </c>
      <c r="B866" s="235">
        <v>815133048</v>
      </c>
      <c r="C866" s="235" t="s">
        <v>135</v>
      </c>
      <c r="D866" s="236" t="s">
        <v>8164</v>
      </c>
      <c r="E866" s="235" t="s">
        <v>136</v>
      </c>
      <c r="F866" s="237" t="s">
        <v>26</v>
      </c>
      <c r="G866" s="237"/>
      <c r="H866" s="237" t="s">
        <v>4742</v>
      </c>
      <c r="I866" s="237" t="s">
        <v>28</v>
      </c>
      <c r="J866" s="235"/>
      <c r="K866" s="235"/>
      <c r="L866" s="235" t="s">
        <v>4817</v>
      </c>
      <c r="M866" s="235" t="s">
        <v>4818</v>
      </c>
      <c r="N866" s="238" t="s">
        <v>5034</v>
      </c>
      <c r="O866" s="239" t="s">
        <v>3174</v>
      </c>
      <c r="P866" s="239" t="s">
        <v>4819</v>
      </c>
      <c r="Q866" s="240"/>
      <c r="R866" s="239"/>
      <c r="S866" s="240">
        <v>93910</v>
      </c>
      <c r="T866" s="240" t="s">
        <v>4775</v>
      </c>
      <c r="U866" s="240">
        <v>2005</v>
      </c>
      <c r="V866" s="241">
        <v>38159</v>
      </c>
      <c r="W866" s="239">
        <v>6840</v>
      </c>
      <c r="X866" s="257"/>
      <c r="Y866" s="238"/>
      <c r="Z866" s="257"/>
      <c r="AA866" s="257"/>
      <c r="AB866" s="257"/>
      <c r="AC866" s="235"/>
      <c r="AD866" s="41"/>
      <c r="AE866" s="41"/>
      <c r="AF866" s="41"/>
      <c r="AG866" s="41"/>
      <c r="AH866" s="41"/>
      <c r="AI866" s="307"/>
    </row>
    <row r="867" spans="1:35" ht="45" hidden="1" customHeight="1" x14ac:dyDescent="0.2">
      <c r="A867" s="244" t="s">
        <v>7497</v>
      </c>
      <c r="B867" s="235">
        <v>823695004</v>
      </c>
      <c r="C867" s="235" t="s">
        <v>216</v>
      </c>
      <c r="D867" s="236" t="s">
        <v>8164</v>
      </c>
      <c r="E867" s="235" t="s">
        <v>4820</v>
      </c>
      <c r="F867" s="237" t="s">
        <v>4821</v>
      </c>
      <c r="G867" s="237"/>
      <c r="H867" s="237" t="s">
        <v>218</v>
      </c>
      <c r="I867" s="237" t="s">
        <v>28</v>
      </c>
      <c r="J867" s="235"/>
      <c r="K867" s="235"/>
      <c r="L867" s="235" t="s">
        <v>4822</v>
      </c>
      <c r="M867" s="235" t="s">
        <v>4823</v>
      </c>
      <c r="N867" s="238" t="s">
        <v>504</v>
      </c>
      <c r="O867" s="239" t="s">
        <v>8182</v>
      </c>
      <c r="P867" s="239" t="s">
        <v>4824</v>
      </c>
      <c r="Q867" s="240"/>
      <c r="R867" s="239"/>
      <c r="S867" s="240">
        <v>93910</v>
      </c>
      <c r="T867" s="240" t="s">
        <v>7498</v>
      </c>
      <c r="U867" s="240">
        <v>2020</v>
      </c>
      <c r="V867" s="241">
        <v>37970</v>
      </c>
      <c r="W867" s="239">
        <v>5900</v>
      </c>
      <c r="X867" s="302"/>
      <c r="Y867" s="303"/>
      <c r="Z867" s="302"/>
      <c r="AA867" s="302"/>
      <c r="AB867" s="302"/>
      <c r="AC867" s="304"/>
      <c r="AD867" s="41"/>
      <c r="AE867" s="41"/>
      <c r="AF867" s="41"/>
      <c r="AG867" s="41"/>
      <c r="AH867" s="41"/>
      <c r="AI867" s="307"/>
    </row>
    <row r="868" spans="1:35" ht="45" hidden="1" customHeight="1" x14ac:dyDescent="0.2">
      <c r="A868" s="244" t="s">
        <v>4825</v>
      </c>
      <c r="B868" s="235">
        <v>616068008</v>
      </c>
      <c r="C868" s="235" t="s">
        <v>2260</v>
      </c>
      <c r="D868" s="236" t="s">
        <v>8253</v>
      </c>
      <c r="E868" s="235" t="s">
        <v>4826</v>
      </c>
      <c r="F868" s="237" t="s">
        <v>26</v>
      </c>
      <c r="G868" s="237"/>
      <c r="H868" s="237" t="s">
        <v>4827</v>
      </c>
      <c r="I868" s="237" t="s">
        <v>28</v>
      </c>
      <c r="J868" s="235"/>
      <c r="K868" s="235"/>
      <c r="L868" s="235" t="s">
        <v>5140</v>
      </c>
      <c r="M868" s="235" t="s">
        <v>4828</v>
      </c>
      <c r="N868" s="238" t="s">
        <v>5033</v>
      </c>
      <c r="O868" s="239" t="s">
        <v>2282</v>
      </c>
      <c r="P868" s="238" t="s">
        <v>5141</v>
      </c>
      <c r="Q868" s="240"/>
      <c r="R868" s="239"/>
      <c r="S868" s="240">
        <v>91001</v>
      </c>
      <c r="T868" s="240" t="s">
        <v>485</v>
      </c>
      <c r="U868" s="240" t="s">
        <v>8189</v>
      </c>
      <c r="V868" s="241">
        <v>39245</v>
      </c>
      <c r="W868" s="239">
        <v>7359</v>
      </c>
      <c r="X868" s="257"/>
      <c r="Y868" s="238"/>
      <c r="Z868" s="257"/>
      <c r="AA868" s="257"/>
      <c r="AB868" s="257"/>
      <c r="AC868" s="235"/>
      <c r="AD868" s="41"/>
      <c r="AE868" s="41"/>
      <c r="AF868" s="41"/>
      <c r="AG868" s="41"/>
      <c r="AH868" s="41"/>
      <c r="AI868" s="307"/>
    </row>
    <row r="869" spans="1:35" ht="45" hidden="1" customHeight="1" x14ac:dyDescent="0.2">
      <c r="A869" s="244" t="s">
        <v>8372</v>
      </c>
      <c r="B869" s="235" t="s">
        <v>7892</v>
      </c>
      <c r="C869" s="235" t="s">
        <v>2260</v>
      </c>
      <c r="D869" s="236" t="s">
        <v>8253</v>
      </c>
      <c r="E869" s="235" t="s">
        <v>4826</v>
      </c>
      <c r="F869" s="237" t="s">
        <v>26</v>
      </c>
      <c r="G869" s="237"/>
      <c r="H869" s="237" t="s">
        <v>4827</v>
      </c>
      <c r="I869" s="237" t="s">
        <v>28</v>
      </c>
      <c r="J869" s="235"/>
      <c r="K869" s="235"/>
      <c r="L869" s="235" t="s">
        <v>5436</v>
      </c>
      <c r="M869" s="235" t="s">
        <v>4829</v>
      </c>
      <c r="N869" s="238" t="s">
        <v>5069</v>
      </c>
      <c r="O869" s="239" t="s">
        <v>713</v>
      </c>
      <c r="P869" s="239" t="s">
        <v>4830</v>
      </c>
      <c r="Q869" s="240"/>
      <c r="R869" s="239"/>
      <c r="S869" s="240">
        <v>91001</v>
      </c>
      <c r="T869" s="240" t="s">
        <v>485</v>
      </c>
      <c r="U869" s="240" t="s">
        <v>8189</v>
      </c>
      <c r="V869" s="241">
        <v>38266</v>
      </c>
      <c r="W869" s="239">
        <v>7145</v>
      </c>
      <c r="X869" s="257"/>
      <c r="Y869" s="238"/>
      <c r="Z869" s="257"/>
      <c r="AA869" s="257"/>
      <c r="AB869" s="257"/>
      <c r="AC869" s="235"/>
      <c r="AD869" s="41"/>
      <c r="AE869" s="41"/>
      <c r="AF869" s="41"/>
      <c r="AG869" s="41"/>
      <c r="AH869" s="41"/>
      <c r="AI869" s="307"/>
    </row>
    <row r="870" spans="1:35" ht="45" hidden="1" customHeight="1" x14ac:dyDescent="0.2">
      <c r="A870" s="244" t="s">
        <v>4831</v>
      </c>
      <c r="B870" s="235">
        <v>616080008</v>
      </c>
      <c r="C870" s="235" t="s">
        <v>2260</v>
      </c>
      <c r="D870" s="236" t="s">
        <v>8253</v>
      </c>
      <c r="E870" s="235" t="s">
        <v>4826</v>
      </c>
      <c r="F870" s="237" t="s">
        <v>26</v>
      </c>
      <c r="G870" s="237"/>
      <c r="H870" s="237" t="s">
        <v>4827</v>
      </c>
      <c r="I870" s="237" t="s">
        <v>28</v>
      </c>
      <c r="J870" s="235"/>
      <c r="K870" s="235" t="s">
        <v>2834</v>
      </c>
      <c r="L870" s="235" t="s">
        <v>7584</v>
      </c>
      <c r="M870" s="235" t="s">
        <v>5354</v>
      </c>
      <c r="N870" s="238" t="s">
        <v>46</v>
      </c>
      <c r="O870" s="239" t="s">
        <v>1210</v>
      </c>
      <c r="P870" s="239" t="s">
        <v>7585</v>
      </c>
      <c r="Q870" s="251" t="s">
        <v>5355</v>
      </c>
      <c r="R870" s="239"/>
      <c r="S870" s="240">
        <v>91001</v>
      </c>
      <c r="T870" s="240" t="s">
        <v>2356</v>
      </c>
      <c r="U870" s="240" t="s">
        <v>8189</v>
      </c>
      <c r="V870" s="241">
        <v>38595</v>
      </c>
      <c r="W870" s="239">
        <v>7188</v>
      </c>
      <c r="X870" s="302"/>
      <c r="Y870" s="303"/>
      <c r="Z870" s="302"/>
      <c r="AA870" s="302"/>
      <c r="AB870" s="302"/>
      <c r="AC870" s="304"/>
      <c r="AD870" s="41"/>
      <c r="AE870" s="41"/>
      <c r="AF870" s="41"/>
      <c r="AG870" s="41"/>
      <c r="AH870" s="41"/>
      <c r="AI870" s="307"/>
    </row>
    <row r="871" spans="1:35" ht="45" hidden="1" customHeight="1" x14ac:dyDescent="0.2">
      <c r="A871" s="244" t="s">
        <v>7499</v>
      </c>
      <c r="B871" s="235">
        <v>700124509</v>
      </c>
      <c r="C871" s="235" t="s">
        <v>70</v>
      </c>
      <c r="D871" s="236" t="s">
        <v>8159</v>
      </c>
      <c r="E871" s="235" t="s">
        <v>4832</v>
      </c>
      <c r="F871" s="237" t="s">
        <v>7500</v>
      </c>
      <c r="G871" s="237"/>
      <c r="H871" s="237" t="s">
        <v>4833</v>
      </c>
      <c r="I871" s="237" t="s">
        <v>5786</v>
      </c>
      <c r="J871" s="235" t="s">
        <v>4834</v>
      </c>
      <c r="K871" s="235" t="s">
        <v>7501</v>
      </c>
      <c r="L871" s="235" t="s">
        <v>4835</v>
      </c>
      <c r="M871" s="235" t="s">
        <v>4836</v>
      </c>
      <c r="N871" s="238" t="s">
        <v>46</v>
      </c>
      <c r="O871" s="239" t="s">
        <v>894</v>
      </c>
      <c r="P871" s="239" t="s">
        <v>4837</v>
      </c>
      <c r="Q871" s="240" t="s">
        <v>7502</v>
      </c>
      <c r="R871" s="239"/>
      <c r="S871" s="240">
        <v>93401</v>
      </c>
      <c r="T871" s="240" t="s">
        <v>7503</v>
      </c>
      <c r="U871" s="240">
        <v>2020</v>
      </c>
      <c r="V871" s="241">
        <v>37970</v>
      </c>
      <c r="W871" s="239">
        <v>6100</v>
      </c>
      <c r="X871" s="257"/>
      <c r="Y871" s="238"/>
      <c r="Z871" s="257"/>
      <c r="AA871" s="257"/>
      <c r="AB871" s="257"/>
      <c r="AC871" s="235" t="s">
        <v>8150</v>
      </c>
      <c r="AD871" s="41"/>
      <c r="AE871" s="41"/>
      <c r="AF871" s="41"/>
      <c r="AG871" s="41"/>
      <c r="AH871" s="41"/>
      <c r="AI871" s="307" t="s">
        <v>8151</v>
      </c>
    </row>
    <row r="872" spans="1:35" ht="45" hidden="1" customHeight="1" x14ac:dyDescent="0.2">
      <c r="A872" s="244" t="s">
        <v>7504</v>
      </c>
      <c r="B872" s="235">
        <v>702758009</v>
      </c>
      <c r="C872" s="235" t="s">
        <v>70</v>
      </c>
      <c r="D872" s="236" t="s">
        <v>8159</v>
      </c>
      <c r="E872" s="235" t="s">
        <v>4838</v>
      </c>
      <c r="F872" s="237" t="s">
        <v>7737</v>
      </c>
      <c r="G872" s="237"/>
      <c r="H872" s="237" t="s">
        <v>4839</v>
      </c>
      <c r="I872" s="237" t="s">
        <v>7738</v>
      </c>
      <c r="J872" s="235" t="s">
        <v>7739</v>
      </c>
      <c r="K872" s="235" t="s">
        <v>5999</v>
      </c>
      <c r="L872" s="235" t="s">
        <v>6000</v>
      </c>
      <c r="M872" s="235" t="s">
        <v>4840</v>
      </c>
      <c r="N872" s="238" t="s">
        <v>5035</v>
      </c>
      <c r="O872" s="239" t="s">
        <v>907</v>
      </c>
      <c r="P872" s="239" t="s">
        <v>4841</v>
      </c>
      <c r="Q872" s="290" t="s">
        <v>6005</v>
      </c>
      <c r="R872" s="239"/>
      <c r="S872" s="240">
        <v>93401</v>
      </c>
      <c r="T872" s="240" t="s">
        <v>7740</v>
      </c>
      <c r="U872" s="240">
        <v>2020</v>
      </c>
      <c r="V872" s="241">
        <v>37970</v>
      </c>
      <c r="W872" s="239">
        <v>6150</v>
      </c>
      <c r="X872" s="257"/>
      <c r="Y872" s="238"/>
      <c r="Z872" s="257"/>
      <c r="AA872" s="257"/>
      <c r="AB872" s="257"/>
      <c r="AC872" s="235"/>
      <c r="AD872" s="41"/>
      <c r="AE872" s="41"/>
      <c r="AF872" s="41"/>
      <c r="AG872" s="41"/>
      <c r="AH872" s="41"/>
      <c r="AI872" s="307" t="s">
        <v>8152</v>
      </c>
    </row>
    <row r="873" spans="1:35" ht="45" hidden="1" customHeight="1" x14ac:dyDescent="0.2">
      <c r="A873" s="244" t="s">
        <v>4842</v>
      </c>
      <c r="B873" s="235">
        <v>722703006</v>
      </c>
      <c r="C873" s="235" t="s">
        <v>70</v>
      </c>
      <c r="D873" s="236" t="s">
        <v>8159</v>
      </c>
      <c r="E873" s="235" t="s">
        <v>4843</v>
      </c>
      <c r="F873" s="282" t="s">
        <v>7505</v>
      </c>
      <c r="G873" s="282"/>
      <c r="H873" s="237" t="s">
        <v>4844</v>
      </c>
      <c r="I873" s="237" t="s">
        <v>5366</v>
      </c>
      <c r="J873" s="235" t="s">
        <v>4475</v>
      </c>
      <c r="K873" s="235" t="s">
        <v>5367</v>
      </c>
      <c r="L873" s="235" t="s">
        <v>4845</v>
      </c>
      <c r="M873" s="235" t="s">
        <v>4846</v>
      </c>
      <c r="N873" s="238" t="s">
        <v>504</v>
      </c>
      <c r="O873" s="239" t="s">
        <v>1104</v>
      </c>
      <c r="P873" s="239" t="s">
        <v>7506</v>
      </c>
      <c r="Q873" s="252" t="s">
        <v>4847</v>
      </c>
      <c r="R873" s="239"/>
      <c r="S873" s="240" t="s">
        <v>4848</v>
      </c>
      <c r="T873" s="240" t="s">
        <v>7507</v>
      </c>
      <c r="U873" s="240">
        <v>2020</v>
      </c>
      <c r="V873" s="241">
        <v>37970</v>
      </c>
      <c r="W873" s="239">
        <v>6969</v>
      </c>
      <c r="X873" s="257"/>
      <c r="Y873" s="238"/>
      <c r="Z873" s="257"/>
      <c r="AA873" s="257"/>
      <c r="AB873" s="257"/>
      <c r="AC873" s="235"/>
      <c r="AD873" s="41"/>
      <c r="AE873" s="41"/>
      <c r="AF873" s="41"/>
      <c r="AG873" s="41"/>
      <c r="AH873" s="41"/>
      <c r="AI873" s="307"/>
    </row>
    <row r="874" spans="1:35" ht="45" hidden="1" customHeight="1" x14ac:dyDescent="0.2">
      <c r="A874" s="244" t="s">
        <v>8373</v>
      </c>
      <c r="B874" s="235">
        <v>818975007</v>
      </c>
      <c r="C874" s="235" t="s">
        <v>4849</v>
      </c>
      <c r="D874" s="236" t="s">
        <v>8159</v>
      </c>
      <c r="E874" s="235" t="s">
        <v>4850</v>
      </c>
      <c r="F874" s="237" t="s">
        <v>4851</v>
      </c>
      <c r="G874" s="237"/>
      <c r="H874" s="237" t="s">
        <v>4852</v>
      </c>
      <c r="I874" s="237" t="s">
        <v>5392</v>
      </c>
      <c r="J874" s="235" t="s">
        <v>4853</v>
      </c>
      <c r="K874" s="235" t="s">
        <v>5394</v>
      </c>
      <c r="L874" s="235" t="s">
        <v>4854</v>
      </c>
      <c r="M874" s="235" t="s">
        <v>4855</v>
      </c>
      <c r="N874" s="238" t="s">
        <v>46</v>
      </c>
      <c r="O874" s="239" t="s">
        <v>582</v>
      </c>
      <c r="P874" s="239" t="s">
        <v>4856</v>
      </c>
      <c r="Q874" s="240"/>
      <c r="R874" s="239"/>
      <c r="S874" s="240">
        <v>93401</v>
      </c>
      <c r="T874" s="240" t="s">
        <v>5393</v>
      </c>
      <c r="U874" s="240">
        <v>2018</v>
      </c>
      <c r="V874" s="241">
        <v>37970</v>
      </c>
      <c r="W874" s="239">
        <v>7108</v>
      </c>
      <c r="X874" s="257"/>
      <c r="Y874" s="238"/>
      <c r="Z874" s="257"/>
      <c r="AA874" s="257"/>
      <c r="AB874" s="257"/>
      <c r="AC874" s="235"/>
      <c r="AD874" s="41"/>
      <c r="AE874" s="41"/>
      <c r="AF874" s="41"/>
      <c r="AG874" s="41"/>
      <c r="AH874" s="41"/>
      <c r="AI874" s="307"/>
    </row>
    <row r="875" spans="1:35" ht="45" hidden="1" customHeight="1" x14ac:dyDescent="0.2">
      <c r="A875" s="244" t="s">
        <v>7508</v>
      </c>
      <c r="B875" s="235">
        <v>821303001</v>
      </c>
      <c r="C875" s="235" t="s">
        <v>70</v>
      </c>
      <c r="D875" s="236" t="s">
        <v>8159</v>
      </c>
      <c r="E875" s="235" t="s">
        <v>4857</v>
      </c>
      <c r="F875" s="237" t="s">
        <v>4858</v>
      </c>
      <c r="G875" s="237"/>
      <c r="H875" s="237" t="s">
        <v>4859</v>
      </c>
      <c r="I875" s="237" t="s">
        <v>4861</v>
      </c>
      <c r="J875" s="235" t="s">
        <v>4862</v>
      </c>
      <c r="K875" s="235" t="s">
        <v>4863</v>
      </c>
      <c r="L875" s="235" t="s">
        <v>4864</v>
      </c>
      <c r="M875" s="235" t="s">
        <v>4865</v>
      </c>
      <c r="N875" s="238" t="s">
        <v>46</v>
      </c>
      <c r="O875" s="239" t="s">
        <v>688</v>
      </c>
      <c r="P875" s="239" t="s">
        <v>4866</v>
      </c>
      <c r="Q875" s="240"/>
      <c r="R875" s="239"/>
      <c r="S875" s="240">
        <v>93401</v>
      </c>
      <c r="T875" s="240" t="s">
        <v>4860</v>
      </c>
      <c r="U875" s="240">
        <v>2004</v>
      </c>
      <c r="V875" s="241">
        <v>37970</v>
      </c>
      <c r="W875" s="239">
        <v>6250</v>
      </c>
      <c r="X875" s="257"/>
      <c r="Y875" s="238"/>
      <c r="Z875" s="257"/>
      <c r="AA875" s="257"/>
      <c r="AB875" s="257"/>
      <c r="AC875" s="235"/>
      <c r="AD875" s="41"/>
      <c r="AE875" s="41"/>
      <c r="AF875" s="41"/>
      <c r="AG875" s="41"/>
      <c r="AH875" s="41"/>
      <c r="AI875" s="307"/>
    </row>
    <row r="876" spans="1:35" ht="45" hidden="1" customHeight="1" x14ac:dyDescent="0.2">
      <c r="A876" s="244" t="s">
        <v>7509</v>
      </c>
      <c r="B876" s="235">
        <v>700183807</v>
      </c>
      <c r="C876" s="235" t="s">
        <v>70</v>
      </c>
      <c r="D876" s="236" t="s">
        <v>8159</v>
      </c>
      <c r="E876" s="235" t="s">
        <v>4867</v>
      </c>
      <c r="F876" s="237" t="s">
        <v>4868</v>
      </c>
      <c r="G876" s="237"/>
      <c r="H876" s="237" t="s">
        <v>4869</v>
      </c>
      <c r="I876" s="237" t="s">
        <v>4870</v>
      </c>
      <c r="J876" s="235" t="s">
        <v>1595</v>
      </c>
      <c r="K876" s="235" t="s">
        <v>4871</v>
      </c>
      <c r="L876" s="235" t="s">
        <v>4872</v>
      </c>
      <c r="M876" s="235" t="s">
        <v>4873</v>
      </c>
      <c r="N876" s="238" t="s">
        <v>5036</v>
      </c>
      <c r="O876" s="240" t="s">
        <v>902</v>
      </c>
      <c r="P876" s="239" t="s">
        <v>4874</v>
      </c>
      <c r="Q876" s="240"/>
      <c r="R876" s="239"/>
      <c r="S876" s="240">
        <v>93401</v>
      </c>
      <c r="T876" s="240" t="s">
        <v>4875</v>
      </c>
      <c r="U876" s="240">
        <v>2016</v>
      </c>
      <c r="V876" s="241">
        <v>37970</v>
      </c>
      <c r="W876" s="239">
        <v>6300</v>
      </c>
      <c r="X876" s="257"/>
      <c r="Y876" s="238"/>
      <c r="Z876" s="257"/>
      <c r="AA876" s="257"/>
      <c r="AB876" s="257"/>
      <c r="AC876" s="235"/>
      <c r="AD876" s="41"/>
      <c r="AE876" s="41"/>
      <c r="AF876" s="41"/>
      <c r="AG876" s="41"/>
      <c r="AH876" s="41"/>
      <c r="AI876" s="307"/>
    </row>
    <row r="877" spans="1:35" ht="45" hidden="1" customHeight="1" x14ac:dyDescent="0.2">
      <c r="A877" s="244" t="s">
        <v>7510</v>
      </c>
      <c r="B877" s="235">
        <v>620004200</v>
      </c>
      <c r="C877" s="235"/>
      <c r="D877" s="236" t="s">
        <v>8253</v>
      </c>
      <c r="E877" s="235" t="s">
        <v>7511</v>
      </c>
      <c r="F877" s="237" t="s">
        <v>1400</v>
      </c>
      <c r="G877" s="237"/>
      <c r="H877" s="237" t="s">
        <v>7512</v>
      </c>
      <c r="I877" s="237" t="s">
        <v>28</v>
      </c>
      <c r="J877" s="235" t="s">
        <v>5722</v>
      </c>
      <c r="K877" s="235" t="s">
        <v>5722</v>
      </c>
      <c r="L877" s="235" t="s">
        <v>7513</v>
      </c>
      <c r="M877" s="235" t="s">
        <v>7514</v>
      </c>
      <c r="N877" s="238" t="s">
        <v>46</v>
      </c>
      <c r="O877" s="239" t="s">
        <v>582</v>
      </c>
      <c r="P877" s="239">
        <v>56226751400</v>
      </c>
      <c r="Q877" s="240"/>
      <c r="R877" s="239"/>
      <c r="S877" s="240">
        <v>91001</v>
      </c>
      <c r="T877" s="240" t="s">
        <v>496</v>
      </c>
      <c r="U877" s="240" t="s">
        <v>8189</v>
      </c>
      <c r="V877" s="241">
        <v>44354</v>
      </c>
      <c r="W877" s="239">
        <v>7732</v>
      </c>
      <c r="X877" s="312"/>
      <c r="Y877" s="313"/>
      <c r="Z877" s="312"/>
      <c r="AA877" s="312"/>
      <c r="AB877" s="312"/>
      <c r="AC877" s="314"/>
      <c r="AD877" s="41"/>
      <c r="AE877" s="41"/>
      <c r="AF877" s="41"/>
      <c r="AG877" s="41"/>
      <c r="AH877" s="41"/>
      <c r="AI877" s="307"/>
    </row>
    <row r="878" spans="1:35" ht="45" hidden="1" customHeight="1" x14ac:dyDescent="0.2">
      <c r="A878" s="244" t="s">
        <v>4876</v>
      </c>
      <c r="B878" s="235">
        <v>714704001</v>
      </c>
      <c r="C878" s="235" t="s">
        <v>4877</v>
      </c>
      <c r="D878" s="236" t="s">
        <v>8159</v>
      </c>
      <c r="E878" s="235" t="s">
        <v>4878</v>
      </c>
      <c r="F878" s="237" t="s">
        <v>7951</v>
      </c>
      <c r="G878" s="237"/>
      <c r="H878" s="237" t="s">
        <v>4879</v>
      </c>
      <c r="I878" s="237" t="s">
        <v>5763</v>
      </c>
      <c r="J878" s="235" t="s">
        <v>3648</v>
      </c>
      <c r="K878" s="235" t="s">
        <v>5765</v>
      </c>
      <c r="L878" s="235" t="s">
        <v>5764</v>
      </c>
      <c r="M878" s="235" t="s">
        <v>4880</v>
      </c>
      <c r="N878" s="238" t="s">
        <v>46</v>
      </c>
      <c r="O878" s="239" t="s">
        <v>688</v>
      </c>
      <c r="P878" s="239"/>
      <c r="Q878" s="240"/>
      <c r="R878" s="239"/>
      <c r="S878" s="240">
        <v>93105</v>
      </c>
      <c r="T878" s="240" t="s">
        <v>7952</v>
      </c>
      <c r="U878" s="240">
        <v>2021</v>
      </c>
      <c r="V878" s="241">
        <v>38957</v>
      </c>
      <c r="W878" s="239">
        <v>7334</v>
      </c>
      <c r="X878" s="257"/>
      <c r="Y878" s="238"/>
      <c r="Z878" s="257"/>
      <c r="AA878" s="257"/>
      <c r="AB878" s="257"/>
      <c r="AC878" s="235"/>
      <c r="AD878" s="41"/>
      <c r="AE878" s="41"/>
      <c r="AF878" s="41"/>
      <c r="AG878" s="41"/>
      <c r="AH878" s="41"/>
      <c r="AI878" s="307"/>
    </row>
    <row r="879" spans="1:35" ht="45" hidden="1" customHeight="1" x14ac:dyDescent="0.2">
      <c r="A879" s="244" t="s">
        <v>4881</v>
      </c>
      <c r="B879" s="235" t="s">
        <v>7893</v>
      </c>
      <c r="C879" s="235" t="s">
        <v>70</v>
      </c>
      <c r="D879" s="236" t="s">
        <v>8159</v>
      </c>
      <c r="E879" s="235" t="s">
        <v>4882</v>
      </c>
      <c r="F879" s="237" t="s">
        <v>4883</v>
      </c>
      <c r="G879" s="237"/>
      <c r="H879" s="237" t="s">
        <v>4884</v>
      </c>
      <c r="I879" s="237" t="s">
        <v>4885</v>
      </c>
      <c r="J879" s="235" t="s">
        <v>4886</v>
      </c>
      <c r="K879" s="235" t="s">
        <v>4887</v>
      </c>
      <c r="L879" s="235" t="s">
        <v>4888</v>
      </c>
      <c r="M879" s="235" t="s">
        <v>4889</v>
      </c>
      <c r="N879" s="238" t="s">
        <v>46</v>
      </c>
      <c r="O879" s="239" t="s">
        <v>582</v>
      </c>
      <c r="P879" s="239" t="s">
        <v>4890</v>
      </c>
      <c r="Q879" s="240"/>
      <c r="R879" s="239"/>
      <c r="S879" s="240">
        <v>93401</v>
      </c>
      <c r="T879" s="240" t="s">
        <v>4891</v>
      </c>
      <c r="U879" s="240">
        <v>2015</v>
      </c>
      <c r="V879" s="241">
        <v>38659</v>
      </c>
      <c r="W879" s="239">
        <v>7214</v>
      </c>
      <c r="X879" s="257"/>
      <c r="Y879" s="238"/>
      <c r="Z879" s="257"/>
      <c r="AA879" s="257"/>
      <c r="AB879" s="257"/>
      <c r="AC879" s="235"/>
      <c r="AD879" s="41"/>
      <c r="AE879" s="41"/>
      <c r="AF879" s="41"/>
      <c r="AG879" s="41"/>
      <c r="AH879" s="41"/>
      <c r="AI879" s="307"/>
    </row>
    <row r="880" spans="1:35" ht="45" hidden="1" customHeight="1" x14ac:dyDescent="0.2">
      <c r="A880" s="234" t="s">
        <v>8374</v>
      </c>
      <c r="B880" s="256">
        <v>815184009</v>
      </c>
      <c r="C880" s="235" t="s">
        <v>5065</v>
      </c>
      <c r="D880" s="236" t="s">
        <v>8188</v>
      </c>
      <c r="E880" s="235" t="s">
        <v>5066</v>
      </c>
      <c r="F880" s="237" t="s">
        <v>7515</v>
      </c>
      <c r="G880" s="237"/>
      <c r="H880" s="237" t="s">
        <v>5068</v>
      </c>
      <c r="I880" s="237" t="s">
        <v>28</v>
      </c>
      <c r="J880" s="235"/>
      <c r="K880" s="235"/>
      <c r="L880" s="235" t="s">
        <v>7516</v>
      </c>
      <c r="M880" s="235" t="s">
        <v>7517</v>
      </c>
      <c r="N880" s="238" t="s">
        <v>728</v>
      </c>
      <c r="O880" s="239" t="s">
        <v>1514</v>
      </c>
      <c r="P880" s="239" t="s">
        <v>5287</v>
      </c>
      <c r="Q880" s="240" t="s">
        <v>5288</v>
      </c>
      <c r="R880" s="239"/>
      <c r="S880" s="240">
        <v>93105</v>
      </c>
      <c r="T880" s="240" t="s">
        <v>7518</v>
      </c>
      <c r="U880" s="240">
        <v>2020</v>
      </c>
      <c r="V880" s="241">
        <v>38652</v>
      </c>
      <c r="W880" s="239">
        <v>7210</v>
      </c>
      <c r="X880" s="257"/>
      <c r="Y880" s="238"/>
      <c r="Z880" s="257"/>
      <c r="AA880" s="257"/>
      <c r="AB880" s="257"/>
      <c r="AC880" s="235"/>
      <c r="AD880" s="41"/>
      <c r="AE880" s="41"/>
      <c r="AF880" s="41"/>
      <c r="AG880" s="41"/>
      <c r="AH880" s="41"/>
      <c r="AI880" s="307"/>
    </row>
    <row r="881" spans="1:35" ht="45" hidden="1" customHeight="1" x14ac:dyDescent="0.2">
      <c r="A881" s="244" t="s">
        <v>7519</v>
      </c>
      <c r="B881" s="235">
        <v>719122000</v>
      </c>
      <c r="C881" s="235" t="s">
        <v>70</v>
      </c>
      <c r="D881" s="236" t="s">
        <v>8159</v>
      </c>
      <c r="E881" s="235" t="s">
        <v>4899</v>
      </c>
      <c r="F881" s="237" t="s">
        <v>7953</v>
      </c>
      <c r="G881" s="237"/>
      <c r="H881" s="237" t="s">
        <v>4900</v>
      </c>
      <c r="I881" s="237" t="s">
        <v>5716</v>
      </c>
      <c r="J881" s="235"/>
      <c r="K881" s="235" t="s">
        <v>7520</v>
      </c>
      <c r="L881" s="235" t="s">
        <v>5717</v>
      </c>
      <c r="M881" s="235" t="s">
        <v>4901</v>
      </c>
      <c r="N881" s="238" t="s">
        <v>46</v>
      </c>
      <c r="O881" s="239" t="s">
        <v>582</v>
      </c>
      <c r="P881" s="239" t="s">
        <v>4902</v>
      </c>
      <c r="Q881" s="240"/>
      <c r="R881" s="239"/>
      <c r="S881" s="240">
        <v>93105</v>
      </c>
      <c r="T881" s="240" t="s">
        <v>7521</v>
      </c>
      <c r="U881" s="240">
        <v>2020</v>
      </c>
      <c r="V881" s="241">
        <v>39177</v>
      </c>
      <c r="W881" s="239">
        <v>7385</v>
      </c>
      <c r="X881" s="257"/>
      <c r="Y881" s="238"/>
      <c r="Z881" s="257"/>
      <c r="AA881" s="257"/>
      <c r="AB881" s="257"/>
      <c r="AC881" s="235"/>
      <c r="AD881" s="41"/>
      <c r="AE881" s="41"/>
      <c r="AF881" s="41"/>
      <c r="AG881" s="41"/>
      <c r="AH881" s="41"/>
      <c r="AI881" s="307"/>
    </row>
    <row r="882" spans="1:35" ht="45" hidden="1" customHeight="1" x14ac:dyDescent="0.2">
      <c r="A882" s="244" t="s">
        <v>4903</v>
      </c>
      <c r="B882" s="235">
        <v>709952005</v>
      </c>
      <c r="C882" s="235" t="s">
        <v>4904</v>
      </c>
      <c r="D882" s="236" t="s">
        <v>8159</v>
      </c>
      <c r="E882" s="235" t="s">
        <v>4905</v>
      </c>
      <c r="F882" s="237" t="s">
        <v>4906</v>
      </c>
      <c r="G882" s="237"/>
      <c r="H882" s="237" t="s">
        <v>4907</v>
      </c>
      <c r="I882" s="237" t="s">
        <v>7746</v>
      </c>
      <c r="J882" s="235" t="s">
        <v>4908</v>
      </c>
      <c r="K882" s="235" t="s">
        <v>7747</v>
      </c>
      <c r="L882" s="270" t="s">
        <v>4909</v>
      </c>
      <c r="M882" s="235" t="s">
        <v>4910</v>
      </c>
      <c r="N882" s="238" t="s">
        <v>46</v>
      </c>
      <c r="O882" s="239" t="s">
        <v>582</v>
      </c>
      <c r="P882" s="239" t="s">
        <v>4911</v>
      </c>
      <c r="Q882" s="240"/>
      <c r="R882" s="239"/>
      <c r="S882" s="240">
        <v>93105</v>
      </c>
      <c r="T882" s="240" t="s">
        <v>7748</v>
      </c>
      <c r="U882" s="240">
        <v>2020</v>
      </c>
      <c r="V882" s="241">
        <v>39006</v>
      </c>
      <c r="W882" s="239">
        <v>7336</v>
      </c>
      <c r="X882" s="257"/>
      <c r="Y882" s="238"/>
      <c r="Z882" s="257"/>
      <c r="AA882" s="257"/>
      <c r="AB882" s="257"/>
      <c r="AC882" s="235"/>
      <c r="AD882" s="41"/>
      <c r="AE882" s="41"/>
      <c r="AF882" s="41"/>
      <c r="AG882" s="41"/>
      <c r="AH882" s="41"/>
      <c r="AI882" s="307"/>
    </row>
    <row r="883" spans="1:35" ht="45" hidden="1" customHeight="1" x14ac:dyDescent="0.2">
      <c r="A883" s="244" t="s">
        <v>4892</v>
      </c>
      <c r="B883" s="235">
        <v>707918004</v>
      </c>
      <c r="C883" s="235" t="s">
        <v>481</v>
      </c>
      <c r="D883" s="236" t="s">
        <v>8188</v>
      </c>
      <c r="E883" s="235" t="s">
        <v>4893</v>
      </c>
      <c r="F883" s="237" t="s">
        <v>1400</v>
      </c>
      <c r="G883" s="237"/>
      <c r="H883" s="237" t="s">
        <v>4894</v>
      </c>
      <c r="I883" s="237" t="s">
        <v>28</v>
      </c>
      <c r="J883" s="235"/>
      <c r="K883" s="235"/>
      <c r="L883" s="235" t="s">
        <v>4895</v>
      </c>
      <c r="M883" s="235" t="s">
        <v>4897</v>
      </c>
      <c r="N883" s="238" t="s">
        <v>728</v>
      </c>
      <c r="O883" s="239" t="s">
        <v>1514</v>
      </c>
      <c r="P883" s="239" t="s">
        <v>4898</v>
      </c>
      <c r="Q883" s="252" t="s">
        <v>4896</v>
      </c>
      <c r="R883" s="239"/>
      <c r="S883" s="240">
        <v>93105</v>
      </c>
      <c r="T883" s="240" t="s">
        <v>5475</v>
      </c>
      <c r="U883" s="240">
        <v>2018</v>
      </c>
      <c r="V883" s="241">
        <v>38652</v>
      </c>
      <c r="W883" s="239">
        <v>7319</v>
      </c>
      <c r="X883" s="257"/>
      <c r="Y883" s="238"/>
      <c r="Z883" s="257"/>
      <c r="AA883" s="257"/>
      <c r="AB883" s="257"/>
      <c r="AC883" s="235"/>
      <c r="AD883" s="41"/>
      <c r="AE883" s="41"/>
      <c r="AF883" s="41"/>
      <c r="AG883" s="41"/>
      <c r="AH883" s="41"/>
      <c r="AI883" s="307"/>
    </row>
    <row r="884" spans="1:35" ht="45" hidden="1" customHeight="1" x14ac:dyDescent="0.2">
      <c r="A884" s="244" t="s">
        <v>4912</v>
      </c>
      <c r="B884" s="235">
        <v>609100001</v>
      </c>
      <c r="C884" s="235" t="s">
        <v>4913</v>
      </c>
      <c r="D884" s="236" t="s">
        <v>8188</v>
      </c>
      <c r="E884" s="235" t="s">
        <v>4914</v>
      </c>
      <c r="F884" s="237" t="s">
        <v>1400</v>
      </c>
      <c r="G884" s="237"/>
      <c r="H884" s="237" t="s">
        <v>4915</v>
      </c>
      <c r="I884" s="237" t="s">
        <v>28</v>
      </c>
      <c r="J884" s="235"/>
      <c r="K884" s="235"/>
      <c r="L884" s="235" t="s">
        <v>5498</v>
      </c>
      <c r="M884" s="235" t="s">
        <v>4916</v>
      </c>
      <c r="N884" s="238" t="s">
        <v>46</v>
      </c>
      <c r="O884" s="239" t="s">
        <v>582</v>
      </c>
      <c r="P884" s="239">
        <v>229781046</v>
      </c>
      <c r="Q884" s="251" t="s">
        <v>5375</v>
      </c>
      <c r="R884" s="239"/>
      <c r="S884" s="240">
        <v>93105</v>
      </c>
      <c r="T884" s="240" t="s">
        <v>7522</v>
      </c>
      <c r="U884" s="240">
        <v>2020</v>
      </c>
      <c r="V884" s="241">
        <v>37970</v>
      </c>
      <c r="W884" s="239">
        <v>6890</v>
      </c>
      <c r="X884" s="302"/>
      <c r="Y884" s="303"/>
      <c r="Z884" s="302"/>
      <c r="AA884" s="302"/>
      <c r="AB884" s="302"/>
      <c r="AC884" s="304"/>
      <c r="AD884" s="41"/>
      <c r="AE884" s="41"/>
      <c r="AF884" s="41"/>
      <c r="AG884" s="41"/>
      <c r="AH884" s="41"/>
      <c r="AI884" s="307"/>
    </row>
    <row r="885" spans="1:35" ht="45" hidden="1" customHeight="1" x14ac:dyDescent="0.2">
      <c r="A885" s="244" t="s">
        <v>7523</v>
      </c>
      <c r="B885" s="235">
        <v>609110066</v>
      </c>
      <c r="C885" s="235" t="s">
        <v>481</v>
      </c>
      <c r="D885" s="236" t="s">
        <v>8188</v>
      </c>
      <c r="E885" s="235" t="s">
        <v>4917</v>
      </c>
      <c r="F885" s="237" t="s">
        <v>3621</v>
      </c>
      <c r="G885" s="237"/>
      <c r="H885" s="237" t="s">
        <v>4918</v>
      </c>
      <c r="I885" s="237" t="s">
        <v>4919</v>
      </c>
      <c r="J885" s="235" t="s">
        <v>5720</v>
      </c>
      <c r="K885" s="235"/>
      <c r="L885" s="235" t="s">
        <v>5721</v>
      </c>
      <c r="M885" s="235" t="s">
        <v>4920</v>
      </c>
      <c r="N885" s="238" t="s">
        <v>294</v>
      </c>
      <c r="O885" s="240" t="s">
        <v>902</v>
      </c>
      <c r="P885" s="239" t="s">
        <v>5170</v>
      </c>
      <c r="Q885" s="291" t="s">
        <v>5171</v>
      </c>
      <c r="R885" s="239"/>
      <c r="S885" s="240">
        <v>93105</v>
      </c>
      <c r="T885" s="240" t="s">
        <v>5739</v>
      </c>
      <c r="U885" s="240">
        <v>2019</v>
      </c>
      <c r="V885" s="241">
        <v>39582</v>
      </c>
      <c r="W885" s="239">
        <v>7391</v>
      </c>
      <c r="X885" s="257"/>
      <c r="Y885" s="238"/>
      <c r="Z885" s="257"/>
      <c r="AA885" s="257"/>
      <c r="AB885" s="257"/>
      <c r="AC885" s="235"/>
      <c r="AD885" s="41"/>
      <c r="AE885" s="41"/>
      <c r="AF885" s="41"/>
      <c r="AG885" s="41"/>
      <c r="AH885" s="41"/>
      <c r="AI885" s="307"/>
    </row>
    <row r="886" spans="1:35" ht="45" hidden="1" customHeight="1" x14ac:dyDescent="0.2">
      <c r="A886" s="244" t="s">
        <v>4921</v>
      </c>
      <c r="B886" s="235">
        <v>879129001</v>
      </c>
      <c r="C886" s="235" t="s">
        <v>481</v>
      </c>
      <c r="D886" s="236" t="s">
        <v>8188</v>
      </c>
      <c r="E886" s="235" t="s">
        <v>4922</v>
      </c>
      <c r="F886" s="237" t="s">
        <v>4923</v>
      </c>
      <c r="G886" s="237"/>
      <c r="H886" s="237" t="s">
        <v>4924</v>
      </c>
      <c r="I886" s="237" t="s">
        <v>28</v>
      </c>
      <c r="J886" s="235"/>
      <c r="K886" s="235"/>
      <c r="L886" s="235" t="s">
        <v>5246</v>
      </c>
      <c r="M886" s="235" t="s">
        <v>4926</v>
      </c>
      <c r="N886" s="238" t="s">
        <v>47</v>
      </c>
      <c r="O886" s="239" t="s">
        <v>1174</v>
      </c>
      <c r="P886" s="239" t="s">
        <v>4927</v>
      </c>
      <c r="Q886" s="240" t="s">
        <v>4925</v>
      </c>
      <c r="R886" s="239"/>
      <c r="S886" s="240">
        <v>93105</v>
      </c>
      <c r="T886" s="240" t="s">
        <v>5245</v>
      </c>
      <c r="U886" s="240">
        <v>2018</v>
      </c>
      <c r="V886" s="241">
        <v>38824</v>
      </c>
      <c r="W886" s="239">
        <v>7318</v>
      </c>
      <c r="X886" s="257"/>
      <c r="Y886" s="238"/>
      <c r="Z886" s="257"/>
      <c r="AA886" s="257"/>
      <c r="AB886" s="257"/>
      <c r="AC886" s="235"/>
      <c r="AD886" s="41"/>
      <c r="AE886" s="41"/>
      <c r="AF886" s="41"/>
      <c r="AG886" s="41"/>
      <c r="AH886" s="41"/>
      <c r="AI886" s="307"/>
    </row>
    <row r="887" spans="1:35" ht="45" hidden="1" customHeight="1" x14ac:dyDescent="0.2">
      <c r="A887" s="244" t="s">
        <v>5451</v>
      </c>
      <c r="B887" s="235">
        <v>609110007</v>
      </c>
      <c r="C887" s="235" t="s">
        <v>4913</v>
      </c>
      <c r="D887" s="236" t="s">
        <v>8188</v>
      </c>
      <c r="E887" s="235" t="s">
        <v>4928</v>
      </c>
      <c r="F887" s="237" t="s">
        <v>26</v>
      </c>
      <c r="G887" s="237"/>
      <c r="H887" s="237" t="s">
        <v>4929</v>
      </c>
      <c r="I887" s="237" t="s">
        <v>28</v>
      </c>
      <c r="J887" s="235"/>
      <c r="K887" s="235"/>
      <c r="L887" s="235" t="s">
        <v>4930</v>
      </c>
      <c r="M887" s="235" t="s">
        <v>4932</v>
      </c>
      <c r="N887" s="238" t="s">
        <v>46</v>
      </c>
      <c r="O887" s="239" t="s">
        <v>1564</v>
      </c>
      <c r="P887" s="239" t="s">
        <v>4933</v>
      </c>
      <c r="Q887" s="252" t="s">
        <v>4931</v>
      </c>
      <c r="R887" s="239"/>
      <c r="S887" s="240">
        <v>93105</v>
      </c>
      <c r="T887" s="240" t="s">
        <v>5452</v>
      </c>
      <c r="U887" s="240">
        <v>2018</v>
      </c>
      <c r="V887" s="241">
        <v>37970</v>
      </c>
      <c r="W887" s="239">
        <v>7100</v>
      </c>
      <c r="X887" s="257"/>
      <c r="Y887" s="238"/>
      <c r="Z887" s="257"/>
      <c r="AA887" s="257"/>
      <c r="AB887" s="257"/>
      <c r="AC887" s="235"/>
      <c r="AD887" s="41"/>
      <c r="AE887" s="41"/>
      <c r="AF887" s="41"/>
      <c r="AG887" s="41"/>
      <c r="AH887" s="41"/>
      <c r="AI887" s="307"/>
    </row>
    <row r="888" spans="1:35" ht="45" hidden="1" customHeight="1" x14ac:dyDescent="0.2">
      <c r="A888" s="244" t="s">
        <v>7524</v>
      </c>
      <c r="B888" s="235">
        <v>609210001</v>
      </c>
      <c r="C888" s="235" t="s">
        <v>4913</v>
      </c>
      <c r="D888" s="236" t="s">
        <v>8188</v>
      </c>
      <c r="E888" s="235" t="s">
        <v>4934</v>
      </c>
      <c r="F888" s="237" t="s">
        <v>26</v>
      </c>
      <c r="G888" s="237"/>
      <c r="H888" s="237" t="s">
        <v>4935</v>
      </c>
      <c r="I888" s="237" t="s">
        <v>28</v>
      </c>
      <c r="J888" s="235"/>
      <c r="K888" s="235"/>
      <c r="L888" s="235" t="s">
        <v>4936</v>
      </c>
      <c r="M888" s="235" t="s">
        <v>4938</v>
      </c>
      <c r="N888" s="238" t="s">
        <v>504</v>
      </c>
      <c r="O888" s="239" t="s">
        <v>179</v>
      </c>
      <c r="P888" s="239" t="s">
        <v>4939</v>
      </c>
      <c r="Q888" s="240" t="s">
        <v>4937</v>
      </c>
      <c r="R888" s="239"/>
      <c r="S888" s="240">
        <v>93105</v>
      </c>
      <c r="T888" s="240" t="s">
        <v>4940</v>
      </c>
      <c r="U888" s="240">
        <v>2017</v>
      </c>
      <c r="V888" s="241">
        <v>39401</v>
      </c>
      <c r="W888" s="239">
        <v>7383</v>
      </c>
      <c r="X888" s="257"/>
      <c r="Y888" s="238"/>
      <c r="Z888" s="257"/>
      <c r="AA888" s="257"/>
      <c r="AB888" s="257"/>
      <c r="AC888" s="235"/>
      <c r="AD888" s="41"/>
      <c r="AE888" s="41"/>
      <c r="AF888" s="41"/>
      <c r="AG888" s="41"/>
      <c r="AH888" s="41"/>
      <c r="AI888" s="307"/>
    </row>
    <row r="889" spans="1:35" ht="45" hidden="1" customHeight="1" x14ac:dyDescent="0.2">
      <c r="A889" s="244" t="s">
        <v>4941</v>
      </c>
      <c r="B889" s="235" t="s">
        <v>7894</v>
      </c>
      <c r="C889" s="235" t="s">
        <v>1291</v>
      </c>
      <c r="D889" s="236" t="s">
        <v>8225</v>
      </c>
      <c r="E889" s="235" t="s">
        <v>4942</v>
      </c>
      <c r="F889" s="237" t="s">
        <v>5454</v>
      </c>
      <c r="G889" s="237"/>
      <c r="H889" s="237" t="s">
        <v>4943</v>
      </c>
      <c r="I889" s="237" t="s">
        <v>5455</v>
      </c>
      <c r="J889" s="235" t="s">
        <v>4944</v>
      </c>
      <c r="K889" s="235"/>
      <c r="L889" s="235" t="s">
        <v>4945</v>
      </c>
      <c r="M889" s="235" t="s">
        <v>4946</v>
      </c>
      <c r="N889" s="238" t="s">
        <v>46</v>
      </c>
      <c r="O889" s="239" t="s">
        <v>582</v>
      </c>
      <c r="P889" s="239" t="s">
        <v>4947</v>
      </c>
      <c r="Q889" s="240"/>
      <c r="R889" s="239"/>
      <c r="S889" s="240" t="s">
        <v>346</v>
      </c>
      <c r="T889" s="240" t="s">
        <v>5456</v>
      </c>
      <c r="U889" s="240">
        <v>2018</v>
      </c>
      <c r="V889" s="241">
        <v>39392</v>
      </c>
      <c r="W889" s="239">
        <v>7382</v>
      </c>
      <c r="X889" s="257"/>
      <c r="Y889" s="238"/>
      <c r="Z889" s="257"/>
      <c r="AA889" s="257"/>
      <c r="AB889" s="257"/>
      <c r="AC889" s="235"/>
      <c r="AD889" s="41"/>
      <c r="AE889" s="41"/>
      <c r="AF889" s="41"/>
      <c r="AG889" s="41"/>
      <c r="AH889" s="41"/>
      <c r="AI889" s="307"/>
    </row>
    <row r="890" spans="1:35" ht="45" hidden="1" customHeight="1" x14ac:dyDescent="0.2">
      <c r="A890" s="244" t="s">
        <v>7525</v>
      </c>
      <c r="B890" s="235">
        <v>707291001</v>
      </c>
      <c r="C890" s="235" t="s">
        <v>4948</v>
      </c>
      <c r="D890" s="236" t="s">
        <v>8188</v>
      </c>
      <c r="E890" s="235" t="s">
        <v>4949</v>
      </c>
      <c r="F890" s="237" t="s">
        <v>26</v>
      </c>
      <c r="G890" s="237"/>
      <c r="H890" s="237" t="s">
        <v>4950</v>
      </c>
      <c r="I890" s="237" t="s">
        <v>28</v>
      </c>
      <c r="J890" s="235"/>
      <c r="K890" s="235"/>
      <c r="L890" s="235" t="s">
        <v>7741</v>
      </c>
      <c r="M890" s="235" t="s">
        <v>4951</v>
      </c>
      <c r="N890" s="238" t="s">
        <v>46</v>
      </c>
      <c r="O890" s="239" t="s">
        <v>582</v>
      </c>
      <c r="P890" s="239"/>
      <c r="Q890" s="240"/>
      <c r="R890" s="239"/>
      <c r="S890" s="240">
        <v>93105</v>
      </c>
      <c r="T890" s="240" t="s">
        <v>7987</v>
      </c>
      <c r="U890" s="240">
        <v>2021</v>
      </c>
      <c r="V890" s="241">
        <v>37970</v>
      </c>
      <c r="W890" s="239">
        <v>7134</v>
      </c>
      <c r="X890" s="257"/>
      <c r="Y890" s="238"/>
      <c r="Z890" s="257"/>
      <c r="AA890" s="257"/>
      <c r="AB890" s="257"/>
      <c r="AC890" s="235"/>
      <c r="AD890" s="41"/>
      <c r="AE890" s="41"/>
      <c r="AF890" s="41"/>
      <c r="AG890" s="41"/>
      <c r="AH890" s="41"/>
      <c r="AI890" s="307"/>
    </row>
    <row r="891" spans="1:35" ht="45" hidden="1" customHeight="1" x14ac:dyDescent="0.2">
      <c r="A891" s="244" t="s">
        <v>7526</v>
      </c>
      <c r="B891" s="235">
        <v>721600009</v>
      </c>
      <c r="C891" s="235" t="s">
        <v>4952</v>
      </c>
      <c r="D891" s="236" t="s">
        <v>8164</v>
      </c>
      <c r="E891" s="235" t="s">
        <v>4953</v>
      </c>
      <c r="F891" s="237" t="s">
        <v>4954</v>
      </c>
      <c r="G891" s="237"/>
      <c r="H891" s="237" t="s">
        <v>4955</v>
      </c>
      <c r="I891" s="237" t="s">
        <v>28</v>
      </c>
      <c r="J891" s="235"/>
      <c r="K891" s="235"/>
      <c r="L891" s="235" t="s">
        <v>4956</v>
      </c>
      <c r="M891" s="235" t="s">
        <v>4958</v>
      </c>
      <c r="N891" s="238" t="s">
        <v>46</v>
      </c>
      <c r="O891" s="239" t="s">
        <v>582</v>
      </c>
      <c r="P891" s="239" t="s">
        <v>4959</v>
      </c>
      <c r="Q891" s="240" t="s">
        <v>4957</v>
      </c>
      <c r="R891" s="239"/>
      <c r="S891" s="240" t="s">
        <v>247</v>
      </c>
      <c r="T891" s="240" t="s">
        <v>4960</v>
      </c>
      <c r="U891" s="240">
        <v>2011</v>
      </c>
      <c r="V891" s="241">
        <v>40021</v>
      </c>
      <c r="W891" s="239">
        <v>7414</v>
      </c>
      <c r="X891" s="257"/>
      <c r="Y891" s="238"/>
      <c r="Z891" s="257"/>
      <c r="AA891" s="257"/>
      <c r="AB891" s="257"/>
      <c r="AC891" s="235"/>
      <c r="AD891" s="41"/>
      <c r="AE891" s="41"/>
      <c r="AF891" s="41"/>
      <c r="AG891" s="41"/>
      <c r="AH891" s="41"/>
      <c r="AI891" s="307"/>
    </row>
    <row r="892" spans="1:35" ht="45" hidden="1" customHeight="1" x14ac:dyDescent="0.2">
      <c r="A892" s="244" t="s">
        <v>7790</v>
      </c>
      <c r="B892" s="235">
        <v>651902371</v>
      </c>
      <c r="C892" s="235"/>
      <c r="D892" s="236" t="s">
        <v>8159</v>
      </c>
      <c r="E892" s="235" t="s">
        <v>7791</v>
      </c>
      <c r="F892" s="237" t="s">
        <v>7792</v>
      </c>
      <c r="G892" s="237"/>
      <c r="H892" s="237" t="s">
        <v>7793</v>
      </c>
      <c r="I892" s="237" t="s">
        <v>7794</v>
      </c>
      <c r="J892" s="235" t="s">
        <v>7795</v>
      </c>
      <c r="K892" s="235" t="s">
        <v>7796</v>
      </c>
      <c r="L892" s="235" t="s">
        <v>7797</v>
      </c>
      <c r="M892" s="235" t="s">
        <v>7798</v>
      </c>
      <c r="N892" s="238" t="s">
        <v>504</v>
      </c>
      <c r="O892" s="239" t="s">
        <v>3142</v>
      </c>
      <c r="P892" s="239" t="s">
        <v>7799</v>
      </c>
      <c r="Q892" s="251" t="s">
        <v>7800</v>
      </c>
      <c r="R892" s="239"/>
      <c r="S892" s="240">
        <v>93401</v>
      </c>
      <c r="T892" s="240" t="s">
        <v>6081</v>
      </c>
      <c r="U892" s="240">
        <v>2020</v>
      </c>
      <c r="V892" s="241">
        <v>44469</v>
      </c>
      <c r="W892" s="239">
        <v>7738</v>
      </c>
      <c r="X892" s="319"/>
      <c r="Y892" s="43"/>
      <c r="Z892" s="319"/>
      <c r="AA892" s="319"/>
      <c r="AB892" s="319"/>
      <c r="AC892" s="42"/>
      <c r="AD892" s="41"/>
      <c r="AE892" s="41"/>
      <c r="AF892" s="41"/>
      <c r="AG892" s="41"/>
      <c r="AH892" s="41"/>
      <c r="AI892" s="307"/>
    </row>
    <row r="893" spans="1:35" ht="45" hidden="1" customHeight="1" x14ac:dyDescent="0.2">
      <c r="A893" s="292" t="s">
        <v>8017</v>
      </c>
      <c r="B893" s="293">
        <v>652061559</v>
      </c>
      <c r="C893" s="235"/>
      <c r="D893" s="236" t="s">
        <v>8225</v>
      </c>
      <c r="E893" s="294" t="s">
        <v>7791</v>
      </c>
      <c r="F893" s="294" t="s">
        <v>8018</v>
      </c>
      <c r="G893" s="294"/>
      <c r="H893" s="294" t="s">
        <v>8019</v>
      </c>
      <c r="I893" s="240" t="s">
        <v>8020</v>
      </c>
      <c r="J893" s="240"/>
      <c r="K893" s="240"/>
      <c r="L893" s="235" t="s">
        <v>8021</v>
      </c>
      <c r="M893" s="235" t="s">
        <v>8022</v>
      </c>
      <c r="N893" s="239" t="s">
        <v>47</v>
      </c>
      <c r="O893" s="239" t="s">
        <v>1174</v>
      </c>
      <c r="P893" s="239" t="s">
        <v>8023</v>
      </c>
      <c r="Q893" s="235" t="s">
        <v>8024</v>
      </c>
      <c r="R893" s="239"/>
      <c r="S893" s="240">
        <v>93401</v>
      </c>
      <c r="T893" s="240" t="s">
        <v>8025</v>
      </c>
      <c r="U893" s="240">
        <v>2021</v>
      </c>
      <c r="V893" s="295">
        <v>44712</v>
      </c>
      <c r="W893" s="239">
        <v>907</v>
      </c>
      <c r="X893" s="257"/>
      <c r="Y893" s="238"/>
      <c r="Z893" s="257"/>
      <c r="AA893" s="257"/>
      <c r="AB893" s="257"/>
      <c r="AC893" s="235"/>
      <c r="AD893" s="320"/>
      <c r="AE893" s="320"/>
      <c r="AF893" s="320"/>
      <c r="AG893" s="320"/>
      <c r="AH893" s="320"/>
      <c r="AI893" s="307"/>
    </row>
  </sheetData>
  <autoFilter ref="A2:AI893">
    <filterColumn colId="0">
      <filters>
        <filter val="I. Municipalidad de San Pablo"/>
        <filter val="Misión Evangélica San Pablo de Chile_x000a_ _x000a_"/>
        <filter val="Parroquia San Pablo"/>
      </filters>
    </filterColumn>
  </autoFilter>
  <hyperlinks>
    <hyperlink ref="Q781" r:id="rId1"/>
    <hyperlink ref="Q794" r:id="rId2"/>
    <hyperlink ref="Q795" r:id="rId3"/>
    <hyperlink ref="Q806" r:id="rId4"/>
    <hyperlink ref="Q807" r:id="rId5"/>
    <hyperlink ref="Q809" r:id="rId6"/>
    <hyperlink ref="Q814" r:id="rId7"/>
    <hyperlink ref="Q818" r:id="rId8"/>
    <hyperlink ref="Q819" r:id="rId9"/>
    <hyperlink ref="Q837" r:id="rId10"/>
    <hyperlink ref="Q853" r:id="rId11"/>
    <hyperlink ref="Q873" r:id="rId12"/>
    <hyperlink ref="Q883" r:id="rId13"/>
    <hyperlink ref="Q887" r:id="rId14"/>
    <hyperlink ref="Q720" r:id="rId15"/>
    <hyperlink ref="Q783" r:id="rId16" display="info@grada.cl"/>
    <hyperlink ref="Q335" r:id="rId17"/>
    <hyperlink ref="Q182" r:id="rId18"/>
    <hyperlink ref="Q249" r:id="rId19" display="mailto:ps.robertomorales@gmail.com"/>
    <hyperlink ref="Q75" r:id="rId20"/>
    <hyperlink ref="Q274" r:id="rId21"/>
    <hyperlink ref="Q406" r:id="rId22"/>
    <hyperlink ref="Q464" r:id="rId23"/>
    <hyperlink ref="Q575" r:id="rId24" display="mailto:daniel.jadue@recoleta.cl"/>
    <hyperlink ref="Q429" r:id="rId25"/>
    <hyperlink ref="Q457" r:id="rId26" display="mailto:alcaldecuadrado@huechuraba.cl"/>
    <hyperlink ref="Q458" r:id="rId27"/>
    <hyperlink ref="Q491" r:id="rId28"/>
    <hyperlink ref="Q885" r:id="rId29" display="mailto:mcataldo@ubiobio.cl"/>
    <hyperlink ref="Q360" r:id="rId30"/>
    <hyperlink ref="Q395" r:id="rId31"/>
    <hyperlink ref="Q485" r:id="rId32"/>
    <hyperlink ref="Q102" r:id="rId33"/>
    <hyperlink ref="Q260" r:id="rId34" display="mailto:fundacionhabitos@gmail.com"/>
    <hyperlink ref="Q863" r:id="rId35"/>
    <hyperlink ref="Q479" r:id="rId36"/>
    <hyperlink ref="Q731" r:id="rId37"/>
    <hyperlink ref="Q74" r:id="rId38"/>
    <hyperlink ref="Q39" r:id="rId39" display="rosarico56@hotmail.com"/>
    <hyperlink ref="Q183" r:id="rId40"/>
    <hyperlink ref="Q176" r:id="rId41"/>
    <hyperlink ref="Q173" r:id="rId42"/>
    <hyperlink ref="Q342" r:id="rId43"/>
    <hyperlink ref="Q870" r:id="rId44"/>
    <hyperlink ref="Q115" r:id="rId45"/>
    <hyperlink ref="Q884" r:id="rId46"/>
    <hyperlink ref="Q377" r:id="rId47"/>
    <hyperlink ref="Q812" r:id="rId48"/>
    <hyperlink ref="Q655" r:id="rId49"/>
    <hyperlink ref="Q52" r:id="rId50"/>
    <hyperlink ref="Q325" r:id="rId51"/>
    <hyperlink ref="Q861" r:id="rId52" display="parroquihualqui@gmail.com"/>
    <hyperlink ref="Q785" r:id="rId53"/>
    <hyperlink ref="Q805" r:id="rId54" display="corpelconquistador@gmail.com, "/>
    <hyperlink ref="Q105" r:id="rId55"/>
    <hyperlink ref="Q833" r:id="rId56"/>
    <hyperlink ref="Q798" r:id="rId57"/>
    <hyperlink ref="Q518" r:id="rId58"/>
    <hyperlink ref="Q321" r:id="rId59"/>
    <hyperlink ref="Q738" r:id="rId60"/>
    <hyperlink ref="Q110" r:id="rId61"/>
    <hyperlink ref="Q291" r:id="rId62"/>
    <hyperlink ref="Q229" r:id="rId63"/>
    <hyperlink ref="Q168" r:id="rId64"/>
    <hyperlink ref="Q231" r:id="rId65"/>
    <hyperlink ref="Q740" r:id="rId66"/>
    <hyperlink ref="Q298" r:id="rId67"/>
    <hyperlink ref="Q270" r:id="rId68"/>
    <hyperlink ref="Q272" r:id="rId69"/>
    <hyperlink ref="Q725" r:id="rId70"/>
    <hyperlink ref="Q119" r:id="rId71"/>
    <hyperlink ref="Q171" r:id="rId72"/>
    <hyperlink ref="Q728" r:id="rId73"/>
    <hyperlink ref="Q624" r:id="rId74" display="opdtiltil@gmail.com_x000a_"/>
    <hyperlink ref="Q293" r:id="rId75"/>
    <hyperlink ref="Q253" r:id="rId76"/>
    <hyperlink ref="Q216" r:id="rId77"/>
    <hyperlink ref="Q777" r:id="rId78"/>
    <hyperlink ref="Q835" r:id="rId79"/>
    <hyperlink ref="Q67" r:id="rId80" display="direccion@chilederechos.cl "/>
    <hyperlink ref="Q569" r:id="rId81"/>
    <hyperlink ref="Q717" r:id="rId82"/>
    <hyperlink ref="Q222" r:id="rId83"/>
    <hyperlink ref="Q839" r:id="rId84"/>
    <hyperlink ref="Q319" r:id="rId85"/>
    <hyperlink ref="Q191" r:id="rId86"/>
    <hyperlink ref="Q112" r:id="rId87"/>
    <hyperlink ref="Q758" r:id="rId88"/>
    <hyperlink ref="Q200" r:id="rId89"/>
    <hyperlink ref="Q851" r:id="rId90"/>
    <hyperlink ref="Q120" r:id="rId91"/>
    <hyperlink ref="Q659" r:id="rId92"/>
    <hyperlink ref="Q304" r:id="rId93"/>
    <hyperlink ref="Q816" r:id="rId94"/>
    <hyperlink ref="Q872" r:id="rId95"/>
    <hyperlink ref="Q174" r:id="rId96"/>
    <hyperlink ref="Q562" r:id="rId97"/>
    <hyperlink ref="Q209" r:id="rId98"/>
    <hyperlink ref="Q60" r:id="rId99"/>
    <hyperlink ref="Q633" r:id="rId100"/>
    <hyperlink ref="Q323" r:id="rId101"/>
    <hyperlink ref="Q743" r:id="rId102"/>
    <hyperlink ref="Q158" r:id="rId103"/>
    <hyperlink ref="Q4" r:id="rId104"/>
    <hyperlink ref="Q832" r:id="rId105"/>
    <hyperlink ref="Q488" r:id="rId106"/>
    <hyperlink ref="Q762" r:id="rId107"/>
    <hyperlink ref="Q827" r:id="rId108" display="adolfo.farias@ongrenuevo.cl"/>
    <hyperlink ref="Q402" r:id="rId109"/>
    <hyperlink ref="Q288" r:id="rId110"/>
    <hyperlink ref="Q99" r:id="rId111"/>
    <hyperlink ref="Q557" r:id="rId112"/>
    <hyperlink ref="Q484" r:id="rId113"/>
    <hyperlink ref="Q127" r:id="rId114"/>
    <hyperlink ref="Q153" r:id="rId115"/>
    <hyperlink ref="Q489" r:id="rId116"/>
    <hyperlink ref="Q585" r:id="rId117"/>
    <hyperlink ref="Q397" r:id="rId118"/>
    <hyperlink ref="Q620" r:id="rId119"/>
    <hyperlink ref="Q161" r:id="rId120" display="naimcurico@gmail.com_x000a__x000a_"/>
    <hyperlink ref="Q415" r:id="rId121"/>
    <hyperlink ref="Q441" r:id="rId122"/>
    <hyperlink ref="Q45" r:id="rId123"/>
    <hyperlink ref="Q140" r:id="rId124" display="secretaria@corpocas.cl"/>
    <hyperlink ref="Q451" r:id="rId125"/>
    <hyperlink ref="Q134" r:id="rId126"/>
    <hyperlink ref="Q310" r:id="rId127"/>
    <hyperlink ref="Q144" r:id="rId128"/>
    <hyperlink ref="Q58" r:id="rId129"/>
    <hyperlink ref="Q422" r:id="rId130"/>
    <hyperlink ref="Q121" r:id="rId131"/>
    <hyperlink ref="Q463" r:id="rId132"/>
    <hyperlink ref="Q55" r:id="rId133"/>
    <hyperlink ref="Q631" r:id="rId134"/>
    <hyperlink ref="Q892" r:id="rId135"/>
    <hyperlink ref="Q525" r:id="rId136"/>
  </hyperlinks>
  <pageMargins left="0.7" right="0.7" top="0.75" bottom="0.75" header="0.3" footer="0.3"/>
  <pageSetup orientation="portrait" verticalDpi="0" r:id="rId137"/>
  <extLst>
    <ext xmlns:x14="http://schemas.microsoft.com/office/spreadsheetml/2009/9/main" uri="{CCE6A557-97BC-4b89-ADB6-D9C93CAAB3DF}">
      <x14:dataValidations xmlns:xm="http://schemas.microsoft.com/office/excel/2006/main" count="1">
        <x14:dataValidation type="list" allowBlank="1" showInputMessage="1" showErrorMessage="1">
          <x14:formula1>
            <xm:f>'[Copia de Planilla de Registro Ley N20.032 y Ley N19.862 DEJUR  (01-03-2023).xlsx]Hoja1'!#REF!</xm:f>
          </x14:formula1>
          <xm:sqref>D3:D893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73"/>
  <sheetViews>
    <sheetView topLeftCell="A127" workbookViewId="0">
      <selection activeCell="E5" sqref="E5:E171"/>
    </sheetView>
  </sheetViews>
  <sheetFormatPr baseColWidth="10" defaultRowHeight="12.75" x14ac:dyDescent="0.2"/>
  <cols>
    <col min="1" max="1" width="106.5703125" bestFit="1" customWidth="1"/>
    <col min="2" max="2" width="21" bestFit="1" customWidth="1"/>
    <col min="3" max="3" width="24.28515625" bestFit="1" customWidth="1"/>
    <col min="5" max="5" width="22.5703125" bestFit="1" customWidth="1"/>
    <col min="6" max="6" width="18.28515625" style="96" bestFit="1" customWidth="1"/>
    <col min="7" max="7" width="24.28515625" style="96" bestFit="1" customWidth="1"/>
  </cols>
  <sheetData>
    <row r="3" spans="1:7" x14ac:dyDescent="0.2">
      <c r="F3" s="95" t="s">
        <v>7729</v>
      </c>
      <c r="G3"/>
    </row>
    <row r="4" spans="1:7" x14ac:dyDescent="0.2">
      <c r="A4" s="95" t="s">
        <v>6168</v>
      </c>
      <c r="B4" s="95" t="s">
        <v>6169</v>
      </c>
      <c r="C4" s="95" t="s">
        <v>7594</v>
      </c>
      <c r="D4" s="95" t="s">
        <v>7586</v>
      </c>
      <c r="E4" s="95" t="s">
        <v>13</v>
      </c>
      <c r="F4" t="s">
        <v>8391</v>
      </c>
      <c r="G4" t="s">
        <v>8378</v>
      </c>
    </row>
    <row r="5" spans="1:7" x14ac:dyDescent="0.2">
      <c r="A5" t="s">
        <v>6149</v>
      </c>
      <c r="B5">
        <v>704164009</v>
      </c>
      <c r="C5">
        <v>1020434</v>
      </c>
      <c r="D5">
        <v>2</v>
      </c>
      <c r="E5" t="s">
        <v>6024</v>
      </c>
      <c r="F5" s="233">
        <v>5484442</v>
      </c>
      <c r="G5" s="233">
        <v>18097307</v>
      </c>
    </row>
    <row r="6" spans="1:7" x14ac:dyDescent="0.2">
      <c r="A6" t="s">
        <v>6149</v>
      </c>
      <c r="B6">
        <v>704164009</v>
      </c>
      <c r="C6">
        <v>1020313</v>
      </c>
      <c r="D6">
        <v>2</v>
      </c>
      <c r="E6" t="s">
        <v>6023</v>
      </c>
      <c r="F6" s="233">
        <v>3621562</v>
      </c>
      <c r="G6" s="233">
        <v>3621562</v>
      </c>
    </row>
    <row r="7" spans="1:7" x14ac:dyDescent="0.2">
      <c r="A7" t="s">
        <v>6150</v>
      </c>
      <c r="B7">
        <v>818329008</v>
      </c>
      <c r="C7">
        <v>1051297</v>
      </c>
      <c r="D7">
        <v>5</v>
      </c>
      <c r="E7" t="s">
        <v>6027</v>
      </c>
      <c r="F7" s="233">
        <v>9151065</v>
      </c>
      <c r="G7" s="233">
        <v>27292650</v>
      </c>
    </row>
    <row r="8" spans="1:7" x14ac:dyDescent="0.2">
      <c r="A8" t="s">
        <v>6150</v>
      </c>
      <c r="B8">
        <v>818329008</v>
      </c>
      <c r="C8">
        <v>1051298</v>
      </c>
      <c r="D8">
        <v>5</v>
      </c>
      <c r="E8" t="s">
        <v>6027</v>
      </c>
      <c r="F8" s="233">
        <v>4176881</v>
      </c>
      <c r="G8" s="233">
        <v>11985832</v>
      </c>
    </row>
    <row r="9" spans="1:7" x14ac:dyDescent="0.2">
      <c r="A9" t="s">
        <v>6150</v>
      </c>
      <c r="B9">
        <v>818329008</v>
      </c>
      <c r="C9">
        <v>1051352</v>
      </c>
      <c r="D9">
        <v>5</v>
      </c>
      <c r="E9" t="s">
        <v>6025</v>
      </c>
      <c r="F9" s="233">
        <v>6525377</v>
      </c>
      <c r="G9" s="233">
        <v>13967415</v>
      </c>
    </row>
    <row r="10" spans="1:7" x14ac:dyDescent="0.2">
      <c r="A10" t="s">
        <v>6150</v>
      </c>
      <c r="B10">
        <v>818329008</v>
      </c>
      <c r="C10">
        <v>1051353</v>
      </c>
      <c r="D10">
        <v>5</v>
      </c>
      <c r="E10" t="s">
        <v>6025</v>
      </c>
      <c r="F10" s="233">
        <v>10620990</v>
      </c>
      <c r="G10" s="233">
        <v>29266728</v>
      </c>
    </row>
    <row r="11" spans="1:7" x14ac:dyDescent="0.2">
      <c r="A11" t="s">
        <v>6150</v>
      </c>
      <c r="B11">
        <v>818329008</v>
      </c>
      <c r="C11">
        <v>1051354</v>
      </c>
      <c r="D11">
        <v>5</v>
      </c>
      <c r="E11" t="s">
        <v>6027</v>
      </c>
      <c r="F11" s="233">
        <v>52160862</v>
      </c>
      <c r="G11" s="233">
        <v>83551788</v>
      </c>
    </row>
    <row r="12" spans="1:7" x14ac:dyDescent="0.2">
      <c r="A12" t="s">
        <v>6150</v>
      </c>
      <c r="B12">
        <v>818329008</v>
      </c>
      <c r="C12">
        <v>1051356</v>
      </c>
      <c r="D12">
        <v>5</v>
      </c>
      <c r="E12" t="s">
        <v>6027</v>
      </c>
      <c r="F12" s="233">
        <v>4013625</v>
      </c>
      <c r="G12" s="233">
        <v>16375590</v>
      </c>
    </row>
    <row r="13" spans="1:7" x14ac:dyDescent="0.2">
      <c r="A13" t="s">
        <v>6150</v>
      </c>
      <c r="B13">
        <v>818329008</v>
      </c>
      <c r="C13">
        <v>1051357</v>
      </c>
      <c r="D13">
        <v>5</v>
      </c>
      <c r="E13" t="s">
        <v>6025</v>
      </c>
      <c r="F13" s="233">
        <v>6719330</v>
      </c>
      <c r="G13" s="233">
        <v>20339593</v>
      </c>
    </row>
    <row r="14" spans="1:7" x14ac:dyDescent="0.2">
      <c r="A14" t="s">
        <v>6150</v>
      </c>
      <c r="B14">
        <v>818329008</v>
      </c>
      <c r="C14">
        <v>1051358</v>
      </c>
      <c r="D14">
        <v>5</v>
      </c>
      <c r="E14" t="s">
        <v>6025</v>
      </c>
      <c r="F14" s="233">
        <v>2952360</v>
      </c>
      <c r="G14" s="233">
        <v>8734065</v>
      </c>
    </row>
    <row r="15" spans="1:7" x14ac:dyDescent="0.2">
      <c r="A15" t="s">
        <v>6150</v>
      </c>
      <c r="B15">
        <v>818329008</v>
      </c>
      <c r="C15">
        <v>1051359</v>
      </c>
      <c r="D15">
        <v>5</v>
      </c>
      <c r="E15" t="s">
        <v>6027</v>
      </c>
      <c r="F15" s="233">
        <v>6150750</v>
      </c>
      <c r="G15" s="233">
        <v>19190340</v>
      </c>
    </row>
    <row r="16" spans="1:7" x14ac:dyDescent="0.2">
      <c r="A16" t="s">
        <v>6150</v>
      </c>
      <c r="B16">
        <v>818329008</v>
      </c>
      <c r="C16">
        <v>1051376</v>
      </c>
      <c r="D16">
        <v>5</v>
      </c>
      <c r="E16" t="s">
        <v>8385</v>
      </c>
      <c r="F16" s="233">
        <v>7430940</v>
      </c>
      <c r="G16" s="233">
        <v>14861880</v>
      </c>
    </row>
    <row r="17" spans="1:7" x14ac:dyDescent="0.2">
      <c r="A17" t="s">
        <v>8116</v>
      </c>
      <c r="B17">
        <v>818329008</v>
      </c>
      <c r="C17">
        <v>1051362</v>
      </c>
      <c r="D17">
        <v>5</v>
      </c>
      <c r="E17" t="s">
        <v>6025</v>
      </c>
      <c r="F17" s="233">
        <v>4416060</v>
      </c>
      <c r="G17" s="233">
        <v>10220760</v>
      </c>
    </row>
    <row r="18" spans="1:7" x14ac:dyDescent="0.2">
      <c r="A18" t="s">
        <v>8116</v>
      </c>
      <c r="B18">
        <v>818329008</v>
      </c>
      <c r="C18">
        <v>1051368</v>
      </c>
      <c r="D18">
        <v>5</v>
      </c>
      <c r="E18" t="s">
        <v>6026</v>
      </c>
      <c r="F18" s="233">
        <v>4966500</v>
      </c>
      <c r="G18" s="233">
        <v>9119880</v>
      </c>
    </row>
    <row r="19" spans="1:7" x14ac:dyDescent="0.2">
      <c r="A19" t="s">
        <v>6161</v>
      </c>
      <c r="B19">
        <v>735534009</v>
      </c>
      <c r="C19">
        <v>1090483</v>
      </c>
      <c r="D19">
        <v>9</v>
      </c>
      <c r="E19" t="s">
        <v>174</v>
      </c>
      <c r="F19" s="233">
        <v>1863490</v>
      </c>
      <c r="G19" s="233">
        <v>5856682</v>
      </c>
    </row>
    <row r="20" spans="1:7" x14ac:dyDescent="0.2">
      <c r="A20" t="s">
        <v>6161</v>
      </c>
      <c r="B20">
        <v>735534009</v>
      </c>
      <c r="C20">
        <v>1090484</v>
      </c>
      <c r="D20">
        <v>9</v>
      </c>
      <c r="E20" t="s">
        <v>174</v>
      </c>
      <c r="F20" s="233">
        <v>2365966</v>
      </c>
      <c r="G20" s="233">
        <v>6928901</v>
      </c>
    </row>
    <row r="21" spans="1:7" x14ac:dyDescent="0.2">
      <c r="A21" t="s">
        <v>6161</v>
      </c>
      <c r="B21">
        <v>735534009</v>
      </c>
      <c r="C21">
        <v>1090646</v>
      </c>
      <c r="D21">
        <v>9</v>
      </c>
      <c r="E21" t="s">
        <v>6058</v>
      </c>
      <c r="F21" s="233">
        <v>5919432</v>
      </c>
      <c r="G21" s="233">
        <v>17489231</v>
      </c>
    </row>
    <row r="22" spans="1:7" x14ac:dyDescent="0.2">
      <c r="A22" t="s">
        <v>6161</v>
      </c>
      <c r="B22">
        <v>735534009</v>
      </c>
      <c r="C22">
        <v>1090647</v>
      </c>
      <c r="D22">
        <v>9</v>
      </c>
      <c r="E22" t="s">
        <v>174</v>
      </c>
      <c r="F22" s="233">
        <v>10066172</v>
      </c>
      <c r="G22" s="233">
        <v>35140091</v>
      </c>
    </row>
    <row r="23" spans="1:7" x14ac:dyDescent="0.2">
      <c r="A23" t="s">
        <v>6161</v>
      </c>
      <c r="B23">
        <v>735534009</v>
      </c>
      <c r="C23">
        <v>1090667</v>
      </c>
      <c r="D23">
        <v>9</v>
      </c>
      <c r="E23" t="s">
        <v>6058</v>
      </c>
      <c r="F23" s="233">
        <v>828112</v>
      </c>
      <c r="G23" s="233">
        <v>2691364</v>
      </c>
    </row>
    <row r="24" spans="1:7" x14ac:dyDescent="0.2">
      <c r="A24" t="s">
        <v>6161</v>
      </c>
      <c r="B24">
        <v>735534009</v>
      </c>
      <c r="C24">
        <v>1090668</v>
      </c>
      <c r="D24">
        <v>9</v>
      </c>
      <c r="E24" t="s">
        <v>6058</v>
      </c>
      <c r="F24" s="233">
        <v>1823083</v>
      </c>
      <c r="G24" s="233">
        <v>5329011</v>
      </c>
    </row>
    <row r="25" spans="1:7" x14ac:dyDescent="0.2">
      <c r="A25" t="s">
        <v>6152</v>
      </c>
      <c r="B25">
        <v>719400000</v>
      </c>
      <c r="C25">
        <v>1060432</v>
      </c>
      <c r="D25">
        <v>6</v>
      </c>
      <c r="E25" t="s">
        <v>6045</v>
      </c>
      <c r="F25" s="233">
        <v>12510080</v>
      </c>
      <c r="G25" s="233">
        <v>35511960</v>
      </c>
    </row>
    <row r="26" spans="1:7" x14ac:dyDescent="0.2">
      <c r="A26" t="s">
        <v>6152</v>
      </c>
      <c r="B26">
        <v>719400000</v>
      </c>
      <c r="C26">
        <v>1132529</v>
      </c>
      <c r="D26">
        <v>13</v>
      </c>
      <c r="E26" t="s">
        <v>6055</v>
      </c>
      <c r="F26" s="233">
        <v>3853080</v>
      </c>
      <c r="G26" s="233">
        <v>11398695</v>
      </c>
    </row>
    <row r="27" spans="1:7" x14ac:dyDescent="0.2">
      <c r="A27" t="s">
        <v>6152</v>
      </c>
      <c r="B27">
        <v>719400000</v>
      </c>
      <c r="C27">
        <v>1132581</v>
      </c>
      <c r="D27">
        <v>13</v>
      </c>
      <c r="E27" t="s">
        <v>5266</v>
      </c>
      <c r="F27" s="233">
        <v>8535365</v>
      </c>
      <c r="G27" s="233">
        <v>22518835</v>
      </c>
    </row>
    <row r="28" spans="1:7" x14ac:dyDescent="0.2">
      <c r="A28" t="s">
        <v>6152</v>
      </c>
      <c r="B28">
        <v>719400000</v>
      </c>
      <c r="C28">
        <v>1132582</v>
      </c>
      <c r="D28">
        <v>13</v>
      </c>
      <c r="E28" t="s">
        <v>6050</v>
      </c>
      <c r="F28" s="233">
        <v>13285620</v>
      </c>
      <c r="G28" s="233">
        <v>34690230</v>
      </c>
    </row>
    <row r="29" spans="1:7" x14ac:dyDescent="0.2">
      <c r="A29" t="s">
        <v>6152</v>
      </c>
      <c r="B29">
        <v>719400000</v>
      </c>
      <c r="C29">
        <v>1132583</v>
      </c>
      <c r="D29">
        <v>13</v>
      </c>
      <c r="E29" t="s">
        <v>6057</v>
      </c>
      <c r="F29" s="233">
        <v>20297892</v>
      </c>
      <c r="G29" s="233">
        <v>59477544</v>
      </c>
    </row>
    <row r="30" spans="1:7" x14ac:dyDescent="0.2">
      <c r="A30" t="s">
        <v>6152</v>
      </c>
      <c r="B30">
        <v>719400000</v>
      </c>
      <c r="C30">
        <v>1132584</v>
      </c>
      <c r="D30">
        <v>13</v>
      </c>
      <c r="E30" t="s">
        <v>6050</v>
      </c>
      <c r="F30" s="233">
        <v>6742890</v>
      </c>
      <c r="G30" s="233">
        <v>19425945</v>
      </c>
    </row>
    <row r="31" spans="1:7" x14ac:dyDescent="0.2">
      <c r="A31" t="s">
        <v>6152</v>
      </c>
      <c r="B31">
        <v>719400000</v>
      </c>
      <c r="C31">
        <v>1132585</v>
      </c>
      <c r="D31">
        <v>13</v>
      </c>
      <c r="E31" t="s">
        <v>6050</v>
      </c>
      <c r="F31" s="233">
        <v>14869386</v>
      </c>
      <c r="G31" s="233">
        <v>44372136</v>
      </c>
    </row>
    <row r="32" spans="1:7" x14ac:dyDescent="0.2">
      <c r="A32" t="s">
        <v>6152</v>
      </c>
      <c r="B32">
        <v>719400000</v>
      </c>
      <c r="C32">
        <v>1132587</v>
      </c>
      <c r="D32">
        <v>13</v>
      </c>
      <c r="E32" t="s">
        <v>6057</v>
      </c>
      <c r="F32" s="233">
        <v>5992916</v>
      </c>
      <c r="G32" s="233">
        <v>17433937</v>
      </c>
    </row>
    <row r="33" spans="1:7" x14ac:dyDescent="0.2">
      <c r="A33" t="s">
        <v>6152</v>
      </c>
      <c r="B33">
        <v>719400000</v>
      </c>
      <c r="C33">
        <v>1132594</v>
      </c>
      <c r="D33">
        <v>13</v>
      </c>
      <c r="E33" t="s">
        <v>6057</v>
      </c>
      <c r="F33" s="233">
        <v>6888840</v>
      </c>
      <c r="G33" s="233">
        <v>21773655</v>
      </c>
    </row>
    <row r="34" spans="1:7" x14ac:dyDescent="0.2">
      <c r="A34" t="s">
        <v>6152</v>
      </c>
      <c r="B34">
        <v>719400000</v>
      </c>
      <c r="C34">
        <v>1132595</v>
      </c>
      <c r="D34">
        <v>13</v>
      </c>
      <c r="E34" t="s">
        <v>6055</v>
      </c>
      <c r="F34" s="233">
        <v>7380900</v>
      </c>
      <c r="G34" s="233">
        <v>22265715</v>
      </c>
    </row>
    <row r="35" spans="1:7" x14ac:dyDescent="0.2">
      <c r="A35" t="s">
        <v>6164</v>
      </c>
      <c r="B35">
        <v>731013004</v>
      </c>
      <c r="C35">
        <v>1132590</v>
      </c>
      <c r="D35">
        <v>13</v>
      </c>
      <c r="E35" t="s">
        <v>6057</v>
      </c>
      <c r="F35" s="233">
        <v>12494363</v>
      </c>
      <c r="G35" s="233">
        <v>37483089</v>
      </c>
    </row>
    <row r="36" spans="1:7" x14ac:dyDescent="0.2">
      <c r="A36" t="s">
        <v>6156</v>
      </c>
      <c r="B36">
        <v>719926002</v>
      </c>
      <c r="C36">
        <v>1070737</v>
      </c>
      <c r="D36">
        <v>7</v>
      </c>
      <c r="E36" t="s">
        <v>6031</v>
      </c>
      <c r="F36" s="233">
        <v>8552720</v>
      </c>
      <c r="G36" s="233">
        <v>24740760</v>
      </c>
    </row>
    <row r="37" spans="1:7" x14ac:dyDescent="0.2">
      <c r="A37" t="s">
        <v>6156</v>
      </c>
      <c r="B37">
        <v>719926002</v>
      </c>
      <c r="C37">
        <v>1160042</v>
      </c>
      <c r="D37">
        <v>16</v>
      </c>
      <c r="E37" t="s">
        <v>6035</v>
      </c>
      <c r="F37" s="233">
        <v>3993192</v>
      </c>
      <c r="G37" s="233">
        <v>5989788</v>
      </c>
    </row>
    <row r="38" spans="1:7" x14ac:dyDescent="0.2">
      <c r="A38" t="s">
        <v>6156</v>
      </c>
      <c r="B38">
        <v>719926002</v>
      </c>
      <c r="C38">
        <v>1160043</v>
      </c>
      <c r="D38">
        <v>16</v>
      </c>
      <c r="E38" t="s">
        <v>6035</v>
      </c>
      <c r="F38" s="233">
        <v>4562935</v>
      </c>
      <c r="G38" s="233">
        <v>7097899</v>
      </c>
    </row>
    <row r="39" spans="1:7" x14ac:dyDescent="0.2">
      <c r="A39" t="s">
        <v>6156</v>
      </c>
      <c r="B39">
        <v>719926002</v>
      </c>
      <c r="C39">
        <v>1160075</v>
      </c>
      <c r="D39">
        <v>16</v>
      </c>
      <c r="E39" t="s">
        <v>6035</v>
      </c>
      <c r="F39" s="233">
        <v>5697429</v>
      </c>
      <c r="G39" s="233">
        <v>17092288</v>
      </c>
    </row>
    <row r="40" spans="1:7" x14ac:dyDescent="0.2">
      <c r="A40" t="s">
        <v>6156</v>
      </c>
      <c r="B40">
        <v>719926002</v>
      </c>
      <c r="C40">
        <v>1160076</v>
      </c>
      <c r="D40">
        <v>16</v>
      </c>
      <c r="E40" t="s">
        <v>6035</v>
      </c>
      <c r="F40" s="233">
        <v>23174923</v>
      </c>
      <c r="G40" s="233">
        <v>70570605</v>
      </c>
    </row>
    <row r="41" spans="1:7" x14ac:dyDescent="0.2">
      <c r="A41" t="s">
        <v>6155</v>
      </c>
      <c r="B41">
        <v>717449002</v>
      </c>
      <c r="C41">
        <v>1150078</v>
      </c>
      <c r="D41">
        <v>15</v>
      </c>
      <c r="E41" t="s">
        <v>6032</v>
      </c>
      <c r="F41" s="233">
        <v>1046170</v>
      </c>
      <c r="G41" s="233">
        <v>2839604</v>
      </c>
    </row>
    <row r="42" spans="1:7" x14ac:dyDescent="0.2">
      <c r="A42" t="s">
        <v>6155</v>
      </c>
      <c r="B42">
        <v>717449002</v>
      </c>
      <c r="C42">
        <v>1150079</v>
      </c>
      <c r="D42">
        <v>15</v>
      </c>
      <c r="E42" t="s">
        <v>6032</v>
      </c>
      <c r="F42" s="233">
        <v>1138510</v>
      </c>
      <c r="G42" s="233">
        <v>3036028</v>
      </c>
    </row>
    <row r="43" spans="1:7" x14ac:dyDescent="0.2">
      <c r="A43" t="s">
        <v>6155</v>
      </c>
      <c r="B43">
        <v>717449002</v>
      </c>
      <c r="C43">
        <v>1150141</v>
      </c>
      <c r="D43">
        <v>15</v>
      </c>
      <c r="E43" t="s">
        <v>6032</v>
      </c>
      <c r="F43" s="233">
        <v>7463299</v>
      </c>
      <c r="G43" s="233">
        <v>22389897</v>
      </c>
    </row>
    <row r="44" spans="1:7" x14ac:dyDescent="0.2">
      <c r="A44" t="s">
        <v>6155</v>
      </c>
      <c r="B44">
        <v>717449002</v>
      </c>
      <c r="C44">
        <v>1150142</v>
      </c>
      <c r="D44">
        <v>15</v>
      </c>
      <c r="E44" t="s">
        <v>6032</v>
      </c>
      <c r="F44" s="233">
        <v>13960600</v>
      </c>
      <c r="G44" s="233">
        <v>43995493</v>
      </c>
    </row>
    <row r="45" spans="1:7" x14ac:dyDescent="0.2">
      <c r="A45" t="s">
        <v>6155</v>
      </c>
      <c r="B45">
        <v>717449002</v>
      </c>
      <c r="C45">
        <v>1150148</v>
      </c>
      <c r="D45">
        <v>15</v>
      </c>
      <c r="E45" t="s">
        <v>6032</v>
      </c>
      <c r="F45" s="233">
        <v>5911757</v>
      </c>
      <c r="G45" s="233">
        <v>18339487</v>
      </c>
    </row>
    <row r="46" spans="1:7" x14ac:dyDescent="0.2">
      <c r="A46" t="s">
        <v>6154</v>
      </c>
      <c r="B46">
        <v>717150007</v>
      </c>
      <c r="C46">
        <v>1010194</v>
      </c>
      <c r="D46">
        <v>1</v>
      </c>
      <c r="E46" t="s">
        <v>164</v>
      </c>
      <c r="F46" s="233">
        <v>1643981</v>
      </c>
      <c r="G46" s="233">
        <v>5380301</v>
      </c>
    </row>
    <row r="47" spans="1:7" x14ac:dyDescent="0.2">
      <c r="A47" t="s">
        <v>6154</v>
      </c>
      <c r="B47">
        <v>717150007</v>
      </c>
      <c r="C47">
        <v>1010195</v>
      </c>
      <c r="D47">
        <v>1</v>
      </c>
      <c r="E47" t="s">
        <v>164</v>
      </c>
      <c r="F47" s="233">
        <v>1707765</v>
      </c>
      <c r="G47" s="233">
        <v>5882301</v>
      </c>
    </row>
    <row r="48" spans="1:7" x14ac:dyDescent="0.2">
      <c r="A48" t="s">
        <v>6154</v>
      </c>
      <c r="B48">
        <v>717150007</v>
      </c>
      <c r="C48">
        <v>1010276</v>
      </c>
      <c r="D48">
        <v>1</v>
      </c>
      <c r="E48" t="s">
        <v>164</v>
      </c>
      <c r="F48" s="233">
        <v>26283410</v>
      </c>
      <c r="G48" s="233">
        <v>74716623</v>
      </c>
    </row>
    <row r="49" spans="1:7" x14ac:dyDescent="0.2">
      <c r="A49" t="s">
        <v>6154</v>
      </c>
      <c r="B49">
        <v>717150007</v>
      </c>
      <c r="C49">
        <v>1040324</v>
      </c>
      <c r="D49">
        <v>4</v>
      </c>
      <c r="E49" t="s">
        <v>6028</v>
      </c>
      <c r="F49" s="233">
        <v>0</v>
      </c>
      <c r="G49" s="233">
        <v>3993192</v>
      </c>
    </row>
    <row r="50" spans="1:7" x14ac:dyDescent="0.2">
      <c r="A50" t="s">
        <v>6154</v>
      </c>
      <c r="B50">
        <v>717150007</v>
      </c>
      <c r="C50">
        <v>1040325</v>
      </c>
      <c r="D50">
        <v>4</v>
      </c>
      <c r="E50" t="s">
        <v>6028</v>
      </c>
      <c r="F50" s="233">
        <v>0</v>
      </c>
      <c r="G50" s="233">
        <v>4731933</v>
      </c>
    </row>
    <row r="51" spans="1:7" x14ac:dyDescent="0.2">
      <c r="A51" t="s">
        <v>6154</v>
      </c>
      <c r="B51">
        <v>717150007</v>
      </c>
      <c r="C51">
        <v>1060295</v>
      </c>
      <c r="D51">
        <v>6</v>
      </c>
      <c r="E51" t="s">
        <v>6030</v>
      </c>
      <c r="F51" s="233">
        <v>1634640</v>
      </c>
      <c r="G51" s="233">
        <v>5020680</v>
      </c>
    </row>
    <row r="52" spans="1:7" x14ac:dyDescent="0.2">
      <c r="A52" t="s">
        <v>6154</v>
      </c>
      <c r="B52">
        <v>717150007</v>
      </c>
      <c r="C52">
        <v>1060296</v>
      </c>
      <c r="D52">
        <v>6</v>
      </c>
      <c r="E52" t="s">
        <v>6030</v>
      </c>
      <c r="F52" s="233">
        <v>2075409</v>
      </c>
      <c r="G52" s="233">
        <v>5929741</v>
      </c>
    </row>
    <row r="53" spans="1:7" x14ac:dyDescent="0.2">
      <c r="A53" t="s">
        <v>6154</v>
      </c>
      <c r="B53">
        <v>717150007</v>
      </c>
      <c r="C53">
        <v>1060427</v>
      </c>
      <c r="D53">
        <v>6</v>
      </c>
      <c r="E53" t="s">
        <v>6030</v>
      </c>
      <c r="F53" s="233">
        <v>5330928</v>
      </c>
      <c r="G53" s="233">
        <v>16825742</v>
      </c>
    </row>
    <row r="54" spans="1:7" x14ac:dyDescent="0.2">
      <c r="A54" t="s">
        <v>6154</v>
      </c>
      <c r="B54">
        <v>717150007</v>
      </c>
      <c r="C54">
        <v>1110148</v>
      </c>
      <c r="D54">
        <v>11</v>
      </c>
      <c r="E54" t="s">
        <v>6170</v>
      </c>
      <c r="F54" s="233">
        <v>2148384</v>
      </c>
      <c r="G54" s="233">
        <v>6445152</v>
      </c>
    </row>
    <row r="55" spans="1:7" x14ac:dyDescent="0.2">
      <c r="A55" t="s">
        <v>6154</v>
      </c>
      <c r="B55">
        <v>717150007</v>
      </c>
      <c r="C55">
        <v>1110149</v>
      </c>
      <c r="D55">
        <v>11</v>
      </c>
      <c r="E55" t="s">
        <v>6170</v>
      </c>
      <c r="F55" s="233">
        <v>2454912</v>
      </c>
      <c r="G55" s="233">
        <v>7637504</v>
      </c>
    </row>
    <row r="56" spans="1:7" x14ac:dyDescent="0.2">
      <c r="A56" t="s">
        <v>6154</v>
      </c>
      <c r="B56">
        <v>717150007</v>
      </c>
      <c r="C56">
        <v>1120157</v>
      </c>
      <c r="D56">
        <v>12</v>
      </c>
      <c r="E56" t="s">
        <v>6053</v>
      </c>
      <c r="F56" s="233">
        <v>2185747</v>
      </c>
      <c r="G56" s="233">
        <v>6557241</v>
      </c>
    </row>
    <row r="57" spans="1:7" x14ac:dyDescent="0.2">
      <c r="A57" t="s">
        <v>6154</v>
      </c>
      <c r="B57">
        <v>717150007</v>
      </c>
      <c r="C57">
        <v>1120158</v>
      </c>
      <c r="D57">
        <v>12</v>
      </c>
      <c r="E57" t="s">
        <v>6053</v>
      </c>
      <c r="F57" s="233">
        <v>2543858</v>
      </c>
      <c r="G57" s="233">
        <v>7862834</v>
      </c>
    </row>
    <row r="58" spans="1:7" x14ac:dyDescent="0.2">
      <c r="A58" t="s">
        <v>6154</v>
      </c>
      <c r="B58">
        <v>717150007</v>
      </c>
      <c r="C58">
        <v>1132540</v>
      </c>
      <c r="D58">
        <v>13</v>
      </c>
      <c r="E58" t="s">
        <v>6054</v>
      </c>
      <c r="F58" s="233">
        <v>3531990</v>
      </c>
      <c r="G58" s="233">
        <v>11559240</v>
      </c>
    </row>
    <row r="59" spans="1:7" x14ac:dyDescent="0.2">
      <c r="A59" t="s">
        <v>6154</v>
      </c>
      <c r="B59">
        <v>717150007</v>
      </c>
      <c r="C59">
        <v>1132541</v>
      </c>
      <c r="D59">
        <v>13</v>
      </c>
      <c r="E59" t="s">
        <v>6040</v>
      </c>
      <c r="F59" s="233">
        <v>10896211</v>
      </c>
      <c r="G59" s="233">
        <v>29964580</v>
      </c>
    </row>
    <row r="60" spans="1:7" x14ac:dyDescent="0.2">
      <c r="A60" t="s">
        <v>6154</v>
      </c>
      <c r="B60">
        <v>717150007</v>
      </c>
      <c r="C60">
        <v>1132542</v>
      </c>
      <c r="D60">
        <v>13</v>
      </c>
      <c r="E60" t="s">
        <v>6048</v>
      </c>
      <c r="F60" s="233">
        <v>7990554</v>
      </c>
      <c r="G60" s="233">
        <v>24153266</v>
      </c>
    </row>
    <row r="61" spans="1:7" x14ac:dyDescent="0.2">
      <c r="A61" t="s">
        <v>6154</v>
      </c>
      <c r="B61">
        <v>717150007</v>
      </c>
      <c r="C61">
        <v>1132543</v>
      </c>
      <c r="D61">
        <v>13</v>
      </c>
      <c r="E61" t="s">
        <v>6041</v>
      </c>
      <c r="F61" s="233">
        <v>24782310</v>
      </c>
      <c r="G61" s="233">
        <v>67266270</v>
      </c>
    </row>
    <row r="62" spans="1:7" x14ac:dyDescent="0.2">
      <c r="A62" t="s">
        <v>6154</v>
      </c>
      <c r="B62">
        <v>717150007</v>
      </c>
      <c r="C62">
        <v>1132556</v>
      </c>
      <c r="D62">
        <v>13</v>
      </c>
      <c r="E62" t="s">
        <v>6049</v>
      </c>
      <c r="F62" s="233">
        <v>6903435</v>
      </c>
      <c r="G62" s="233">
        <v>25366110</v>
      </c>
    </row>
    <row r="63" spans="1:7" x14ac:dyDescent="0.2">
      <c r="A63" t="s">
        <v>6154</v>
      </c>
      <c r="B63">
        <v>717150007</v>
      </c>
      <c r="C63">
        <v>1132557</v>
      </c>
      <c r="D63">
        <v>13</v>
      </c>
      <c r="E63" t="s">
        <v>6054</v>
      </c>
      <c r="F63" s="233">
        <v>9151065</v>
      </c>
      <c r="G63" s="233">
        <v>28898100</v>
      </c>
    </row>
    <row r="64" spans="1:7" x14ac:dyDescent="0.2">
      <c r="A64" t="s">
        <v>6154</v>
      </c>
      <c r="B64">
        <v>717150007</v>
      </c>
      <c r="C64">
        <v>1132558</v>
      </c>
      <c r="D64">
        <v>13</v>
      </c>
      <c r="E64" t="s">
        <v>6055</v>
      </c>
      <c r="F64" s="233">
        <v>28322640</v>
      </c>
      <c r="G64" s="233">
        <v>85203942</v>
      </c>
    </row>
    <row r="65" spans="1:7" x14ac:dyDescent="0.2">
      <c r="A65" t="s">
        <v>6154</v>
      </c>
      <c r="B65">
        <v>717150007</v>
      </c>
      <c r="C65">
        <v>1132561</v>
      </c>
      <c r="D65">
        <v>13</v>
      </c>
      <c r="E65" t="s">
        <v>6048</v>
      </c>
      <c r="F65" s="233">
        <v>14193601</v>
      </c>
      <c r="G65" s="233">
        <v>75795343</v>
      </c>
    </row>
    <row r="66" spans="1:7" x14ac:dyDescent="0.2">
      <c r="A66" t="s">
        <v>6154</v>
      </c>
      <c r="B66">
        <v>717150007</v>
      </c>
      <c r="C66">
        <v>1132562</v>
      </c>
      <c r="D66">
        <v>13</v>
      </c>
      <c r="E66" t="s">
        <v>6040</v>
      </c>
      <c r="F66" s="233">
        <v>19353804</v>
      </c>
      <c r="G66" s="233">
        <v>57825390</v>
      </c>
    </row>
    <row r="67" spans="1:7" x14ac:dyDescent="0.2">
      <c r="A67" t="s">
        <v>6154</v>
      </c>
      <c r="B67">
        <v>717150007</v>
      </c>
      <c r="C67">
        <v>1132588</v>
      </c>
      <c r="D67">
        <v>13</v>
      </c>
      <c r="E67" t="s">
        <v>6040</v>
      </c>
      <c r="F67" s="233">
        <v>6497069</v>
      </c>
      <c r="G67" s="233">
        <v>19158023</v>
      </c>
    </row>
    <row r="68" spans="1:7" x14ac:dyDescent="0.2">
      <c r="A68" t="s">
        <v>7665</v>
      </c>
      <c r="B68">
        <v>717150007</v>
      </c>
      <c r="C68">
        <v>1010285</v>
      </c>
      <c r="D68">
        <v>1</v>
      </c>
      <c r="E68" t="s">
        <v>164</v>
      </c>
      <c r="F68" s="233">
        <v>8345338</v>
      </c>
      <c r="G68" s="233">
        <v>25823310</v>
      </c>
    </row>
    <row r="69" spans="1:7" x14ac:dyDescent="0.2">
      <c r="A69" t="s">
        <v>7665</v>
      </c>
      <c r="B69">
        <v>717150007</v>
      </c>
      <c r="C69">
        <v>1060430</v>
      </c>
      <c r="D69">
        <v>6</v>
      </c>
      <c r="E69" t="s">
        <v>6030</v>
      </c>
      <c r="F69" s="233">
        <v>4358484</v>
      </c>
      <c r="G69" s="233">
        <v>12712246</v>
      </c>
    </row>
    <row r="70" spans="1:7" x14ac:dyDescent="0.2">
      <c r="A70" t="s">
        <v>7665</v>
      </c>
      <c r="B70">
        <v>717150007</v>
      </c>
      <c r="C70">
        <v>1060431</v>
      </c>
      <c r="D70">
        <v>6</v>
      </c>
      <c r="E70" t="s">
        <v>6030</v>
      </c>
      <c r="F70" s="233">
        <v>4551555</v>
      </c>
      <c r="G70" s="233">
        <v>15007830</v>
      </c>
    </row>
    <row r="71" spans="1:7" x14ac:dyDescent="0.2">
      <c r="A71" t="s">
        <v>7665</v>
      </c>
      <c r="B71">
        <v>717150007</v>
      </c>
      <c r="C71">
        <v>1060438</v>
      </c>
      <c r="D71">
        <v>6</v>
      </c>
      <c r="E71" t="s">
        <v>6030</v>
      </c>
      <c r="F71" s="233">
        <v>16092512</v>
      </c>
      <c r="G71" s="233">
        <v>47805492</v>
      </c>
    </row>
    <row r="72" spans="1:7" x14ac:dyDescent="0.2">
      <c r="A72" t="s">
        <v>7665</v>
      </c>
      <c r="B72">
        <v>717150007</v>
      </c>
      <c r="C72">
        <v>1060439</v>
      </c>
      <c r="D72">
        <v>6</v>
      </c>
      <c r="E72" t="s">
        <v>6030</v>
      </c>
      <c r="F72" s="233">
        <v>5471928</v>
      </c>
      <c r="G72" s="233">
        <v>15424992</v>
      </c>
    </row>
    <row r="73" spans="1:7" x14ac:dyDescent="0.2">
      <c r="A73" t="s">
        <v>7665</v>
      </c>
      <c r="B73">
        <v>717150007</v>
      </c>
      <c r="C73">
        <v>1070724</v>
      </c>
      <c r="D73">
        <v>7</v>
      </c>
      <c r="E73" t="s">
        <v>6059</v>
      </c>
      <c r="F73" s="233">
        <v>3331830</v>
      </c>
      <c r="G73" s="233">
        <v>9495716</v>
      </c>
    </row>
    <row r="74" spans="1:7" x14ac:dyDescent="0.2">
      <c r="A74" t="s">
        <v>7665</v>
      </c>
      <c r="B74">
        <v>717150007</v>
      </c>
      <c r="C74">
        <v>1070725</v>
      </c>
      <c r="D74">
        <v>7</v>
      </c>
      <c r="E74" t="s">
        <v>6034</v>
      </c>
      <c r="F74" s="233">
        <v>4828226</v>
      </c>
      <c r="G74" s="233">
        <v>17862862</v>
      </c>
    </row>
    <row r="75" spans="1:7" x14ac:dyDescent="0.2">
      <c r="A75" t="s">
        <v>7665</v>
      </c>
      <c r="B75">
        <v>717150007</v>
      </c>
      <c r="C75">
        <v>1070731</v>
      </c>
      <c r="D75">
        <v>7</v>
      </c>
      <c r="E75" t="s">
        <v>6059</v>
      </c>
      <c r="F75" s="233">
        <v>11872080</v>
      </c>
      <c r="G75" s="233">
        <v>33300820</v>
      </c>
    </row>
    <row r="76" spans="1:7" x14ac:dyDescent="0.2">
      <c r="A76" t="s">
        <v>7665</v>
      </c>
      <c r="B76">
        <v>717150007</v>
      </c>
      <c r="C76">
        <v>1110191</v>
      </c>
      <c r="D76">
        <v>11</v>
      </c>
      <c r="E76" t="s">
        <v>6170</v>
      </c>
      <c r="F76" s="233">
        <v>25189895</v>
      </c>
      <c r="G76" s="233">
        <v>57676714</v>
      </c>
    </row>
    <row r="77" spans="1:7" x14ac:dyDescent="0.2">
      <c r="A77" t="s">
        <v>7665</v>
      </c>
      <c r="B77">
        <v>717150007</v>
      </c>
      <c r="C77">
        <v>1120209</v>
      </c>
      <c r="D77">
        <v>12</v>
      </c>
      <c r="E77" t="s">
        <v>6053</v>
      </c>
      <c r="F77" s="233">
        <v>11596681</v>
      </c>
      <c r="G77" s="233">
        <v>34439592</v>
      </c>
    </row>
    <row r="78" spans="1:7" x14ac:dyDescent="0.2">
      <c r="A78" t="s">
        <v>7665</v>
      </c>
      <c r="B78">
        <v>717150007</v>
      </c>
      <c r="C78">
        <v>1132593</v>
      </c>
      <c r="D78">
        <v>13</v>
      </c>
      <c r="E78" t="s">
        <v>6041</v>
      </c>
      <c r="F78" s="233">
        <v>12494363</v>
      </c>
      <c r="G78" s="233">
        <v>35650582</v>
      </c>
    </row>
    <row r="79" spans="1:7" x14ac:dyDescent="0.2">
      <c r="A79" t="s">
        <v>7665</v>
      </c>
      <c r="B79">
        <v>717150007</v>
      </c>
      <c r="C79">
        <v>1132596</v>
      </c>
      <c r="D79">
        <v>13</v>
      </c>
      <c r="E79" t="s">
        <v>6039</v>
      </c>
      <c r="F79" s="233">
        <v>18575265</v>
      </c>
      <c r="G79" s="233">
        <v>27924405</v>
      </c>
    </row>
    <row r="80" spans="1:7" x14ac:dyDescent="0.2">
      <c r="A80" t="s">
        <v>7665</v>
      </c>
      <c r="B80">
        <v>717150007</v>
      </c>
      <c r="C80">
        <v>1132597</v>
      </c>
      <c r="D80">
        <v>13</v>
      </c>
      <c r="E80" t="s">
        <v>7961</v>
      </c>
      <c r="F80" s="233">
        <v>13777680</v>
      </c>
      <c r="G80" s="233">
        <v>40471935</v>
      </c>
    </row>
    <row r="81" spans="1:7" x14ac:dyDescent="0.2">
      <c r="A81" t="s">
        <v>6159</v>
      </c>
      <c r="B81">
        <v>725129009</v>
      </c>
      <c r="C81">
        <v>1070480</v>
      </c>
      <c r="D81">
        <v>7</v>
      </c>
      <c r="E81" t="s">
        <v>6031</v>
      </c>
      <c r="F81" s="233">
        <v>1984920</v>
      </c>
      <c r="G81" s="233">
        <v>5604480</v>
      </c>
    </row>
    <row r="82" spans="1:7" x14ac:dyDescent="0.2">
      <c r="A82" t="s">
        <v>6159</v>
      </c>
      <c r="B82">
        <v>725129009</v>
      </c>
      <c r="C82">
        <v>1070481</v>
      </c>
      <c r="D82">
        <v>7</v>
      </c>
      <c r="E82" t="s">
        <v>6031</v>
      </c>
      <c r="F82" s="233">
        <v>1334192</v>
      </c>
      <c r="G82" s="233">
        <v>3409602</v>
      </c>
    </row>
    <row r="83" spans="1:7" x14ac:dyDescent="0.2">
      <c r="A83" t="s">
        <v>7669</v>
      </c>
      <c r="B83">
        <v>725129009</v>
      </c>
      <c r="C83">
        <v>1070718</v>
      </c>
      <c r="D83">
        <v>7</v>
      </c>
      <c r="E83" t="s">
        <v>6031</v>
      </c>
      <c r="F83" s="233">
        <v>14633364</v>
      </c>
      <c r="G83" s="233">
        <v>45316224</v>
      </c>
    </row>
    <row r="84" spans="1:7" x14ac:dyDescent="0.2">
      <c r="A84" t="s">
        <v>6151</v>
      </c>
      <c r="B84">
        <v>713523003</v>
      </c>
      <c r="C84">
        <v>1030366</v>
      </c>
      <c r="D84">
        <v>3</v>
      </c>
      <c r="E84" t="s">
        <v>6051</v>
      </c>
      <c r="F84" s="233">
        <v>13453254</v>
      </c>
      <c r="G84" s="233">
        <v>41705087</v>
      </c>
    </row>
    <row r="85" spans="1:7" x14ac:dyDescent="0.2">
      <c r="A85" t="s">
        <v>6151</v>
      </c>
      <c r="B85">
        <v>713523003</v>
      </c>
      <c r="C85">
        <v>1030383</v>
      </c>
      <c r="D85">
        <v>3</v>
      </c>
      <c r="E85" t="s">
        <v>6051</v>
      </c>
      <c r="F85" s="233">
        <v>8546144</v>
      </c>
      <c r="G85" s="233">
        <v>24309032</v>
      </c>
    </row>
    <row r="86" spans="1:7" x14ac:dyDescent="0.2">
      <c r="A86" t="s">
        <v>6151</v>
      </c>
      <c r="B86">
        <v>713523003</v>
      </c>
      <c r="C86">
        <v>1040504</v>
      </c>
      <c r="D86">
        <v>4</v>
      </c>
      <c r="E86" t="s">
        <v>6052</v>
      </c>
      <c r="F86" s="233">
        <v>3798286</v>
      </c>
      <c r="G86" s="233">
        <v>11584773</v>
      </c>
    </row>
    <row r="87" spans="1:7" x14ac:dyDescent="0.2">
      <c r="A87" t="s">
        <v>7956</v>
      </c>
      <c r="B87">
        <v>713523003</v>
      </c>
      <c r="C87">
        <v>1030293</v>
      </c>
      <c r="D87">
        <v>3</v>
      </c>
      <c r="E87" t="s">
        <v>6051</v>
      </c>
      <c r="F87" s="233">
        <v>0</v>
      </c>
      <c r="G87" s="233">
        <v>981660</v>
      </c>
    </row>
    <row r="88" spans="1:7" x14ac:dyDescent="0.2">
      <c r="A88" t="s">
        <v>7956</v>
      </c>
      <c r="B88">
        <v>713523003</v>
      </c>
      <c r="C88">
        <v>1030384</v>
      </c>
      <c r="D88">
        <v>3</v>
      </c>
      <c r="E88" t="s">
        <v>6051</v>
      </c>
      <c r="F88" s="233">
        <v>6417868</v>
      </c>
      <c r="G88" s="233">
        <v>19253604</v>
      </c>
    </row>
    <row r="89" spans="1:7" x14ac:dyDescent="0.2">
      <c r="A89" t="s">
        <v>7956</v>
      </c>
      <c r="B89">
        <v>713523003</v>
      </c>
      <c r="C89">
        <v>1030385</v>
      </c>
      <c r="D89">
        <v>3</v>
      </c>
      <c r="E89" t="s">
        <v>6051</v>
      </c>
      <c r="F89" s="233">
        <v>4627824</v>
      </c>
      <c r="G89" s="233">
        <v>13042050</v>
      </c>
    </row>
    <row r="90" spans="1:7" x14ac:dyDescent="0.2">
      <c r="A90" t="s">
        <v>7956</v>
      </c>
      <c r="B90">
        <v>713523003</v>
      </c>
      <c r="C90">
        <v>1030386</v>
      </c>
      <c r="D90">
        <v>3</v>
      </c>
      <c r="E90" t="s">
        <v>6051</v>
      </c>
      <c r="F90" s="233">
        <v>1248918</v>
      </c>
      <c r="G90" s="233">
        <v>2926598</v>
      </c>
    </row>
    <row r="91" spans="1:7" x14ac:dyDescent="0.2">
      <c r="A91" t="s">
        <v>7956</v>
      </c>
      <c r="B91">
        <v>713523003</v>
      </c>
      <c r="C91">
        <v>1030392</v>
      </c>
      <c r="D91">
        <v>3</v>
      </c>
      <c r="E91" t="s">
        <v>8096</v>
      </c>
      <c r="F91" s="233">
        <v>1217339</v>
      </c>
      <c r="G91" s="233">
        <v>3652017</v>
      </c>
    </row>
    <row r="92" spans="1:7" x14ac:dyDescent="0.2">
      <c r="A92" t="s">
        <v>7956</v>
      </c>
      <c r="B92">
        <v>713523003</v>
      </c>
      <c r="C92">
        <v>1040511</v>
      </c>
      <c r="D92">
        <v>4</v>
      </c>
      <c r="E92" t="s">
        <v>8098</v>
      </c>
      <c r="F92" s="233">
        <v>4175239</v>
      </c>
      <c r="G92" s="233">
        <v>11219339</v>
      </c>
    </row>
    <row r="93" spans="1:7" x14ac:dyDescent="0.2">
      <c r="A93" t="s">
        <v>7956</v>
      </c>
      <c r="B93">
        <v>713523003</v>
      </c>
      <c r="C93">
        <v>1040517</v>
      </c>
      <c r="D93">
        <v>4</v>
      </c>
      <c r="E93" t="s">
        <v>6052</v>
      </c>
      <c r="F93" s="233">
        <v>6039388</v>
      </c>
      <c r="G93" s="233">
        <v>17571392</v>
      </c>
    </row>
    <row r="94" spans="1:7" x14ac:dyDescent="0.2">
      <c r="A94" t="s">
        <v>6158</v>
      </c>
      <c r="B94">
        <v>721694003</v>
      </c>
      <c r="C94">
        <v>1040502</v>
      </c>
      <c r="D94">
        <v>4</v>
      </c>
      <c r="E94" t="s">
        <v>6038</v>
      </c>
      <c r="F94" s="233">
        <v>2468886</v>
      </c>
      <c r="G94" s="233">
        <v>6647001</v>
      </c>
    </row>
    <row r="95" spans="1:7" x14ac:dyDescent="0.2">
      <c r="A95" t="s">
        <v>6158</v>
      </c>
      <c r="B95">
        <v>721694003</v>
      </c>
      <c r="C95">
        <v>1040503</v>
      </c>
      <c r="D95">
        <v>4</v>
      </c>
      <c r="E95" t="s">
        <v>6038</v>
      </c>
      <c r="F95" s="233">
        <v>3038629</v>
      </c>
      <c r="G95" s="233">
        <v>9875544</v>
      </c>
    </row>
    <row r="96" spans="1:7" x14ac:dyDescent="0.2">
      <c r="A96" t="s">
        <v>7629</v>
      </c>
      <c r="B96">
        <v>721694003</v>
      </c>
      <c r="C96">
        <v>1010275</v>
      </c>
      <c r="D96">
        <v>1</v>
      </c>
      <c r="E96" t="s">
        <v>164</v>
      </c>
      <c r="F96" s="233">
        <v>11302368</v>
      </c>
      <c r="G96" s="233">
        <v>33496109</v>
      </c>
    </row>
    <row r="97" spans="1:7" x14ac:dyDescent="0.2">
      <c r="A97" t="s">
        <v>7629</v>
      </c>
      <c r="B97">
        <v>721694003</v>
      </c>
      <c r="C97">
        <v>1010277</v>
      </c>
      <c r="D97">
        <v>1</v>
      </c>
      <c r="E97" t="s">
        <v>164</v>
      </c>
      <c r="F97" s="233">
        <v>4416598</v>
      </c>
      <c r="G97" s="233">
        <v>14644508</v>
      </c>
    </row>
    <row r="98" spans="1:7" x14ac:dyDescent="0.2">
      <c r="A98" t="s">
        <v>7629</v>
      </c>
      <c r="B98">
        <v>721694003</v>
      </c>
      <c r="C98">
        <v>1010282</v>
      </c>
      <c r="D98">
        <v>1</v>
      </c>
      <c r="E98" t="s">
        <v>164</v>
      </c>
      <c r="F98" s="233">
        <v>4904454</v>
      </c>
      <c r="G98" s="233">
        <v>11514805</v>
      </c>
    </row>
    <row r="99" spans="1:7" x14ac:dyDescent="0.2">
      <c r="A99" t="s">
        <v>7629</v>
      </c>
      <c r="B99">
        <v>721694003</v>
      </c>
      <c r="C99">
        <v>1010283</v>
      </c>
      <c r="D99">
        <v>1</v>
      </c>
      <c r="E99" t="s">
        <v>164</v>
      </c>
      <c r="F99" s="233">
        <v>5330928</v>
      </c>
      <c r="G99" s="233">
        <v>15992784</v>
      </c>
    </row>
    <row r="100" spans="1:7" x14ac:dyDescent="0.2">
      <c r="A100" t="s">
        <v>7629</v>
      </c>
      <c r="B100">
        <v>721694003</v>
      </c>
      <c r="C100">
        <v>1010284</v>
      </c>
      <c r="D100">
        <v>1</v>
      </c>
      <c r="E100" t="s">
        <v>164</v>
      </c>
      <c r="F100" s="233">
        <v>2054976</v>
      </c>
      <c r="G100" s="233">
        <v>7192416</v>
      </c>
    </row>
    <row r="101" spans="1:7" x14ac:dyDescent="0.2">
      <c r="A101" t="s">
        <v>7629</v>
      </c>
      <c r="B101">
        <v>721694003</v>
      </c>
      <c r="C101">
        <v>1020414</v>
      </c>
      <c r="D101">
        <v>2</v>
      </c>
      <c r="E101" t="s">
        <v>6023</v>
      </c>
      <c r="F101" s="233">
        <v>4881502</v>
      </c>
      <c r="G101" s="233">
        <v>15341864</v>
      </c>
    </row>
    <row r="102" spans="1:7" x14ac:dyDescent="0.2">
      <c r="A102" t="s">
        <v>7629</v>
      </c>
      <c r="B102">
        <v>721694003</v>
      </c>
      <c r="C102">
        <v>1020415</v>
      </c>
      <c r="D102">
        <v>2</v>
      </c>
      <c r="E102" t="s">
        <v>7639</v>
      </c>
      <c r="F102" s="233">
        <v>3698957</v>
      </c>
      <c r="G102" s="233">
        <v>13357344</v>
      </c>
    </row>
    <row r="103" spans="1:7" x14ac:dyDescent="0.2">
      <c r="A103" t="s">
        <v>7629</v>
      </c>
      <c r="B103">
        <v>721694003</v>
      </c>
      <c r="C103">
        <v>1020428</v>
      </c>
      <c r="D103">
        <v>2</v>
      </c>
      <c r="E103" t="s">
        <v>6060</v>
      </c>
      <c r="F103" s="233">
        <v>1974448</v>
      </c>
      <c r="G103" s="233">
        <v>6576532</v>
      </c>
    </row>
    <row r="104" spans="1:7" x14ac:dyDescent="0.2">
      <c r="A104" t="s">
        <v>7629</v>
      </c>
      <c r="B104">
        <v>721694003</v>
      </c>
      <c r="C104">
        <v>1040479</v>
      </c>
      <c r="D104">
        <v>4</v>
      </c>
      <c r="E104" t="s">
        <v>6038</v>
      </c>
      <c r="F104" s="233">
        <v>11031668</v>
      </c>
      <c r="G104" s="233">
        <v>35247526</v>
      </c>
    </row>
    <row r="105" spans="1:7" x14ac:dyDescent="0.2">
      <c r="A105" t="s">
        <v>7629</v>
      </c>
      <c r="B105">
        <v>721694003</v>
      </c>
      <c r="C105">
        <v>1070721</v>
      </c>
      <c r="D105">
        <v>7</v>
      </c>
      <c r="E105" t="s">
        <v>6031</v>
      </c>
      <c r="F105" s="233">
        <v>3998196</v>
      </c>
      <c r="G105" s="233">
        <v>12827546</v>
      </c>
    </row>
    <row r="106" spans="1:7" x14ac:dyDescent="0.2">
      <c r="A106" t="s">
        <v>7629</v>
      </c>
      <c r="B106">
        <v>721694003</v>
      </c>
      <c r="C106">
        <v>1070722</v>
      </c>
      <c r="D106">
        <v>7</v>
      </c>
      <c r="E106" t="s">
        <v>6031</v>
      </c>
      <c r="F106" s="233">
        <v>3831605</v>
      </c>
      <c r="G106" s="233">
        <v>11661406</v>
      </c>
    </row>
    <row r="107" spans="1:7" x14ac:dyDescent="0.2">
      <c r="A107" t="s">
        <v>7629</v>
      </c>
      <c r="B107">
        <v>721694003</v>
      </c>
      <c r="C107">
        <v>1070743</v>
      </c>
      <c r="D107">
        <v>7</v>
      </c>
      <c r="E107" t="s">
        <v>6037</v>
      </c>
      <c r="F107" s="233">
        <v>8329640</v>
      </c>
      <c r="G107" s="233">
        <v>22603680</v>
      </c>
    </row>
    <row r="108" spans="1:7" x14ac:dyDescent="0.2">
      <c r="A108" t="s">
        <v>7629</v>
      </c>
      <c r="B108">
        <v>721694003</v>
      </c>
      <c r="C108">
        <v>1110190</v>
      </c>
      <c r="D108">
        <v>11</v>
      </c>
      <c r="E108" t="s">
        <v>6170</v>
      </c>
      <c r="F108" s="233">
        <v>3371812</v>
      </c>
      <c r="G108" s="233">
        <v>11341550</v>
      </c>
    </row>
    <row r="109" spans="1:7" x14ac:dyDescent="0.2">
      <c r="A109" t="s">
        <v>6345</v>
      </c>
      <c r="B109">
        <v>650794826</v>
      </c>
      <c r="C109">
        <v>1030295</v>
      </c>
      <c r="D109">
        <v>3</v>
      </c>
      <c r="E109" t="s">
        <v>6051</v>
      </c>
      <c r="F109" s="233">
        <v>0</v>
      </c>
      <c r="G109" s="233">
        <v>2262809</v>
      </c>
    </row>
    <row r="110" spans="1:7" x14ac:dyDescent="0.2">
      <c r="A110" t="s">
        <v>6345</v>
      </c>
      <c r="B110">
        <v>650794826</v>
      </c>
      <c r="C110">
        <v>1030296</v>
      </c>
      <c r="D110">
        <v>3</v>
      </c>
      <c r="E110" t="s">
        <v>6051</v>
      </c>
      <c r="F110" s="233">
        <v>0</v>
      </c>
      <c r="G110" s="233">
        <v>2027972</v>
      </c>
    </row>
    <row r="111" spans="1:7" x14ac:dyDescent="0.2">
      <c r="A111" t="s">
        <v>6344</v>
      </c>
      <c r="B111">
        <v>700376001</v>
      </c>
      <c r="C111">
        <v>1090648</v>
      </c>
      <c r="D111">
        <v>9</v>
      </c>
      <c r="E111" t="s">
        <v>174</v>
      </c>
      <c r="F111" s="233">
        <v>7320852</v>
      </c>
      <c r="G111" s="233">
        <v>21230471</v>
      </c>
    </row>
    <row r="112" spans="1:7" x14ac:dyDescent="0.2">
      <c r="A112" t="s">
        <v>6344</v>
      </c>
      <c r="B112">
        <v>700376001</v>
      </c>
      <c r="C112">
        <v>1090649</v>
      </c>
      <c r="D112">
        <v>9</v>
      </c>
      <c r="E112" t="s">
        <v>174</v>
      </c>
      <c r="F112" s="233">
        <v>4761644</v>
      </c>
      <c r="G112" s="233">
        <v>16148184</v>
      </c>
    </row>
    <row r="113" spans="1:7" x14ac:dyDescent="0.2">
      <c r="A113" t="s">
        <v>6344</v>
      </c>
      <c r="B113">
        <v>700376001</v>
      </c>
      <c r="C113">
        <v>1100510</v>
      </c>
      <c r="D113">
        <v>10</v>
      </c>
      <c r="E113" t="s">
        <v>6042</v>
      </c>
      <c r="F113" s="233">
        <v>2529022</v>
      </c>
      <c r="G113" s="233">
        <v>7720172</v>
      </c>
    </row>
    <row r="114" spans="1:7" x14ac:dyDescent="0.2">
      <c r="A114" t="s">
        <v>6344</v>
      </c>
      <c r="B114">
        <v>700376001</v>
      </c>
      <c r="C114">
        <v>1100511</v>
      </c>
      <c r="D114">
        <v>10</v>
      </c>
      <c r="E114" t="s">
        <v>6042</v>
      </c>
      <c r="F114" s="233">
        <v>2365966</v>
      </c>
      <c r="G114" s="233">
        <v>7942887</v>
      </c>
    </row>
    <row r="115" spans="1:7" x14ac:dyDescent="0.2">
      <c r="A115" t="s">
        <v>6344</v>
      </c>
      <c r="B115">
        <v>700376001</v>
      </c>
      <c r="C115">
        <v>1100755</v>
      </c>
      <c r="D115">
        <v>10</v>
      </c>
      <c r="E115" t="s">
        <v>6042</v>
      </c>
      <c r="F115" s="233">
        <v>13177534</v>
      </c>
      <c r="G115" s="233">
        <v>40787604</v>
      </c>
    </row>
    <row r="116" spans="1:7" x14ac:dyDescent="0.2">
      <c r="A116" t="s">
        <v>6344</v>
      </c>
      <c r="B116">
        <v>700376001</v>
      </c>
      <c r="C116">
        <v>1132565</v>
      </c>
      <c r="D116">
        <v>13</v>
      </c>
      <c r="E116" t="s">
        <v>5266</v>
      </c>
      <c r="F116" s="233">
        <v>8669430</v>
      </c>
      <c r="G116" s="233">
        <v>28416465</v>
      </c>
    </row>
    <row r="117" spans="1:7" x14ac:dyDescent="0.2">
      <c r="A117" t="s">
        <v>6344</v>
      </c>
      <c r="B117">
        <v>700376001</v>
      </c>
      <c r="C117">
        <v>1132566</v>
      </c>
      <c r="D117">
        <v>13</v>
      </c>
      <c r="E117" t="s">
        <v>5266</v>
      </c>
      <c r="F117" s="233">
        <v>11441021</v>
      </c>
      <c r="G117" s="233">
        <v>31235803</v>
      </c>
    </row>
    <row r="118" spans="1:7" x14ac:dyDescent="0.2">
      <c r="A118" t="s">
        <v>6344</v>
      </c>
      <c r="B118">
        <v>700376001</v>
      </c>
      <c r="C118">
        <v>1140139</v>
      </c>
      <c r="D118">
        <v>14</v>
      </c>
      <c r="E118" t="s">
        <v>6047</v>
      </c>
      <c r="F118" s="233">
        <v>931745</v>
      </c>
      <c r="G118" s="233">
        <v>3310329</v>
      </c>
    </row>
    <row r="119" spans="1:7" x14ac:dyDescent="0.2">
      <c r="A119" t="s">
        <v>6344</v>
      </c>
      <c r="B119">
        <v>700376001</v>
      </c>
      <c r="C119">
        <v>1140140</v>
      </c>
      <c r="D119">
        <v>14</v>
      </c>
      <c r="E119" t="s">
        <v>6047</v>
      </c>
      <c r="F119" s="233">
        <v>1182983</v>
      </c>
      <c r="G119" s="233">
        <v>3886945</v>
      </c>
    </row>
    <row r="120" spans="1:7" x14ac:dyDescent="0.2">
      <c r="A120" t="s">
        <v>8088</v>
      </c>
      <c r="B120">
        <v>700376001</v>
      </c>
      <c r="C120">
        <v>1040505</v>
      </c>
      <c r="D120">
        <v>4</v>
      </c>
      <c r="E120" t="s">
        <v>6038</v>
      </c>
      <c r="F120" s="233">
        <v>14425515</v>
      </c>
      <c r="G120" s="233">
        <v>44949882</v>
      </c>
    </row>
    <row r="121" spans="1:7" x14ac:dyDescent="0.2">
      <c r="A121" t="s">
        <v>8088</v>
      </c>
      <c r="B121">
        <v>700376001</v>
      </c>
      <c r="C121">
        <v>1040523</v>
      </c>
      <c r="D121">
        <v>4</v>
      </c>
      <c r="E121" t="s">
        <v>6038</v>
      </c>
      <c r="F121" s="233">
        <v>1996596</v>
      </c>
      <c r="G121" s="233">
        <v>5324256</v>
      </c>
    </row>
    <row r="122" spans="1:7" x14ac:dyDescent="0.2">
      <c r="A122" t="s">
        <v>8088</v>
      </c>
      <c r="B122">
        <v>700376001</v>
      </c>
      <c r="C122">
        <v>1040524</v>
      </c>
      <c r="D122">
        <v>4</v>
      </c>
      <c r="E122" t="s">
        <v>6038</v>
      </c>
      <c r="F122" s="233">
        <v>2365966</v>
      </c>
      <c r="G122" s="233">
        <v>6590906</v>
      </c>
    </row>
    <row r="123" spans="1:7" x14ac:dyDescent="0.2">
      <c r="A123" t="s">
        <v>8088</v>
      </c>
      <c r="B123">
        <v>700376001</v>
      </c>
      <c r="C123">
        <v>1090669</v>
      </c>
      <c r="D123">
        <v>9</v>
      </c>
      <c r="E123" t="s">
        <v>203</v>
      </c>
      <c r="F123" s="233">
        <v>6721941</v>
      </c>
      <c r="G123" s="233">
        <v>19882880</v>
      </c>
    </row>
    <row r="124" spans="1:7" x14ac:dyDescent="0.2">
      <c r="A124" t="s">
        <v>8088</v>
      </c>
      <c r="B124">
        <v>700376001</v>
      </c>
      <c r="C124">
        <v>1100767</v>
      </c>
      <c r="D124">
        <v>10</v>
      </c>
      <c r="E124" t="s">
        <v>6022</v>
      </c>
      <c r="F124" s="233">
        <v>10660503</v>
      </c>
      <c r="G124" s="233">
        <v>31563179</v>
      </c>
    </row>
    <row r="125" spans="1:7" x14ac:dyDescent="0.2">
      <c r="A125" t="s">
        <v>8088</v>
      </c>
      <c r="B125">
        <v>700376001</v>
      </c>
      <c r="C125">
        <v>1140222</v>
      </c>
      <c r="D125">
        <v>14</v>
      </c>
      <c r="E125" t="s">
        <v>6047</v>
      </c>
      <c r="F125" s="233">
        <v>11551848</v>
      </c>
      <c r="G125" s="233">
        <v>35536157</v>
      </c>
    </row>
    <row r="126" spans="1:7" x14ac:dyDescent="0.2">
      <c r="A126" t="s">
        <v>6165</v>
      </c>
      <c r="B126">
        <v>650587340</v>
      </c>
      <c r="C126">
        <v>1020426</v>
      </c>
      <c r="D126">
        <v>2</v>
      </c>
      <c r="E126" t="s">
        <v>6023</v>
      </c>
      <c r="F126" s="233">
        <v>13860412</v>
      </c>
      <c r="G126" s="233">
        <v>39448866</v>
      </c>
    </row>
    <row r="127" spans="1:7" x14ac:dyDescent="0.2">
      <c r="A127" t="s">
        <v>6165</v>
      </c>
      <c r="B127">
        <v>650587340</v>
      </c>
      <c r="C127">
        <v>1060428</v>
      </c>
      <c r="D127">
        <v>6</v>
      </c>
      <c r="E127" t="s">
        <v>7786</v>
      </c>
      <c r="F127" s="233">
        <v>3331830</v>
      </c>
      <c r="G127" s="233">
        <v>9162533</v>
      </c>
    </row>
    <row r="128" spans="1:7" x14ac:dyDescent="0.2">
      <c r="A128" t="s">
        <v>6165</v>
      </c>
      <c r="B128">
        <v>650587340</v>
      </c>
      <c r="C128">
        <v>1060429</v>
      </c>
      <c r="D128">
        <v>6</v>
      </c>
      <c r="E128" t="s">
        <v>6045</v>
      </c>
      <c r="F128" s="233">
        <v>2998647</v>
      </c>
      <c r="G128" s="233">
        <v>9329124</v>
      </c>
    </row>
    <row r="129" spans="1:7" x14ac:dyDescent="0.2">
      <c r="A129" t="s">
        <v>6165</v>
      </c>
      <c r="B129">
        <v>650587340</v>
      </c>
      <c r="C129">
        <v>1070723</v>
      </c>
      <c r="D129">
        <v>7</v>
      </c>
      <c r="E129" t="s">
        <v>6037</v>
      </c>
      <c r="F129" s="233">
        <v>1999098</v>
      </c>
      <c r="G129" s="233">
        <v>6163886</v>
      </c>
    </row>
    <row r="130" spans="1:7" x14ac:dyDescent="0.2">
      <c r="A130" t="s">
        <v>6165</v>
      </c>
      <c r="B130">
        <v>650587340</v>
      </c>
      <c r="C130">
        <v>1090664</v>
      </c>
      <c r="D130">
        <v>9</v>
      </c>
      <c r="E130" t="s">
        <v>203</v>
      </c>
      <c r="F130" s="233">
        <v>1519315</v>
      </c>
      <c r="G130" s="233">
        <v>4937773</v>
      </c>
    </row>
    <row r="131" spans="1:7" x14ac:dyDescent="0.2">
      <c r="A131" t="s">
        <v>6165</v>
      </c>
      <c r="B131">
        <v>650587340</v>
      </c>
      <c r="C131">
        <v>1090665</v>
      </c>
      <c r="D131">
        <v>9</v>
      </c>
      <c r="E131" t="s">
        <v>6061</v>
      </c>
      <c r="F131" s="233">
        <v>3110707</v>
      </c>
      <c r="G131" s="233">
        <v>12606423</v>
      </c>
    </row>
    <row r="132" spans="1:7" x14ac:dyDescent="0.2">
      <c r="A132" t="s">
        <v>6165</v>
      </c>
      <c r="B132">
        <v>650587340</v>
      </c>
      <c r="C132">
        <v>1100754</v>
      </c>
      <c r="D132">
        <v>10</v>
      </c>
      <c r="E132" t="s">
        <v>6042</v>
      </c>
      <c r="F132" s="233">
        <v>759657</v>
      </c>
      <c r="G132" s="233">
        <v>2848715</v>
      </c>
    </row>
    <row r="133" spans="1:7" x14ac:dyDescent="0.2">
      <c r="A133" t="s">
        <v>6153</v>
      </c>
      <c r="B133">
        <v>716316009</v>
      </c>
      <c r="C133">
        <v>1132536</v>
      </c>
      <c r="D133">
        <v>13</v>
      </c>
      <c r="E133" t="s">
        <v>221</v>
      </c>
      <c r="F133" s="233">
        <v>12055470</v>
      </c>
      <c r="G133" s="233">
        <v>37765605</v>
      </c>
    </row>
    <row r="134" spans="1:7" x14ac:dyDescent="0.2">
      <c r="A134" t="s">
        <v>6153</v>
      </c>
      <c r="B134">
        <v>716316009</v>
      </c>
      <c r="C134">
        <v>1132537</v>
      </c>
      <c r="D134">
        <v>13</v>
      </c>
      <c r="E134" t="s">
        <v>221</v>
      </c>
      <c r="F134" s="233">
        <v>9443382</v>
      </c>
      <c r="G134" s="233">
        <v>26877319</v>
      </c>
    </row>
    <row r="135" spans="1:7" x14ac:dyDescent="0.2">
      <c r="A135" t="s">
        <v>6153</v>
      </c>
      <c r="B135">
        <v>716316009</v>
      </c>
      <c r="C135">
        <v>1132538</v>
      </c>
      <c r="D135">
        <v>13</v>
      </c>
      <c r="E135" t="s">
        <v>221</v>
      </c>
      <c r="F135" s="233">
        <v>32098992</v>
      </c>
      <c r="G135" s="233">
        <v>99365262</v>
      </c>
    </row>
    <row r="136" spans="1:7" x14ac:dyDescent="0.2">
      <c r="A136" t="s">
        <v>6153</v>
      </c>
      <c r="B136">
        <v>716316009</v>
      </c>
      <c r="C136">
        <v>1132589</v>
      </c>
      <c r="D136">
        <v>13</v>
      </c>
      <c r="E136" t="s">
        <v>6056</v>
      </c>
      <c r="F136" s="233">
        <v>10162082</v>
      </c>
      <c r="G136" s="233">
        <v>31152612</v>
      </c>
    </row>
    <row r="137" spans="1:7" x14ac:dyDescent="0.2">
      <c r="A137" t="s">
        <v>6166</v>
      </c>
      <c r="B137">
        <v>650450957</v>
      </c>
      <c r="C137">
        <v>1131888</v>
      </c>
      <c r="D137">
        <v>13</v>
      </c>
      <c r="E137" t="s">
        <v>68</v>
      </c>
      <c r="F137" s="233">
        <v>2335200</v>
      </c>
      <c r="G137" s="233">
        <v>7589400</v>
      </c>
    </row>
    <row r="138" spans="1:7" x14ac:dyDescent="0.2">
      <c r="A138" t="s">
        <v>6166</v>
      </c>
      <c r="B138">
        <v>650450957</v>
      </c>
      <c r="C138">
        <v>1131889</v>
      </c>
      <c r="D138">
        <v>13</v>
      </c>
      <c r="E138" t="s">
        <v>68</v>
      </c>
      <c r="F138" s="233">
        <v>2816627</v>
      </c>
      <c r="G138" s="233">
        <v>9339342</v>
      </c>
    </row>
    <row r="139" spans="1:7" x14ac:dyDescent="0.2">
      <c r="A139" t="s">
        <v>6167</v>
      </c>
      <c r="B139" t="s">
        <v>6016</v>
      </c>
      <c r="C139">
        <v>1131891</v>
      </c>
      <c r="D139">
        <v>13</v>
      </c>
      <c r="E139" t="s">
        <v>6043</v>
      </c>
      <c r="F139" s="233">
        <v>2218440</v>
      </c>
      <c r="G139" s="233">
        <v>6888840</v>
      </c>
    </row>
    <row r="140" spans="1:7" x14ac:dyDescent="0.2">
      <c r="A140" t="s">
        <v>6167</v>
      </c>
      <c r="B140" t="s">
        <v>6016</v>
      </c>
      <c r="C140">
        <v>1131892</v>
      </c>
      <c r="D140">
        <v>13</v>
      </c>
      <c r="E140" t="s">
        <v>6043</v>
      </c>
      <c r="F140" s="233">
        <v>2668383</v>
      </c>
      <c r="G140" s="233">
        <v>8301637</v>
      </c>
    </row>
    <row r="141" spans="1:7" x14ac:dyDescent="0.2">
      <c r="A141" t="s">
        <v>6162</v>
      </c>
      <c r="B141">
        <v>738689003</v>
      </c>
      <c r="C141">
        <v>1020302</v>
      </c>
      <c r="D141">
        <v>2</v>
      </c>
      <c r="E141" t="s">
        <v>6023</v>
      </c>
      <c r="F141" s="233">
        <v>2690150</v>
      </c>
      <c r="G141" s="233">
        <v>8070450</v>
      </c>
    </row>
    <row r="142" spans="1:7" x14ac:dyDescent="0.2">
      <c r="A142" t="s">
        <v>6162</v>
      </c>
      <c r="B142">
        <v>738689003</v>
      </c>
      <c r="C142">
        <v>1020303</v>
      </c>
      <c r="D142">
        <v>2</v>
      </c>
      <c r="E142" t="s">
        <v>6023</v>
      </c>
      <c r="F142" s="233">
        <v>3225779</v>
      </c>
      <c r="G142" s="233">
        <v>10056839</v>
      </c>
    </row>
    <row r="143" spans="1:7" x14ac:dyDescent="0.2">
      <c r="A143" t="s">
        <v>6162</v>
      </c>
      <c r="B143">
        <v>738689003</v>
      </c>
      <c r="C143">
        <v>1020427</v>
      </c>
      <c r="D143">
        <v>2</v>
      </c>
      <c r="E143" t="s">
        <v>6023</v>
      </c>
      <c r="F143" s="233">
        <v>25377085</v>
      </c>
      <c r="G143" s="233">
        <v>77037580</v>
      </c>
    </row>
    <row r="144" spans="1:7" x14ac:dyDescent="0.2">
      <c r="A144" t="s">
        <v>6162</v>
      </c>
      <c r="B144">
        <v>738689003</v>
      </c>
      <c r="C144">
        <v>1020440</v>
      </c>
      <c r="D144">
        <v>2</v>
      </c>
      <c r="E144" t="s">
        <v>6023</v>
      </c>
      <c r="F144" s="233">
        <v>6027930</v>
      </c>
      <c r="G144" s="233">
        <v>23642010</v>
      </c>
    </row>
    <row r="145" spans="1:7" x14ac:dyDescent="0.2">
      <c r="A145" t="s">
        <v>6162</v>
      </c>
      <c r="B145">
        <v>738689003</v>
      </c>
      <c r="C145">
        <v>1051176</v>
      </c>
      <c r="D145">
        <v>5</v>
      </c>
      <c r="E145" t="s">
        <v>6346</v>
      </c>
      <c r="F145" s="233">
        <v>2218440</v>
      </c>
      <c r="G145" s="233">
        <v>4787160</v>
      </c>
    </row>
    <row r="146" spans="1:7" x14ac:dyDescent="0.2">
      <c r="A146" t="s">
        <v>6162</v>
      </c>
      <c r="B146">
        <v>738689003</v>
      </c>
      <c r="C146">
        <v>1051177</v>
      </c>
      <c r="D146">
        <v>5</v>
      </c>
      <c r="E146" t="s">
        <v>6346</v>
      </c>
      <c r="F146" s="233">
        <v>2816627</v>
      </c>
      <c r="G146" s="233">
        <v>5929741</v>
      </c>
    </row>
    <row r="147" spans="1:7" x14ac:dyDescent="0.2">
      <c r="A147" t="s">
        <v>6162</v>
      </c>
      <c r="B147">
        <v>738689003</v>
      </c>
      <c r="C147">
        <v>1051355</v>
      </c>
      <c r="D147">
        <v>5</v>
      </c>
      <c r="E147" t="s">
        <v>6346</v>
      </c>
      <c r="F147" s="233">
        <v>5769154</v>
      </c>
      <c r="G147" s="233">
        <v>19263066</v>
      </c>
    </row>
    <row r="148" spans="1:7" x14ac:dyDescent="0.2">
      <c r="A148" t="s">
        <v>6162</v>
      </c>
      <c r="B148">
        <v>738689003</v>
      </c>
      <c r="C148">
        <v>1051374</v>
      </c>
      <c r="D148">
        <v>5</v>
      </c>
      <c r="E148" t="s">
        <v>6346</v>
      </c>
      <c r="F148" s="233">
        <v>0</v>
      </c>
      <c r="G148" s="233">
        <v>4086600</v>
      </c>
    </row>
    <row r="149" spans="1:7" x14ac:dyDescent="0.2">
      <c r="A149" t="s">
        <v>6162</v>
      </c>
      <c r="B149">
        <v>738689003</v>
      </c>
      <c r="C149">
        <v>1051375</v>
      </c>
      <c r="D149">
        <v>5</v>
      </c>
      <c r="E149" t="s">
        <v>6346</v>
      </c>
      <c r="F149" s="233">
        <v>0</v>
      </c>
      <c r="G149" s="233">
        <v>5188523</v>
      </c>
    </row>
    <row r="150" spans="1:7" x14ac:dyDescent="0.2">
      <c r="A150" t="s">
        <v>6162</v>
      </c>
      <c r="B150">
        <v>738689003</v>
      </c>
      <c r="C150">
        <v>1081209</v>
      </c>
      <c r="D150">
        <v>8</v>
      </c>
      <c r="E150" t="s">
        <v>144</v>
      </c>
      <c r="F150" s="233">
        <v>21962556</v>
      </c>
      <c r="G150" s="233">
        <v>61285990</v>
      </c>
    </row>
    <row r="151" spans="1:7" x14ac:dyDescent="0.2">
      <c r="A151" t="s">
        <v>6162</v>
      </c>
      <c r="B151">
        <v>738689003</v>
      </c>
      <c r="C151">
        <v>1081221</v>
      </c>
      <c r="D151">
        <v>8</v>
      </c>
      <c r="E151" t="s">
        <v>144</v>
      </c>
      <c r="F151" s="233">
        <v>9495715</v>
      </c>
      <c r="G151" s="233">
        <v>29436717</v>
      </c>
    </row>
    <row r="152" spans="1:7" x14ac:dyDescent="0.2">
      <c r="A152" t="s">
        <v>6162</v>
      </c>
      <c r="B152">
        <v>738689003</v>
      </c>
      <c r="C152">
        <v>1081222</v>
      </c>
      <c r="D152">
        <v>8</v>
      </c>
      <c r="E152" t="s">
        <v>6036</v>
      </c>
      <c r="F152" s="233">
        <v>6647001</v>
      </c>
      <c r="G152" s="233">
        <v>19941003</v>
      </c>
    </row>
    <row r="153" spans="1:7" x14ac:dyDescent="0.2">
      <c r="A153" t="s">
        <v>6162</v>
      </c>
      <c r="B153">
        <v>738689003</v>
      </c>
      <c r="C153">
        <v>1090645</v>
      </c>
      <c r="D153">
        <v>9</v>
      </c>
      <c r="E153" t="s">
        <v>174</v>
      </c>
      <c r="F153" s="233">
        <v>22870532</v>
      </c>
      <c r="G153" s="233">
        <v>63499359</v>
      </c>
    </row>
    <row r="154" spans="1:7" x14ac:dyDescent="0.2">
      <c r="A154" t="s">
        <v>6162</v>
      </c>
      <c r="B154">
        <v>738689003</v>
      </c>
      <c r="C154">
        <v>1090663</v>
      </c>
      <c r="D154">
        <v>9</v>
      </c>
      <c r="E154" t="s">
        <v>174</v>
      </c>
      <c r="F154" s="233">
        <v>5317601</v>
      </c>
      <c r="G154" s="233">
        <v>18801517</v>
      </c>
    </row>
    <row r="155" spans="1:7" x14ac:dyDescent="0.2">
      <c r="A155" t="s">
        <v>6162</v>
      </c>
      <c r="B155">
        <v>738689003</v>
      </c>
      <c r="C155">
        <v>1090666</v>
      </c>
      <c r="D155">
        <v>9</v>
      </c>
      <c r="E155" t="s">
        <v>174</v>
      </c>
      <c r="F155" s="233">
        <v>3926639</v>
      </c>
      <c r="G155" s="233">
        <v>11920154</v>
      </c>
    </row>
    <row r="156" spans="1:7" x14ac:dyDescent="0.2">
      <c r="A156" t="s">
        <v>6162</v>
      </c>
      <c r="B156">
        <v>738689003</v>
      </c>
      <c r="C156">
        <v>1100753</v>
      </c>
      <c r="D156">
        <v>10</v>
      </c>
      <c r="E156" t="s">
        <v>6042</v>
      </c>
      <c r="F156" s="233">
        <v>4178115</v>
      </c>
      <c r="G156" s="233">
        <v>13294002</v>
      </c>
    </row>
    <row r="157" spans="1:7" x14ac:dyDescent="0.2">
      <c r="A157" t="s">
        <v>6162</v>
      </c>
      <c r="B157">
        <v>738689003</v>
      </c>
      <c r="C157">
        <v>1132523</v>
      </c>
      <c r="D157">
        <v>13</v>
      </c>
      <c r="E157" t="s">
        <v>7527</v>
      </c>
      <c r="F157" s="233">
        <v>20769936</v>
      </c>
      <c r="G157" s="233">
        <v>64197984</v>
      </c>
    </row>
    <row r="158" spans="1:7" x14ac:dyDescent="0.2">
      <c r="A158" t="s">
        <v>6162</v>
      </c>
      <c r="B158">
        <v>738689003</v>
      </c>
      <c r="C158">
        <v>1132586</v>
      </c>
      <c r="D158">
        <v>13</v>
      </c>
      <c r="E158" t="s">
        <v>6049</v>
      </c>
      <c r="F158" s="233">
        <v>14993235</v>
      </c>
      <c r="G158" s="233">
        <v>48311535</v>
      </c>
    </row>
    <row r="159" spans="1:7" x14ac:dyDescent="0.2">
      <c r="A159" t="s">
        <v>6162</v>
      </c>
      <c r="B159">
        <v>738689003</v>
      </c>
      <c r="C159">
        <v>1132591</v>
      </c>
      <c r="D159">
        <v>13</v>
      </c>
      <c r="E159" t="s">
        <v>6050</v>
      </c>
      <c r="F159" s="233">
        <v>18824840</v>
      </c>
      <c r="G159" s="233">
        <v>58973392</v>
      </c>
    </row>
    <row r="160" spans="1:7" x14ac:dyDescent="0.2">
      <c r="A160" t="s">
        <v>6162</v>
      </c>
      <c r="B160">
        <v>738689003</v>
      </c>
      <c r="C160">
        <v>1140221</v>
      </c>
      <c r="D160">
        <v>14</v>
      </c>
      <c r="E160" t="s">
        <v>6047</v>
      </c>
      <c r="F160" s="233">
        <v>5887344</v>
      </c>
      <c r="G160" s="233">
        <v>18041860</v>
      </c>
    </row>
    <row r="161" spans="1:7" x14ac:dyDescent="0.2">
      <c r="A161" t="s">
        <v>6157</v>
      </c>
      <c r="B161">
        <v>713189006</v>
      </c>
      <c r="C161">
        <v>1081090</v>
      </c>
      <c r="D161">
        <v>8</v>
      </c>
      <c r="E161" t="s">
        <v>6046</v>
      </c>
      <c r="F161" s="233">
        <v>2262809</v>
      </c>
      <c r="G161" s="233">
        <v>6655321</v>
      </c>
    </row>
    <row r="162" spans="1:7" x14ac:dyDescent="0.2">
      <c r="A162" t="s">
        <v>6157</v>
      </c>
      <c r="B162">
        <v>713189006</v>
      </c>
      <c r="C162">
        <v>1081091</v>
      </c>
      <c r="D162">
        <v>8</v>
      </c>
      <c r="E162" t="s">
        <v>6046</v>
      </c>
      <c r="F162" s="233">
        <v>1520978</v>
      </c>
      <c r="G162" s="233">
        <v>5745918</v>
      </c>
    </row>
    <row r="163" spans="1:7" x14ac:dyDescent="0.2">
      <c r="A163" t="s">
        <v>6157</v>
      </c>
      <c r="B163">
        <v>713189006</v>
      </c>
      <c r="C163">
        <v>1081215</v>
      </c>
      <c r="D163">
        <v>8</v>
      </c>
      <c r="E163" t="s">
        <v>6046</v>
      </c>
      <c r="F163" s="233">
        <v>15687540</v>
      </c>
      <c r="G163" s="233">
        <v>46435119</v>
      </c>
    </row>
    <row r="164" spans="1:7" x14ac:dyDescent="0.2">
      <c r="A164" t="s">
        <v>6157</v>
      </c>
      <c r="B164">
        <v>713189006</v>
      </c>
      <c r="C164">
        <v>1081223</v>
      </c>
      <c r="D164">
        <v>8</v>
      </c>
      <c r="E164" t="s">
        <v>6029</v>
      </c>
      <c r="F164" s="233">
        <v>3988201</v>
      </c>
      <c r="G164" s="233">
        <v>11584774</v>
      </c>
    </row>
    <row r="165" spans="1:7" x14ac:dyDescent="0.2">
      <c r="A165" t="s">
        <v>6157</v>
      </c>
      <c r="B165">
        <v>713189006</v>
      </c>
      <c r="C165">
        <v>1081224</v>
      </c>
      <c r="D165">
        <v>8</v>
      </c>
      <c r="E165" t="s">
        <v>6029</v>
      </c>
      <c r="F165" s="233">
        <v>6821760</v>
      </c>
      <c r="G165" s="233">
        <v>19628612</v>
      </c>
    </row>
    <row r="166" spans="1:7" x14ac:dyDescent="0.2">
      <c r="A166" t="s">
        <v>6157</v>
      </c>
      <c r="B166">
        <v>713189006</v>
      </c>
      <c r="C166">
        <v>1081230</v>
      </c>
      <c r="D166">
        <v>8</v>
      </c>
      <c r="E166" t="s">
        <v>6036</v>
      </c>
      <c r="F166" s="233">
        <v>15207509</v>
      </c>
      <c r="G166" s="233">
        <v>46668363</v>
      </c>
    </row>
    <row r="167" spans="1:7" x14ac:dyDescent="0.2">
      <c r="A167" t="s">
        <v>6160</v>
      </c>
      <c r="B167">
        <v>728623004</v>
      </c>
      <c r="C167">
        <v>1050963</v>
      </c>
      <c r="D167">
        <v>5</v>
      </c>
      <c r="E167" t="s">
        <v>6044</v>
      </c>
      <c r="F167" s="233">
        <v>7080660</v>
      </c>
      <c r="G167" s="233">
        <v>21950046</v>
      </c>
    </row>
    <row r="168" spans="1:7" x14ac:dyDescent="0.2">
      <c r="A168" t="s">
        <v>6160</v>
      </c>
      <c r="B168">
        <v>728623004</v>
      </c>
      <c r="C168">
        <v>1051296</v>
      </c>
      <c r="D168">
        <v>5</v>
      </c>
      <c r="E168" t="s">
        <v>6044</v>
      </c>
      <c r="F168" s="233">
        <v>642180</v>
      </c>
      <c r="G168" s="233">
        <v>3371445</v>
      </c>
    </row>
    <row r="169" spans="1:7" x14ac:dyDescent="0.2">
      <c r="A169" t="s">
        <v>7960</v>
      </c>
      <c r="B169">
        <v>728623004</v>
      </c>
      <c r="C169">
        <v>1051360</v>
      </c>
      <c r="D169">
        <v>5</v>
      </c>
      <c r="E169" t="s">
        <v>6044</v>
      </c>
      <c r="F169" s="233">
        <v>1816035</v>
      </c>
      <c r="G169" s="233">
        <v>5266502</v>
      </c>
    </row>
    <row r="170" spans="1:7" x14ac:dyDescent="0.2">
      <c r="A170" t="s">
        <v>7960</v>
      </c>
      <c r="B170">
        <v>728623004</v>
      </c>
      <c r="C170">
        <v>1051361</v>
      </c>
      <c r="D170">
        <v>5</v>
      </c>
      <c r="E170" t="s">
        <v>6044</v>
      </c>
      <c r="F170" s="233">
        <v>3813465</v>
      </c>
      <c r="G170" s="233">
        <v>9263885</v>
      </c>
    </row>
    <row r="171" spans="1:7" x14ac:dyDescent="0.2">
      <c r="A171" t="s">
        <v>6163</v>
      </c>
      <c r="B171">
        <v>741504006</v>
      </c>
      <c r="C171">
        <v>1100761</v>
      </c>
      <c r="D171">
        <v>10</v>
      </c>
      <c r="E171" t="s">
        <v>6033</v>
      </c>
      <c r="F171" s="233">
        <v>7045632</v>
      </c>
      <c r="G171" s="233">
        <v>24190003</v>
      </c>
    </row>
    <row r="172" spans="1:7" x14ac:dyDescent="0.2">
      <c r="A172" t="s">
        <v>6171</v>
      </c>
      <c r="F172" s="233">
        <v>1252205075</v>
      </c>
      <c r="G172" s="233">
        <v>3668290445</v>
      </c>
    </row>
    <row r="173" spans="1:7" x14ac:dyDescent="0.2">
      <c r="F173"/>
      <c r="G17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3"/>
  <sheetViews>
    <sheetView topLeftCell="K1" workbookViewId="0">
      <selection activeCell="L12" sqref="L12"/>
    </sheetView>
  </sheetViews>
  <sheetFormatPr baseColWidth="10" defaultColWidth="8.28515625" defaultRowHeight="11.25" x14ac:dyDescent="0.2"/>
  <cols>
    <col min="1" max="1" width="8.28515625" style="98" bestFit="1" customWidth="1"/>
    <col min="2" max="5" width="6.5703125" style="98" customWidth="1"/>
    <col min="6" max="6" width="10" style="98" customWidth="1"/>
    <col min="7" max="7" width="16" style="198" customWidth="1"/>
    <col min="8" max="8" width="7.5703125" style="98" customWidth="1"/>
    <col min="9" max="9" width="12.42578125" style="99" customWidth="1"/>
    <col min="10" max="10" width="14.85546875" style="99" customWidth="1"/>
    <col min="11" max="11" width="5.7109375" style="98" customWidth="1"/>
    <col min="12" max="13" width="8.28515625" style="98" customWidth="1"/>
    <col min="14" max="14" width="6.5703125" style="98" customWidth="1"/>
    <col min="15" max="15" width="23.140625" style="100" customWidth="1"/>
    <col min="16" max="16" width="24" style="101" customWidth="1"/>
    <col min="17" max="17" width="11.42578125" style="207" customWidth="1"/>
    <col min="18" max="19" width="13.85546875" style="102" customWidth="1"/>
    <col min="20" max="25" width="12.28515625" style="102" customWidth="1"/>
    <col min="26" max="26" width="14.140625" style="102" customWidth="1"/>
    <col min="27" max="28" width="12.28515625" style="102" customWidth="1"/>
    <col min="29" max="29" width="14.140625" style="102" customWidth="1"/>
    <col min="30" max="30" width="8.28515625" style="97"/>
    <col min="31" max="31" width="9.28515625" style="97" bestFit="1" customWidth="1"/>
    <col min="32" max="16384" width="8.28515625" style="97"/>
  </cols>
  <sheetData>
    <row r="1" spans="1:29" x14ac:dyDescent="0.2">
      <c r="A1" s="104" t="s">
        <v>7586</v>
      </c>
      <c r="B1" s="105" t="s">
        <v>7587</v>
      </c>
      <c r="C1" s="105" t="s">
        <v>7588</v>
      </c>
      <c r="D1" s="105" t="s">
        <v>7589</v>
      </c>
      <c r="E1" s="105" t="s">
        <v>7590</v>
      </c>
      <c r="F1" s="106" t="s">
        <v>6169</v>
      </c>
      <c r="G1" s="106" t="s">
        <v>6168</v>
      </c>
      <c r="H1" s="106" t="s">
        <v>7591</v>
      </c>
      <c r="I1" s="105" t="s">
        <v>7592</v>
      </c>
      <c r="J1" s="105" t="s">
        <v>13</v>
      </c>
      <c r="K1" s="105" t="s">
        <v>7593</v>
      </c>
      <c r="L1" s="106" t="s">
        <v>7594</v>
      </c>
      <c r="M1" s="106" t="s">
        <v>7595</v>
      </c>
      <c r="N1" s="105" t="s">
        <v>7596</v>
      </c>
      <c r="O1" s="105" t="s">
        <v>7597</v>
      </c>
      <c r="P1" s="106" t="s">
        <v>7598</v>
      </c>
      <c r="Q1" s="107" t="s">
        <v>7599</v>
      </c>
      <c r="R1" s="107" t="s">
        <v>7600</v>
      </c>
      <c r="S1" s="107" t="s">
        <v>7601</v>
      </c>
      <c r="T1" s="107" t="s">
        <v>7602</v>
      </c>
      <c r="U1" s="107" t="s">
        <v>7603</v>
      </c>
      <c r="V1" s="107" t="s">
        <v>7604</v>
      </c>
      <c r="W1" s="107" t="s">
        <v>7605</v>
      </c>
      <c r="X1" s="107" t="s">
        <v>7606</v>
      </c>
      <c r="Y1" s="107" t="s">
        <v>7528</v>
      </c>
      <c r="Z1" s="107" t="s">
        <v>7607</v>
      </c>
      <c r="AA1" s="107" t="s">
        <v>7608</v>
      </c>
      <c r="AB1" s="107" t="s">
        <v>7609</v>
      </c>
      <c r="AC1" s="107" t="s">
        <v>6347</v>
      </c>
    </row>
    <row r="2" spans="1:29" ht="11.25" customHeight="1" x14ac:dyDescent="0.2">
      <c r="A2" s="108">
        <v>1</v>
      </c>
      <c r="B2" s="28" t="s">
        <v>7612</v>
      </c>
      <c r="C2" s="27">
        <v>20032</v>
      </c>
      <c r="D2" s="30" t="s">
        <v>7610</v>
      </c>
      <c r="E2" s="29" t="s">
        <v>7617</v>
      </c>
      <c r="F2" s="39">
        <v>717150007</v>
      </c>
      <c r="G2" s="37" t="s">
        <v>6154</v>
      </c>
      <c r="H2" s="29">
        <v>6570</v>
      </c>
      <c r="I2" s="28" t="s">
        <v>7954</v>
      </c>
      <c r="J2" s="40" t="s">
        <v>164</v>
      </c>
      <c r="K2" s="29">
        <v>15</v>
      </c>
      <c r="L2" s="31">
        <v>1010194</v>
      </c>
      <c r="M2" s="32">
        <v>11</v>
      </c>
      <c r="N2" s="33" t="s">
        <v>7618</v>
      </c>
      <c r="O2" s="34" t="s">
        <v>7615</v>
      </c>
      <c r="P2" s="208">
        <v>10669426</v>
      </c>
      <c r="Q2" s="35">
        <v>1942886</v>
      </c>
      <c r="R2" s="35">
        <v>1793434</v>
      </c>
      <c r="S2" s="36">
        <v>1643981</v>
      </c>
      <c r="T2" s="36"/>
      <c r="U2" s="36"/>
      <c r="V2" s="36"/>
      <c r="W2" s="36"/>
      <c r="X2" s="36"/>
      <c r="Y2" s="36"/>
      <c r="Z2" s="36"/>
      <c r="AA2" s="36"/>
      <c r="AB2" s="36"/>
      <c r="AC2" s="109">
        <f>SUM(Tabla3[[#This Row],[ENERO]:[DICIEMBRE]])</f>
        <v>5380301</v>
      </c>
    </row>
    <row r="3" spans="1:29" ht="11.25" customHeight="1" x14ac:dyDescent="0.2">
      <c r="A3" s="108">
        <v>1</v>
      </c>
      <c r="B3" s="28" t="s">
        <v>7612</v>
      </c>
      <c r="C3" s="27">
        <v>20032</v>
      </c>
      <c r="D3" s="30" t="s">
        <v>7610</v>
      </c>
      <c r="E3" s="29" t="s">
        <v>7619</v>
      </c>
      <c r="F3" s="39">
        <v>717150007</v>
      </c>
      <c r="G3" s="37" t="s">
        <v>6154</v>
      </c>
      <c r="H3" s="29">
        <v>6570</v>
      </c>
      <c r="I3" s="28" t="s">
        <v>7954</v>
      </c>
      <c r="J3" s="40" t="s">
        <v>164</v>
      </c>
      <c r="K3" s="29">
        <v>15</v>
      </c>
      <c r="L3" s="37">
        <v>1010195</v>
      </c>
      <c r="M3" s="32">
        <v>11</v>
      </c>
      <c r="N3" s="38" t="s">
        <v>7620</v>
      </c>
      <c r="O3" s="34" t="s">
        <v>7615</v>
      </c>
      <c r="P3" s="208">
        <v>10669426</v>
      </c>
      <c r="Q3" s="35">
        <v>2087268</v>
      </c>
      <c r="R3" s="35">
        <v>2087268</v>
      </c>
      <c r="S3" s="36">
        <v>1707765</v>
      </c>
      <c r="T3" s="36"/>
      <c r="U3" s="36"/>
      <c r="V3" s="36"/>
      <c r="W3" s="36"/>
      <c r="X3" s="36"/>
      <c r="Y3" s="36"/>
      <c r="Z3" s="36"/>
      <c r="AA3" s="36"/>
      <c r="AB3" s="36"/>
      <c r="AC3" s="109">
        <f>SUM(Tabla3[[#This Row],[ENERO]:[DICIEMBRE]])</f>
        <v>5882301</v>
      </c>
    </row>
    <row r="4" spans="1:29" ht="11.25" customHeight="1" x14ac:dyDescent="0.2">
      <c r="A4" s="108">
        <v>1</v>
      </c>
      <c r="B4" s="28" t="s">
        <v>7612</v>
      </c>
      <c r="C4" s="27">
        <v>20032</v>
      </c>
      <c r="D4" s="30" t="s">
        <v>7610</v>
      </c>
      <c r="E4" s="29" t="s">
        <v>7622</v>
      </c>
      <c r="F4" s="44">
        <v>721694003</v>
      </c>
      <c r="G4" s="37" t="s">
        <v>7629</v>
      </c>
      <c r="H4" s="29">
        <v>6915</v>
      </c>
      <c r="I4" s="28" t="s">
        <v>7954</v>
      </c>
      <c r="J4" s="40" t="s">
        <v>164</v>
      </c>
      <c r="K4" s="29">
        <v>78</v>
      </c>
      <c r="L4" s="45">
        <v>1010275</v>
      </c>
      <c r="M4" s="32">
        <v>15</v>
      </c>
      <c r="N4" s="46" t="s">
        <v>7630</v>
      </c>
      <c r="O4" s="34" t="s">
        <v>7611</v>
      </c>
      <c r="P4" s="209">
        <v>23900332700</v>
      </c>
      <c r="Q4" s="35">
        <v>11507866</v>
      </c>
      <c r="R4" s="35">
        <v>10685875</v>
      </c>
      <c r="S4" s="36">
        <v>11302368</v>
      </c>
      <c r="T4" s="36"/>
      <c r="U4" s="36"/>
      <c r="V4" s="36"/>
      <c r="W4" s="36"/>
      <c r="X4" s="36"/>
      <c r="Y4" s="36"/>
      <c r="Z4" s="36"/>
      <c r="AA4" s="36"/>
      <c r="AB4" s="36"/>
      <c r="AC4" s="109">
        <f>SUM(Tabla3[[#This Row],[ENERO]:[DICIEMBRE]])</f>
        <v>33496109</v>
      </c>
    </row>
    <row r="5" spans="1:29" ht="11.25" customHeight="1" x14ac:dyDescent="0.2">
      <c r="A5" s="110">
        <v>1</v>
      </c>
      <c r="B5" s="47" t="s">
        <v>7612</v>
      </c>
      <c r="C5" s="48">
        <v>20032</v>
      </c>
      <c r="D5" s="49" t="s">
        <v>7610</v>
      </c>
      <c r="E5" s="50" t="s">
        <v>7613</v>
      </c>
      <c r="F5" s="51">
        <v>717150007</v>
      </c>
      <c r="G5" s="52" t="s">
        <v>6154</v>
      </c>
      <c r="H5" s="53">
        <v>6570</v>
      </c>
      <c r="I5" s="28" t="s">
        <v>7954</v>
      </c>
      <c r="J5" s="54" t="s">
        <v>164</v>
      </c>
      <c r="K5" s="55">
        <v>118</v>
      </c>
      <c r="L5" s="56">
        <v>1010276</v>
      </c>
      <c r="M5" s="50">
        <v>12</v>
      </c>
      <c r="N5" s="57" t="s">
        <v>7614</v>
      </c>
      <c r="O5" s="52" t="s">
        <v>7615</v>
      </c>
      <c r="P5" s="210">
        <v>10704116</v>
      </c>
      <c r="Q5" s="111">
        <v>23358236</v>
      </c>
      <c r="R5" s="111">
        <v>25074977</v>
      </c>
      <c r="S5" s="112">
        <v>26283410</v>
      </c>
      <c r="T5" s="112"/>
      <c r="U5" s="112"/>
      <c r="V5" s="112"/>
      <c r="W5" s="112"/>
      <c r="X5" s="112"/>
      <c r="Y5" s="112"/>
      <c r="Z5" s="112"/>
      <c r="AA5" s="112"/>
      <c r="AB5" s="112"/>
      <c r="AC5" s="109">
        <f>SUM(Tabla3[[#This Row],[ENERO]:[DICIEMBRE]])</f>
        <v>74716623</v>
      </c>
    </row>
    <row r="6" spans="1:29" ht="11.25" customHeight="1" x14ac:dyDescent="0.2">
      <c r="A6" s="110">
        <v>1</v>
      </c>
      <c r="B6" s="47" t="s">
        <v>7612</v>
      </c>
      <c r="C6" s="48">
        <v>20032</v>
      </c>
      <c r="D6" s="49" t="s">
        <v>7610</v>
      </c>
      <c r="E6" s="50" t="s">
        <v>7624</v>
      </c>
      <c r="F6" s="51">
        <v>721694003</v>
      </c>
      <c r="G6" s="52" t="s">
        <v>7629</v>
      </c>
      <c r="H6" s="53">
        <v>6915</v>
      </c>
      <c r="I6" s="28" t="s">
        <v>7954</v>
      </c>
      <c r="J6" s="54" t="s">
        <v>164</v>
      </c>
      <c r="K6" s="55">
        <v>22</v>
      </c>
      <c r="L6" s="56">
        <v>1010277</v>
      </c>
      <c r="M6" s="50">
        <v>12</v>
      </c>
      <c r="N6" s="57" t="s">
        <v>7631</v>
      </c>
      <c r="O6" s="52" t="s">
        <v>7611</v>
      </c>
      <c r="P6" s="210">
        <v>23900332751</v>
      </c>
      <c r="Q6" s="111">
        <v>5578860</v>
      </c>
      <c r="R6" s="111">
        <v>4649050</v>
      </c>
      <c r="S6" s="112">
        <v>4416598</v>
      </c>
      <c r="T6" s="112"/>
      <c r="U6" s="112"/>
      <c r="V6" s="112"/>
      <c r="W6" s="112"/>
      <c r="X6" s="112"/>
      <c r="Y6" s="112"/>
      <c r="Z6" s="112"/>
      <c r="AA6" s="112"/>
      <c r="AB6" s="112"/>
      <c r="AC6" s="109">
        <f>SUM(Tabla3[[#This Row],[ENERO]:[DICIEMBRE]])</f>
        <v>14644508</v>
      </c>
    </row>
    <row r="7" spans="1:29" ht="11.25" customHeight="1" x14ac:dyDescent="0.2">
      <c r="A7" s="110">
        <v>1</v>
      </c>
      <c r="B7" s="47" t="s">
        <v>7612</v>
      </c>
      <c r="C7" s="48">
        <v>20032</v>
      </c>
      <c r="D7" s="49" t="s">
        <v>7610</v>
      </c>
      <c r="E7" s="50" t="s">
        <v>7626</v>
      </c>
      <c r="F7" s="51">
        <v>721694003</v>
      </c>
      <c r="G7" s="52" t="s">
        <v>7629</v>
      </c>
      <c r="H7" s="53">
        <v>6915</v>
      </c>
      <c r="I7" s="28" t="s">
        <v>7954</v>
      </c>
      <c r="J7" s="54" t="s">
        <v>164</v>
      </c>
      <c r="K7" s="55">
        <v>45</v>
      </c>
      <c r="L7" s="56">
        <v>1010282</v>
      </c>
      <c r="M7" s="50">
        <v>7</v>
      </c>
      <c r="N7" s="57" t="s">
        <v>7801</v>
      </c>
      <c r="O7" s="52" t="s">
        <v>7611</v>
      </c>
      <c r="P7" s="210">
        <v>239000332718</v>
      </c>
      <c r="Q7" s="111">
        <v>3411794</v>
      </c>
      <c r="R7" s="111">
        <v>3198557</v>
      </c>
      <c r="S7" s="112">
        <v>4904454</v>
      </c>
      <c r="T7" s="112"/>
      <c r="U7" s="112"/>
      <c r="V7" s="112"/>
      <c r="W7" s="112"/>
      <c r="X7" s="112"/>
      <c r="Y7" s="112"/>
      <c r="Z7" s="112"/>
      <c r="AA7" s="112"/>
      <c r="AB7" s="112"/>
      <c r="AC7" s="109">
        <f>SUM(Tabla3[[#This Row],[ENERO]:[DICIEMBRE]])</f>
        <v>11514805</v>
      </c>
    </row>
    <row r="8" spans="1:29" ht="11.25" customHeight="1" x14ac:dyDescent="0.2">
      <c r="A8" s="113">
        <v>1</v>
      </c>
      <c r="B8" s="28" t="s">
        <v>7612</v>
      </c>
      <c r="C8" s="27">
        <v>20032</v>
      </c>
      <c r="D8" s="30" t="s">
        <v>7610</v>
      </c>
      <c r="E8" s="27" t="s">
        <v>7626</v>
      </c>
      <c r="F8" s="27">
        <v>721694003</v>
      </c>
      <c r="G8" s="37" t="s">
        <v>7629</v>
      </c>
      <c r="H8" s="29">
        <v>6915</v>
      </c>
      <c r="I8" s="28" t="s">
        <v>7954</v>
      </c>
      <c r="J8" s="40" t="s">
        <v>164</v>
      </c>
      <c r="K8" s="27">
        <v>25</v>
      </c>
      <c r="L8" s="58">
        <v>1010283</v>
      </c>
      <c r="M8" s="32">
        <v>7</v>
      </c>
      <c r="N8" s="59" t="s">
        <v>7627</v>
      </c>
      <c r="O8" s="59" t="s">
        <v>7611</v>
      </c>
      <c r="P8" s="211">
        <v>239000332726</v>
      </c>
      <c r="Q8" s="35">
        <v>5330928</v>
      </c>
      <c r="R8" s="35">
        <v>5330928</v>
      </c>
      <c r="S8" s="36">
        <v>5330928</v>
      </c>
      <c r="T8" s="36"/>
      <c r="U8" s="36"/>
      <c r="V8" s="36"/>
      <c r="W8" s="36"/>
      <c r="X8" s="36"/>
      <c r="Y8" s="36"/>
      <c r="Z8" s="36"/>
      <c r="AA8" s="36"/>
      <c r="AB8" s="36"/>
      <c r="AC8" s="109">
        <f>SUM(Tabla3[[#This Row],[ENERO]:[DICIEMBRE]])</f>
        <v>15992784</v>
      </c>
    </row>
    <row r="9" spans="1:29" ht="11.25" customHeight="1" x14ac:dyDescent="0.2">
      <c r="A9" s="114">
        <v>1</v>
      </c>
      <c r="B9" s="60" t="s">
        <v>7612</v>
      </c>
      <c r="C9" s="27">
        <v>20032</v>
      </c>
      <c r="D9" s="30" t="s">
        <v>7610</v>
      </c>
      <c r="E9" s="60" t="s">
        <v>7626</v>
      </c>
      <c r="F9" s="61">
        <v>721694003</v>
      </c>
      <c r="G9" s="37" t="s">
        <v>7629</v>
      </c>
      <c r="H9" s="29">
        <v>6915</v>
      </c>
      <c r="I9" s="28" t="s">
        <v>7954</v>
      </c>
      <c r="J9" s="40" t="s">
        <v>164</v>
      </c>
      <c r="K9" s="60">
        <v>15</v>
      </c>
      <c r="L9" s="62">
        <v>1010284</v>
      </c>
      <c r="M9" s="32">
        <v>7</v>
      </c>
      <c r="N9" s="63" t="s">
        <v>7802</v>
      </c>
      <c r="O9" s="34" t="s">
        <v>7615</v>
      </c>
      <c r="P9" s="212">
        <v>10705155</v>
      </c>
      <c r="Q9" s="35">
        <v>2671469</v>
      </c>
      <c r="R9" s="35">
        <v>2465971</v>
      </c>
      <c r="S9" s="36">
        <v>2054976</v>
      </c>
      <c r="T9" s="36"/>
      <c r="U9" s="36"/>
      <c r="V9" s="36"/>
      <c r="W9" s="36"/>
      <c r="X9" s="36"/>
      <c r="Y9" s="36"/>
      <c r="Z9" s="36"/>
      <c r="AA9" s="36"/>
      <c r="AB9" s="36"/>
      <c r="AC9" s="109">
        <f>SUM(Tabla3[[#This Row],[ENERO]:[DICIEMBRE]])</f>
        <v>7192416</v>
      </c>
    </row>
    <row r="10" spans="1:29" ht="11.25" customHeight="1" x14ac:dyDescent="0.2">
      <c r="A10" s="113">
        <v>1</v>
      </c>
      <c r="B10" s="28" t="s">
        <v>7612</v>
      </c>
      <c r="C10" s="27">
        <v>20032</v>
      </c>
      <c r="D10" s="30" t="s">
        <v>7610</v>
      </c>
      <c r="E10" s="27" t="s">
        <v>7625</v>
      </c>
      <c r="F10" s="27">
        <v>717150007</v>
      </c>
      <c r="G10" s="37" t="s">
        <v>7665</v>
      </c>
      <c r="H10" s="29">
        <v>6570</v>
      </c>
      <c r="I10" s="28" t="s">
        <v>7954</v>
      </c>
      <c r="J10" s="40" t="s">
        <v>164</v>
      </c>
      <c r="K10" s="27">
        <v>55</v>
      </c>
      <c r="L10" s="58">
        <v>1010285</v>
      </c>
      <c r="M10" s="32">
        <v>13</v>
      </c>
      <c r="N10" s="59" t="s">
        <v>7955</v>
      </c>
      <c r="O10" s="59" t="s">
        <v>7615</v>
      </c>
      <c r="P10" s="211">
        <v>10705244</v>
      </c>
      <c r="Q10" s="35">
        <v>8502797</v>
      </c>
      <c r="R10" s="35">
        <v>8975175</v>
      </c>
      <c r="S10" s="36">
        <v>8345338</v>
      </c>
      <c r="T10" s="36"/>
      <c r="U10" s="36"/>
      <c r="V10" s="36"/>
      <c r="W10" s="36"/>
      <c r="X10" s="36"/>
      <c r="Y10" s="36"/>
      <c r="Z10" s="36"/>
      <c r="AA10" s="36"/>
      <c r="AB10" s="36"/>
      <c r="AC10" s="109">
        <f>SUM(Tabla3[[#This Row],[ENERO]:[DICIEMBRE]])</f>
        <v>25823310</v>
      </c>
    </row>
    <row r="11" spans="1:29" ht="11.25" customHeight="1" x14ac:dyDescent="0.2">
      <c r="A11" s="115">
        <v>2</v>
      </c>
      <c r="B11" s="64" t="s">
        <v>7612</v>
      </c>
      <c r="C11" s="27">
        <v>20032</v>
      </c>
      <c r="D11" s="65" t="s">
        <v>7610</v>
      </c>
      <c r="E11" s="66" t="s">
        <v>7617</v>
      </c>
      <c r="F11" s="67">
        <v>738689003</v>
      </c>
      <c r="G11" s="37" t="s">
        <v>6162</v>
      </c>
      <c r="H11" s="29">
        <v>6979</v>
      </c>
      <c r="I11" s="28" t="s">
        <v>7954</v>
      </c>
      <c r="J11" s="40" t="s">
        <v>6023</v>
      </c>
      <c r="K11" s="27">
        <v>25</v>
      </c>
      <c r="L11" s="68">
        <v>1020302</v>
      </c>
      <c r="M11" s="32">
        <v>11</v>
      </c>
      <c r="N11" s="69" t="s">
        <v>7633</v>
      </c>
      <c r="O11" s="69" t="s">
        <v>7616</v>
      </c>
      <c r="P11" s="211">
        <v>73546052</v>
      </c>
      <c r="Q11" s="36">
        <v>2690150</v>
      </c>
      <c r="R11" s="35">
        <v>2690150</v>
      </c>
      <c r="S11" s="36">
        <v>2690150</v>
      </c>
      <c r="T11" s="36"/>
      <c r="U11" s="36"/>
      <c r="V11" s="36"/>
      <c r="W11" s="36"/>
      <c r="X11" s="36"/>
      <c r="Y11" s="36"/>
      <c r="Z11" s="116"/>
      <c r="AA11" s="116"/>
      <c r="AB11" s="116"/>
      <c r="AC11" s="109">
        <f>SUM(Tabla3[[#This Row],[ENERO]:[DICIEMBRE]])</f>
        <v>8070450</v>
      </c>
    </row>
    <row r="12" spans="1:29" ht="11.25" customHeight="1" x14ac:dyDescent="0.2">
      <c r="A12" s="115">
        <v>2</v>
      </c>
      <c r="B12" s="64" t="s">
        <v>7612</v>
      </c>
      <c r="C12" s="27">
        <v>20032</v>
      </c>
      <c r="D12" s="65" t="s">
        <v>7610</v>
      </c>
      <c r="E12" s="66" t="s">
        <v>7619</v>
      </c>
      <c r="F12" s="61">
        <v>738689003</v>
      </c>
      <c r="G12" s="37" t="s">
        <v>6162</v>
      </c>
      <c r="H12" s="29">
        <v>6979</v>
      </c>
      <c r="I12" s="28" t="s">
        <v>7954</v>
      </c>
      <c r="J12" s="40" t="s">
        <v>6023</v>
      </c>
      <c r="K12" s="27">
        <v>25</v>
      </c>
      <c r="L12" s="68">
        <v>1020303</v>
      </c>
      <c r="M12" s="32">
        <v>11</v>
      </c>
      <c r="N12" s="69" t="s">
        <v>7634</v>
      </c>
      <c r="O12" s="69" t="s">
        <v>7616</v>
      </c>
      <c r="P12" s="211">
        <v>73546052</v>
      </c>
      <c r="Q12" s="36">
        <v>3415530</v>
      </c>
      <c r="R12" s="35">
        <v>3415530</v>
      </c>
      <c r="S12" s="36">
        <v>3225779</v>
      </c>
      <c r="T12" s="36"/>
      <c r="U12" s="36"/>
      <c r="V12" s="116"/>
      <c r="W12" s="116"/>
      <c r="X12" s="116"/>
      <c r="Y12" s="116"/>
      <c r="Z12" s="116"/>
      <c r="AA12" s="116"/>
      <c r="AB12" s="116"/>
      <c r="AC12" s="109">
        <f>SUM(Tabla3[[#This Row],[ENERO]:[DICIEMBRE]])</f>
        <v>10056839</v>
      </c>
    </row>
    <row r="13" spans="1:29" ht="11.25" customHeight="1" x14ac:dyDescent="0.2">
      <c r="A13" s="213">
        <v>2</v>
      </c>
      <c r="B13" s="64" t="s">
        <v>7612</v>
      </c>
      <c r="C13" s="27">
        <v>20032</v>
      </c>
      <c r="D13" s="65" t="s">
        <v>7610</v>
      </c>
      <c r="E13" s="145" t="s">
        <v>7625</v>
      </c>
      <c r="F13" s="214">
        <v>704164009</v>
      </c>
      <c r="G13" s="153" t="s">
        <v>6149</v>
      </c>
      <c r="H13" s="146">
        <v>225</v>
      </c>
      <c r="I13" s="215" t="s">
        <v>7954</v>
      </c>
      <c r="J13" s="216" t="s">
        <v>6023</v>
      </c>
      <c r="K13" s="145">
        <v>60</v>
      </c>
      <c r="L13" s="147">
        <v>1020313</v>
      </c>
      <c r="M13" s="154">
        <v>13</v>
      </c>
      <c r="N13" s="217" t="s">
        <v>8390</v>
      </c>
      <c r="O13" s="217" t="s">
        <v>7616</v>
      </c>
      <c r="P13" s="218">
        <v>6762522</v>
      </c>
      <c r="Q13" s="148"/>
      <c r="R13" s="155"/>
      <c r="S13" s="151">
        <v>3621562</v>
      </c>
      <c r="T13" s="156"/>
      <c r="U13" s="157"/>
      <c r="V13" s="149"/>
      <c r="W13" s="149"/>
      <c r="X13" s="149"/>
      <c r="Y13" s="149"/>
      <c r="Z13" s="149"/>
      <c r="AA13" s="150"/>
      <c r="AB13" s="151"/>
      <c r="AC13" s="109">
        <f>SUM(Tabla3[[#This Row],[ENERO]:[DICIEMBRE]])</f>
        <v>3621562</v>
      </c>
    </row>
    <row r="14" spans="1:29" ht="11.25" customHeight="1" x14ac:dyDescent="0.2">
      <c r="A14" s="115">
        <v>2</v>
      </c>
      <c r="B14" s="64" t="s">
        <v>7612</v>
      </c>
      <c r="C14" s="27">
        <v>20032</v>
      </c>
      <c r="D14" s="65" t="s">
        <v>7610</v>
      </c>
      <c r="E14" s="66" t="s">
        <v>7624</v>
      </c>
      <c r="F14" s="61">
        <v>721694003</v>
      </c>
      <c r="G14" s="37" t="s">
        <v>7629</v>
      </c>
      <c r="H14" s="29">
        <v>6915</v>
      </c>
      <c r="I14" s="28" t="s">
        <v>7954</v>
      </c>
      <c r="J14" s="40" t="s">
        <v>6023</v>
      </c>
      <c r="K14" s="27">
        <v>35</v>
      </c>
      <c r="L14" s="68">
        <v>1020414</v>
      </c>
      <c r="M14" s="32">
        <v>12</v>
      </c>
      <c r="N14" s="69" t="s">
        <v>7638</v>
      </c>
      <c r="O14" s="34" t="s">
        <v>7611</v>
      </c>
      <c r="P14" s="211">
        <v>1500047549</v>
      </c>
      <c r="Q14" s="36">
        <v>5578860</v>
      </c>
      <c r="R14" s="117">
        <v>4881502</v>
      </c>
      <c r="S14" s="118">
        <v>4881502</v>
      </c>
      <c r="T14" s="119"/>
      <c r="U14" s="116"/>
      <c r="V14" s="116"/>
      <c r="W14" s="116"/>
      <c r="X14" s="116"/>
      <c r="Y14" s="116"/>
      <c r="Z14" s="116"/>
      <c r="AA14" s="116"/>
      <c r="AB14" s="116"/>
      <c r="AC14" s="109">
        <f>SUM(Tabla3[[#This Row],[ENERO]:[DICIEMBRE]])</f>
        <v>15341864</v>
      </c>
    </row>
    <row r="15" spans="1:29" ht="11.25" customHeight="1" x14ac:dyDescent="0.2">
      <c r="A15" s="110">
        <v>2</v>
      </c>
      <c r="B15" s="47" t="s">
        <v>7612</v>
      </c>
      <c r="C15" s="48">
        <v>20032</v>
      </c>
      <c r="D15" s="49" t="s">
        <v>7610</v>
      </c>
      <c r="E15" s="66" t="s">
        <v>7622</v>
      </c>
      <c r="F15" s="61">
        <v>721694003</v>
      </c>
      <c r="G15" s="38" t="s">
        <v>7629</v>
      </c>
      <c r="H15" s="70">
        <v>6915</v>
      </c>
      <c r="I15" s="28" t="s">
        <v>7954</v>
      </c>
      <c r="J15" s="29" t="s">
        <v>7639</v>
      </c>
      <c r="K15" s="60">
        <v>45</v>
      </c>
      <c r="L15" s="62">
        <v>1020415</v>
      </c>
      <c r="M15" s="29">
        <v>15</v>
      </c>
      <c r="N15" s="63" t="s">
        <v>7636</v>
      </c>
      <c r="O15" s="34" t="s">
        <v>7623</v>
      </c>
      <c r="P15" s="219">
        <v>30016173</v>
      </c>
      <c r="Q15" s="71">
        <v>5137440</v>
      </c>
      <c r="R15" s="71">
        <v>4520947</v>
      </c>
      <c r="S15" s="72">
        <v>3698957</v>
      </c>
      <c r="T15" s="120"/>
      <c r="U15" s="121"/>
      <c r="V15" s="120"/>
      <c r="W15" s="120"/>
      <c r="X15" s="120"/>
      <c r="Y15" s="120"/>
      <c r="Z15" s="120"/>
      <c r="AA15" s="122"/>
      <c r="AB15" s="72"/>
      <c r="AC15" s="109">
        <f>SUM(Tabla3[[#This Row],[ENERO]:[DICIEMBRE]])</f>
        <v>13357344</v>
      </c>
    </row>
    <row r="16" spans="1:29" ht="11.25" customHeight="1" x14ac:dyDescent="0.2">
      <c r="A16" s="108">
        <v>2</v>
      </c>
      <c r="B16" s="28" t="s">
        <v>7612</v>
      </c>
      <c r="C16" s="27">
        <v>20032</v>
      </c>
      <c r="D16" s="30" t="s">
        <v>7610</v>
      </c>
      <c r="E16" s="66" t="s">
        <v>7626</v>
      </c>
      <c r="F16" s="61">
        <v>650587340</v>
      </c>
      <c r="G16" s="38" t="s">
        <v>6165</v>
      </c>
      <c r="H16" s="70">
        <v>7473</v>
      </c>
      <c r="I16" s="28" t="s">
        <v>7954</v>
      </c>
      <c r="J16" s="29" t="s">
        <v>6023</v>
      </c>
      <c r="K16" s="60">
        <v>70</v>
      </c>
      <c r="L16" s="62">
        <v>1020426</v>
      </c>
      <c r="M16" s="29">
        <v>7</v>
      </c>
      <c r="N16" s="63" t="s">
        <v>7635</v>
      </c>
      <c r="O16" s="34" t="s">
        <v>7616</v>
      </c>
      <c r="P16" s="219">
        <v>73546176</v>
      </c>
      <c r="Q16" s="71">
        <v>12580990</v>
      </c>
      <c r="R16" s="71">
        <v>13007464</v>
      </c>
      <c r="S16" s="72">
        <v>13860412</v>
      </c>
      <c r="T16" s="120"/>
      <c r="U16" s="121"/>
      <c r="V16" s="121"/>
      <c r="W16" s="120"/>
      <c r="X16" s="120"/>
      <c r="Y16" s="120"/>
      <c r="Z16" s="120"/>
      <c r="AA16" s="122"/>
      <c r="AB16" s="72"/>
      <c r="AC16" s="109">
        <f>SUM(Tabla3[[#This Row],[ENERO]:[DICIEMBRE]])</f>
        <v>39448866</v>
      </c>
    </row>
    <row r="17" spans="1:29" ht="11.25" customHeight="1" x14ac:dyDescent="0.2">
      <c r="A17" s="108">
        <v>2</v>
      </c>
      <c r="B17" s="28" t="s">
        <v>7612</v>
      </c>
      <c r="C17" s="27">
        <v>20032</v>
      </c>
      <c r="D17" s="30" t="s">
        <v>7610</v>
      </c>
      <c r="E17" s="29" t="s">
        <v>7613</v>
      </c>
      <c r="F17" s="39">
        <v>738689003</v>
      </c>
      <c r="G17" s="37" t="s">
        <v>6162</v>
      </c>
      <c r="H17" s="29">
        <v>6979</v>
      </c>
      <c r="I17" s="28" t="s">
        <v>7954</v>
      </c>
      <c r="J17" s="29" t="s">
        <v>6023</v>
      </c>
      <c r="K17" s="29">
        <v>115</v>
      </c>
      <c r="L17" s="123">
        <v>1020427</v>
      </c>
      <c r="M17" s="32">
        <v>12</v>
      </c>
      <c r="N17" s="34" t="s">
        <v>7632</v>
      </c>
      <c r="O17" s="34" t="s">
        <v>7616</v>
      </c>
      <c r="P17" s="220">
        <v>73546184</v>
      </c>
      <c r="Q17" s="35">
        <v>25679194</v>
      </c>
      <c r="R17" s="35">
        <v>25981301</v>
      </c>
      <c r="S17" s="36">
        <v>25377085</v>
      </c>
      <c r="T17" s="36"/>
      <c r="U17" s="36"/>
      <c r="V17" s="36"/>
      <c r="W17" s="36"/>
      <c r="X17" s="36"/>
      <c r="Y17" s="36"/>
      <c r="Z17" s="36"/>
      <c r="AA17" s="36"/>
      <c r="AB17" s="36"/>
      <c r="AC17" s="109">
        <f>SUM(Tabla3[[#This Row],[ENERO]:[DICIEMBRE]])</f>
        <v>77037580</v>
      </c>
    </row>
    <row r="18" spans="1:29" ht="11.25" customHeight="1" x14ac:dyDescent="0.2">
      <c r="A18" s="108">
        <v>2</v>
      </c>
      <c r="B18" s="28" t="s">
        <v>7612</v>
      </c>
      <c r="C18" s="27">
        <v>20032</v>
      </c>
      <c r="D18" s="30" t="s">
        <v>7610</v>
      </c>
      <c r="E18" s="29" t="s">
        <v>7735</v>
      </c>
      <c r="F18" s="44">
        <v>721694003</v>
      </c>
      <c r="G18" s="37" t="s">
        <v>7629</v>
      </c>
      <c r="H18" s="29">
        <v>6915</v>
      </c>
      <c r="I18" s="28" t="s">
        <v>7954</v>
      </c>
      <c r="J18" s="40" t="s">
        <v>6060</v>
      </c>
      <c r="K18" s="29">
        <v>20</v>
      </c>
      <c r="L18" s="31">
        <v>1020428</v>
      </c>
      <c r="M18" s="32">
        <v>36</v>
      </c>
      <c r="N18" s="33" t="s">
        <v>8094</v>
      </c>
      <c r="O18" s="34" t="s">
        <v>7611</v>
      </c>
      <c r="P18" s="208">
        <v>2100074365</v>
      </c>
      <c r="Q18" s="35">
        <v>2627636</v>
      </c>
      <c r="R18" s="35">
        <v>1974448</v>
      </c>
      <c r="S18" s="36">
        <v>1974448</v>
      </c>
      <c r="T18" s="36"/>
      <c r="U18" s="36"/>
      <c r="V18" s="36"/>
      <c r="W18" s="36"/>
      <c r="X18" s="36"/>
      <c r="Y18" s="36"/>
      <c r="Z18" s="36"/>
      <c r="AA18" s="36"/>
      <c r="AB18" s="36"/>
      <c r="AC18" s="109">
        <f>SUM(Tabla3[[#This Row],[ENERO]:[DICIEMBRE]])</f>
        <v>6576532</v>
      </c>
    </row>
    <row r="19" spans="1:29" ht="11.25" customHeight="1" x14ac:dyDescent="0.2">
      <c r="A19" s="108">
        <v>2</v>
      </c>
      <c r="B19" s="28" t="s">
        <v>7612</v>
      </c>
      <c r="C19" s="27">
        <v>20032</v>
      </c>
      <c r="D19" s="30" t="s">
        <v>7610</v>
      </c>
      <c r="E19" s="29" t="s">
        <v>7735</v>
      </c>
      <c r="F19" s="29">
        <v>704164009</v>
      </c>
      <c r="G19" s="37" t="s">
        <v>6149</v>
      </c>
      <c r="H19" s="29">
        <v>225</v>
      </c>
      <c r="I19" s="28" t="s">
        <v>7954</v>
      </c>
      <c r="J19" s="40" t="s">
        <v>6024</v>
      </c>
      <c r="K19" s="29">
        <v>45</v>
      </c>
      <c r="L19" s="37">
        <v>1020434</v>
      </c>
      <c r="M19" s="32">
        <v>36</v>
      </c>
      <c r="N19" s="38" t="s">
        <v>7637</v>
      </c>
      <c r="O19" s="34" t="s">
        <v>7616</v>
      </c>
      <c r="P19" s="208">
        <v>63843504</v>
      </c>
      <c r="Q19" s="35">
        <v>6189005</v>
      </c>
      <c r="R19" s="35">
        <v>6423860</v>
      </c>
      <c r="S19" s="36">
        <v>5484442</v>
      </c>
      <c r="T19" s="36"/>
      <c r="U19" s="36"/>
      <c r="V19" s="36"/>
      <c r="W19" s="36"/>
      <c r="X19" s="36"/>
      <c r="Y19" s="36"/>
      <c r="Z19" s="36"/>
      <c r="AA19" s="36"/>
      <c r="AB19" s="36"/>
      <c r="AC19" s="109">
        <f>SUM(Tabla3[[#This Row],[ENERO]:[DICIEMBRE]])</f>
        <v>18097307</v>
      </c>
    </row>
    <row r="20" spans="1:29" ht="11.25" customHeight="1" x14ac:dyDescent="0.2">
      <c r="A20" s="108">
        <v>2</v>
      </c>
      <c r="B20" s="28" t="s">
        <v>7612</v>
      </c>
      <c r="C20" s="27">
        <v>20032</v>
      </c>
      <c r="D20" s="30" t="s">
        <v>7610</v>
      </c>
      <c r="E20" s="29" t="s">
        <v>7735</v>
      </c>
      <c r="F20" s="44">
        <v>738689003</v>
      </c>
      <c r="G20" s="37" t="s">
        <v>6162</v>
      </c>
      <c r="H20" s="30">
        <v>6979</v>
      </c>
      <c r="I20" s="28" t="s">
        <v>7954</v>
      </c>
      <c r="J20" s="29" t="s">
        <v>6023</v>
      </c>
      <c r="K20" s="29">
        <v>50</v>
      </c>
      <c r="L20" s="45">
        <v>1020440</v>
      </c>
      <c r="M20" s="32">
        <v>36</v>
      </c>
      <c r="N20" s="33" t="s">
        <v>8377</v>
      </c>
      <c r="O20" s="34" t="s">
        <v>7616</v>
      </c>
      <c r="P20" s="209">
        <v>84882100</v>
      </c>
      <c r="Q20" s="35">
        <v>11742720</v>
      </c>
      <c r="R20" s="35">
        <v>5871360</v>
      </c>
      <c r="S20" s="36">
        <v>6027930</v>
      </c>
      <c r="T20" s="36"/>
      <c r="U20" s="36"/>
      <c r="V20" s="36"/>
      <c r="W20" s="36"/>
      <c r="X20" s="36"/>
      <c r="Y20" s="36"/>
      <c r="Z20" s="36"/>
      <c r="AA20" s="36"/>
      <c r="AB20" s="36"/>
      <c r="AC20" s="109">
        <f>SUM(Tabla3[[#This Row],[ENERO]:[DICIEMBRE]])</f>
        <v>23642010</v>
      </c>
    </row>
    <row r="21" spans="1:29" ht="11.25" customHeight="1" x14ac:dyDescent="0.2">
      <c r="A21" s="124">
        <v>3</v>
      </c>
      <c r="B21" s="125" t="s">
        <v>7612</v>
      </c>
      <c r="C21" s="126">
        <v>20032</v>
      </c>
      <c r="D21" s="127" t="s">
        <v>7610</v>
      </c>
      <c r="E21" s="125" t="s">
        <v>7617</v>
      </c>
      <c r="F21" s="128">
        <v>650794826</v>
      </c>
      <c r="G21" s="73" t="s">
        <v>6345</v>
      </c>
      <c r="H21" s="70">
        <v>7499</v>
      </c>
      <c r="I21" s="129" t="s">
        <v>7954</v>
      </c>
      <c r="J21" s="130" t="s">
        <v>6051</v>
      </c>
      <c r="K21" s="131">
        <v>10</v>
      </c>
      <c r="L21" s="132">
        <v>1030295</v>
      </c>
      <c r="M21" s="130">
        <v>11</v>
      </c>
      <c r="N21" s="133" t="s">
        <v>7640</v>
      </c>
      <c r="O21" s="134" t="s">
        <v>7611</v>
      </c>
      <c r="P21" s="221">
        <v>12100135017</v>
      </c>
      <c r="Q21" s="135">
        <v>1197958</v>
      </c>
      <c r="R21" s="135">
        <v>1064851</v>
      </c>
      <c r="S21" s="136">
        <v>0</v>
      </c>
      <c r="T21" s="137"/>
      <c r="U21" s="138"/>
      <c r="V21" s="138"/>
      <c r="W21" s="138"/>
      <c r="X21" s="137"/>
      <c r="Y21" s="137"/>
      <c r="Z21" s="137"/>
      <c r="AA21" s="122"/>
      <c r="AB21" s="136"/>
      <c r="AC21" s="109">
        <f>SUM(Tabla3[[#This Row],[ENERO]:[DICIEMBRE]])</f>
        <v>2262809</v>
      </c>
    </row>
    <row r="22" spans="1:29" ht="11.25" customHeight="1" x14ac:dyDescent="0.2">
      <c r="A22" s="115">
        <v>3</v>
      </c>
      <c r="B22" s="28" t="s">
        <v>7612</v>
      </c>
      <c r="C22" s="27">
        <v>20032</v>
      </c>
      <c r="D22" s="30" t="s">
        <v>7610</v>
      </c>
      <c r="E22" s="74" t="s">
        <v>7619</v>
      </c>
      <c r="F22" s="29">
        <v>650794826</v>
      </c>
      <c r="G22" s="37" t="s">
        <v>6345</v>
      </c>
      <c r="H22" s="29">
        <v>7499</v>
      </c>
      <c r="I22" s="28" t="s">
        <v>7954</v>
      </c>
      <c r="J22" s="74" t="s">
        <v>6051</v>
      </c>
      <c r="K22" s="74">
        <v>10</v>
      </c>
      <c r="L22" s="37">
        <v>1030296</v>
      </c>
      <c r="M22" s="74">
        <v>11</v>
      </c>
      <c r="N22" s="38" t="s">
        <v>7641</v>
      </c>
      <c r="O22" s="139" t="s">
        <v>7611</v>
      </c>
      <c r="P22" s="222">
        <v>12100135017</v>
      </c>
      <c r="Q22" s="35">
        <v>1013986</v>
      </c>
      <c r="R22" s="35">
        <v>1013986</v>
      </c>
      <c r="S22" s="36">
        <v>0</v>
      </c>
      <c r="T22" s="36"/>
      <c r="U22" s="36"/>
      <c r="V22" s="36"/>
      <c r="W22" s="36"/>
      <c r="X22" s="36"/>
      <c r="Y22" s="36"/>
      <c r="Z22" s="36"/>
      <c r="AA22" s="36"/>
      <c r="AB22" s="36"/>
      <c r="AC22" s="109">
        <f>SUM(Tabla3[[#This Row],[ENERO]:[DICIEMBRE]])</f>
        <v>2027972</v>
      </c>
    </row>
    <row r="23" spans="1:29" ht="11.25" customHeight="1" x14ac:dyDescent="0.2">
      <c r="A23" s="115">
        <v>3</v>
      </c>
      <c r="B23" s="28" t="s">
        <v>7612</v>
      </c>
      <c r="C23" s="27">
        <v>20032</v>
      </c>
      <c r="D23" s="30" t="s">
        <v>7610</v>
      </c>
      <c r="E23" s="74" t="s">
        <v>7613</v>
      </c>
      <c r="F23" s="29">
        <v>713523003</v>
      </c>
      <c r="G23" s="37" t="s">
        <v>6151</v>
      </c>
      <c r="H23" s="29">
        <v>2330</v>
      </c>
      <c r="I23" s="28" t="s">
        <v>7954</v>
      </c>
      <c r="J23" s="74" t="s">
        <v>6051</v>
      </c>
      <c r="K23" s="74">
        <v>59</v>
      </c>
      <c r="L23" s="37">
        <v>1030366</v>
      </c>
      <c r="M23" s="74">
        <v>12</v>
      </c>
      <c r="N23" s="38" t="s">
        <v>7642</v>
      </c>
      <c r="O23" s="34" t="s">
        <v>7621</v>
      </c>
      <c r="P23" s="222">
        <v>1200831204</v>
      </c>
      <c r="Q23" s="35">
        <v>14260449</v>
      </c>
      <c r="R23" s="35">
        <v>13991384</v>
      </c>
      <c r="S23" s="36">
        <v>13453254</v>
      </c>
      <c r="T23" s="36"/>
      <c r="U23" s="36"/>
      <c r="V23" s="36"/>
      <c r="W23" s="36"/>
      <c r="X23" s="36"/>
      <c r="Y23" s="36"/>
      <c r="Z23" s="36"/>
      <c r="AA23" s="36"/>
      <c r="AB23" s="36"/>
      <c r="AC23" s="109">
        <f>SUM(Tabla3[[#This Row],[ENERO]:[DICIEMBRE]])</f>
        <v>41705087</v>
      </c>
    </row>
    <row r="24" spans="1:29" ht="11.25" customHeight="1" x14ac:dyDescent="0.2">
      <c r="A24" s="113">
        <v>3</v>
      </c>
      <c r="B24" s="28" t="s">
        <v>7612</v>
      </c>
      <c r="C24" s="27">
        <v>20032</v>
      </c>
      <c r="D24" s="30" t="s">
        <v>7610</v>
      </c>
      <c r="E24" s="27" t="s">
        <v>7626</v>
      </c>
      <c r="F24" s="27">
        <v>713523003</v>
      </c>
      <c r="G24" s="37" t="s">
        <v>6151</v>
      </c>
      <c r="H24" s="29">
        <v>2330</v>
      </c>
      <c r="I24" s="28" t="s">
        <v>7954</v>
      </c>
      <c r="J24" s="29" t="s">
        <v>6051</v>
      </c>
      <c r="K24" s="27">
        <v>50</v>
      </c>
      <c r="L24" s="58">
        <v>1030383</v>
      </c>
      <c r="M24" s="32">
        <v>7</v>
      </c>
      <c r="N24" s="59" t="s">
        <v>7776</v>
      </c>
      <c r="O24" s="59" t="s">
        <v>7621</v>
      </c>
      <c r="P24" s="211">
        <v>1220307906</v>
      </c>
      <c r="Q24" s="35">
        <v>7406658</v>
      </c>
      <c r="R24" s="35">
        <v>8356230</v>
      </c>
      <c r="S24" s="36">
        <v>8546144</v>
      </c>
      <c r="T24" s="36"/>
      <c r="U24" s="36"/>
      <c r="V24" s="36"/>
      <c r="W24" s="36"/>
      <c r="X24" s="36"/>
      <c r="Y24" s="36"/>
      <c r="Z24" s="36"/>
      <c r="AA24" s="36"/>
      <c r="AB24" s="36"/>
      <c r="AC24" s="109">
        <f>SUM(Tabla3[[#This Row],[ENERO]:[DICIEMBRE]])</f>
        <v>24309032</v>
      </c>
    </row>
    <row r="25" spans="1:29" ht="11.25" customHeight="1" x14ac:dyDescent="0.2">
      <c r="A25" s="113">
        <v>3</v>
      </c>
      <c r="B25" s="28" t="s">
        <v>7612</v>
      </c>
      <c r="C25" s="27">
        <v>20032</v>
      </c>
      <c r="D25" s="30" t="s">
        <v>7610</v>
      </c>
      <c r="E25" s="27" t="s">
        <v>7624</v>
      </c>
      <c r="F25" s="27">
        <v>713523003</v>
      </c>
      <c r="G25" s="37" t="s">
        <v>7956</v>
      </c>
      <c r="H25" s="29">
        <v>2330</v>
      </c>
      <c r="I25" s="28" t="s">
        <v>7954</v>
      </c>
      <c r="J25" s="29" t="s">
        <v>6051</v>
      </c>
      <c r="K25" s="27">
        <v>35</v>
      </c>
      <c r="L25" s="58">
        <v>1030384</v>
      </c>
      <c r="M25" s="32">
        <v>12</v>
      </c>
      <c r="N25" s="59" t="s">
        <v>7957</v>
      </c>
      <c r="O25" s="59" t="s">
        <v>7621</v>
      </c>
      <c r="P25" s="211">
        <v>1180335300</v>
      </c>
      <c r="Q25" s="35">
        <v>6624896</v>
      </c>
      <c r="R25" s="35">
        <v>6210840</v>
      </c>
      <c r="S25" s="36">
        <v>6417868</v>
      </c>
      <c r="T25" s="36"/>
      <c r="U25" s="36"/>
      <c r="V25" s="36"/>
      <c r="W25" s="36"/>
      <c r="X25" s="36"/>
      <c r="Y25" s="36"/>
      <c r="Z25" s="36"/>
      <c r="AA25" s="36"/>
      <c r="AB25" s="36"/>
      <c r="AC25" s="109">
        <f>SUM(Tabla3[[#This Row],[ENERO]:[DICIEMBRE]])</f>
        <v>19253604</v>
      </c>
    </row>
    <row r="26" spans="1:29" ht="11.25" customHeight="1" x14ac:dyDescent="0.2">
      <c r="A26" s="115">
        <v>3</v>
      </c>
      <c r="B26" s="66" t="s">
        <v>7612</v>
      </c>
      <c r="C26" s="27">
        <v>20032</v>
      </c>
      <c r="D26" s="65" t="s">
        <v>7610</v>
      </c>
      <c r="E26" s="60" t="s">
        <v>7625</v>
      </c>
      <c r="F26" s="61">
        <v>713523003</v>
      </c>
      <c r="G26" s="38" t="s">
        <v>7956</v>
      </c>
      <c r="H26" s="29">
        <v>2330</v>
      </c>
      <c r="I26" s="28" t="s">
        <v>7954</v>
      </c>
      <c r="J26" s="29" t="s">
        <v>6051</v>
      </c>
      <c r="K26" s="60">
        <v>29</v>
      </c>
      <c r="L26" s="62">
        <v>1030385</v>
      </c>
      <c r="M26" s="32">
        <v>13</v>
      </c>
      <c r="N26" s="75" t="s">
        <v>7958</v>
      </c>
      <c r="O26" s="34" t="s">
        <v>7621</v>
      </c>
      <c r="P26" s="219">
        <v>1180225908</v>
      </c>
      <c r="Q26" s="35">
        <v>4347350</v>
      </c>
      <c r="R26" s="35">
        <v>4066876</v>
      </c>
      <c r="S26" s="140">
        <v>4627824</v>
      </c>
      <c r="T26" s="141"/>
      <c r="U26" s="141"/>
      <c r="V26" s="141"/>
      <c r="W26" s="141"/>
      <c r="X26" s="141"/>
      <c r="Y26" s="141"/>
      <c r="Z26" s="141"/>
      <c r="AA26" s="141"/>
      <c r="AB26" s="72"/>
      <c r="AC26" s="109">
        <f>SUM(Tabla3[[#This Row],[ENERO]:[DICIEMBRE]])</f>
        <v>13042050</v>
      </c>
    </row>
    <row r="27" spans="1:29" ht="11.25" customHeight="1" x14ac:dyDescent="0.2">
      <c r="A27" s="115">
        <v>3</v>
      </c>
      <c r="B27" s="66" t="s">
        <v>7612</v>
      </c>
      <c r="C27" s="27">
        <v>20032</v>
      </c>
      <c r="D27" s="65" t="s">
        <v>7610</v>
      </c>
      <c r="E27" s="66" t="s">
        <v>7735</v>
      </c>
      <c r="F27" s="67">
        <v>713523003</v>
      </c>
      <c r="G27" s="37" t="s">
        <v>7956</v>
      </c>
      <c r="H27" s="29">
        <v>2330</v>
      </c>
      <c r="I27" s="28" t="s">
        <v>7954</v>
      </c>
      <c r="J27" s="29" t="s">
        <v>6051</v>
      </c>
      <c r="K27" s="27">
        <v>30</v>
      </c>
      <c r="L27" s="68">
        <v>1030386</v>
      </c>
      <c r="M27" s="142">
        <v>36</v>
      </c>
      <c r="N27" s="69" t="s">
        <v>8095</v>
      </c>
      <c r="O27" s="34" t="s">
        <v>7621</v>
      </c>
      <c r="P27" s="219">
        <v>1200831008</v>
      </c>
      <c r="Q27" s="71">
        <v>702147</v>
      </c>
      <c r="R27" s="143">
        <v>975533</v>
      </c>
      <c r="S27" s="144">
        <v>1248918</v>
      </c>
      <c r="T27" s="141"/>
      <c r="U27" s="141"/>
      <c r="V27" s="141"/>
      <c r="W27" s="141"/>
      <c r="X27" s="141"/>
      <c r="Y27" s="141"/>
      <c r="Z27" s="141"/>
      <c r="AA27" s="76"/>
      <c r="AB27" s="72"/>
      <c r="AC27" s="109">
        <f>SUM(Tabla3[[#This Row],[ENERO]:[DICIEMBRE]])</f>
        <v>2926598</v>
      </c>
    </row>
    <row r="28" spans="1:29" ht="11.25" customHeight="1" x14ac:dyDescent="0.2">
      <c r="A28" s="115">
        <v>3</v>
      </c>
      <c r="B28" s="66" t="s">
        <v>7612</v>
      </c>
      <c r="C28" s="27">
        <v>20032</v>
      </c>
      <c r="D28" s="65" t="s">
        <v>7610</v>
      </c>
      <c r="E28" s="66" t="s">
        <v>7625</v>
      </c>
      <c r="F28" s="223">
        <v>713523003</v>
      </c>
      <c r="G28" s="37" t="s">
        <v>7956</v>
      </c>
      <c r="H28" s="29">
        <v>2330</v>
      </c>
      <c r="I28" s="28" t="s">
        <v>7954</v>
      </c>
      <c r="J28" s="29" t="s">
        <v>6051</v>
      </c>
      <c r="K28" s="66">
        <v>29</v>
      </c>
      <c r="L28" s="58">
        <v>1030293</v>
      </c>
      <c r="M28" s="142">
        <v>13</v>
      </c>
      <c r="N28" s="223" t="s">
        <v>8380</v>
      </c>
      <c r="O28" s="78" t="s">
        <v>7621</v>
      </c>
      <c r="P28" s="219">
        <v>1180225908</v>
      </c>
      <c r="Q28" s="71"/>
      <c r="R28" s="143">
        <v>981660</v>
      </c>
      <c r="S28" s="144">
        <v>0</v>
      </c>
      <c r="T28" s="141"/>
      <c r="U28" s="152"/>
      <c r="V28" s="152"/>
      <c r="W28" s="152"/>
      <c r="X28" s="152"/>
      <c r="Y28" s="152"/>
      <c r="Z28" s="152"/>
      <c r="AA28" s="177"/>
      <c r="AB28" s="72"/>
      <c r="AC28" s="109">
        <f>SUM(Tabla3[[#This Row],[ENERO]:[DICIEMBRE]])</f>
        <v>981660</v>
      </c>
    </row>
    <row r="29" spans="1:29" ht="11.25" customHeight="1" x14ac:dyDescent="0.2">
      <c r="A29" s="115">
        <v>3</v>
      </c>
      <c r="B29" s="66" t="s">
        <v>7612</v>
      </c>
      <c r="C29" s="27">
        <v>20032</v>
      </c>
      <c r="D29" s="65" t="s">
        <v>7610</v>
      </c>
      <c r="E29" s="66" t="s">
        <v>7735</v>
      </c>
      <c r="F29" s="61">
        <v>713523003</v>
      </c>
      <c r="G29" s="38" t="s">
        <v>7956</v>
      </c>
      <c r="H29" s="29">
        <v>2330</v>
      </c>
      <c r="I29" s="28" t="s">
        <v>7954</v>
      </c>
      <c r="J29" s="29" t="s">
        <v>8096</v>
      </c>
      <c r="K29" s="66">
        <v>20</v>
      </c>
      <c r="L29" s="58">
        <v>1030392</v>
      </c>
      <c r="M29" s="142">
        <v>36</v>
      </c>
      <c r="N29" s="77" t="s">
        <v>8097</v>
      </c>
      <c r="O29" s="78" t="s">
        <v>7621</v>
      </c>
      <c r="P29" s="219">
        <v>1200831705</v>
      </c>
      <c r="Q29" s="71">
        <v>1217339</v>
      </c>
      <c r="R29" s="143">
        <v>1217339</v>
      </c>
      <c r="S29" s="144">
        <v>1217339</v>
      </c>
      <c r="T29" s="141"/>
      <c r="U29" s="152"/>
      <c r="V29" s="152"/>
      <c r="W29" s="152"/>
      <c r="X29" s="152"/>
      <c r="Y29" s="152"/>
      <c r="Z29" s="141"/>
      <c r="AA29" s="122"/>
      <c r="AB29" s="72"/>
      <c r="AC29" s="109">
        <f>SUM(Tabla3[[#This Row],[ENERO]:[DICIEMBRE]])</f>
        <v>3652017</v>
      </c>
    </row>
    <row r="30" spans="1:29" ht="11.25" customHeight="1" x14ac:dyDescent="0.2">
      <c r="A30" s="115">
        <v>4</v>
      </c>
      <c r="B30" s="66" t="s">
        <v>7612</v>
      </c>
      <c r="C30" s="27">
        <v>20032</v>
      </c>
      <c r="D30" s="65" t="s">
        <v>7610</v>
      </c>
      <c r="E30" s="66" t="s">
        <v>7617</v>
      </c>
      <c r="F30" s="61">
        <v>717150007</v>
      </c>
      <c r="G30" s="38" t="s">
        <v>6154</v>
      </c>
      <c r="H30" s="29">
        <v>6570</v>
      </c>
      <c r="I30" s="28" t="s">
        <v>7954</v>
      </c>
      <c r="J30" s="29" t="s">
        <v>6028</v>
      </c>
      <c r="K30" s="66">
        <v>35</v>
      </c>
      <c r="L30" s="58">
        <v>1040324</v>
      </c>
      <c r="M30" s="142">
        <v>11</v>
      </c>
      <c r="N30" s="77" t="s">
        <v>7643</v>
      </c>
      <c r="O30" s="78" t="s">
        <v>7615</v>
      </c>
      <c r="P30" s="219">
        <v>10669388</v>
      </c>
      <c r="Q30" s="71">
        <v>437963</v>
      </c>
      <c r="R30" s="143">
        <v>3555229</v>
      </c>
      <c r="S30" s="144">
        <v>0</v>
      </c>
      <c r="T30" s="141"/>
      <c r="U30" s="152"/>
      <c r="V30" s="152"/>
      <c r="W30" s="152"/>
      <c r="X30" s="152"/>
      <c r="Y30" s="152"/>
      <c r="Z30" s="141"/>
      <c r="AA30" s="122"/>
      <c r="AB30" s="72"/>
      <c r="AC30" s="109">
        <f>SUM(Tabla3[[#This Row],[ENERO]:[DICIEMBRE]])</f>
        <v>3993192</v>
      </c>
    </row>
    <row r="31" spans="1:29" ht="11.25" customHeight="1" x14ac:dyDescent="0.2">
      <c r="A31" s="115">
        <v>4</v>
      </c>
      <c r="B31" s="28" t="s">
        <v>7612</v>
      </c>
      <c r="C31" s="27">
        <v>20032</v>
      </c>
      <c r="D31" s="30" t="s">
        <v>7610</v>
      </c>
      <c r="E31" s="29" t="s">
        <v>7619</v>
      </c>
      <c r="F31" s="44">
        <v>717150007</v>
      </c>
      <c r="G31" s="37" t="s">
        <v>6154</v>
      </c>
      <c r="H31" s="29">
        <v>6570</v>
      </c>
      <c r="I31" s="28" t="s">
        <v>7954</v>
      </c>
      <c r="J31" s="29" t="s">
        <v>6028</v>
      </c>
      <c r="K31" s="29">
        <v>35</v>
      </c>
      <c r="L31" s="45">
        <v>1040325</v>
      </c>
      <c r="M31" s="32">
        <v>11</v>
      </c>
      <c r="N31" s="46" t="s">
        <v>7644</v>
      </c>
      <c r="O31" s="34" t="s">
        <v>7615</v>
      </c>
      <c r="P31" s="209">
        <v>10669388</v>
      </c>
      <c r="Q31" s="35">
        <v>490638</v>
      </c>
      <c r="R31" s="35">
        <v>4241295</v>
      </c>
      <c r="S31" s="36">
        <v>0</v>
      </c>
      <c r="T31" s="36"/>
      <c r="U31" s="36"/>
      <c r="V31" s="36"/>
      <c r="W31" s="36"/>
      <c r="X31" s="36"/>
      <c r="Y31" s="36"/>
      <c r="Z31" s="36"/>
      <c r="AA31" s="36"/>
      <c r="AB31" s="36"/>
      <c r="AC31" s="109">
        <f>SUM(Tabla3[[#This Row],[ENERO]:[DICIEMBRE]])</f>
        <v>4731933</v>
      </c>
    </row>
    <row r="32" spans="1:29" ht="11.25" customHeight="1" x14ac:dyDescent="0.2">
      <c r="A32" s="115">
        <v>4</v>
      </c>
      <c r="B32" s="28" t="s">
        <v>7612</v>
      </c>
      <c r="C32" s="27">
        <v>20032</v>
      </c>
      <c r="D32" s="30" t="s">
        <v>7610</v>
      </c>
      <c r="E32" s="29" t="s">
        <v>7613</v>
      </c>
      <c r="F32" s="44">
        <v>721694003</v>
      </c>
      <c r="G32" s="37" t="s">
        <v>7629</v>
      </c>
      <c r="H32" s="29">
        <v>6915</v>
      </c>
      <c r="I32" s="28" t="s">
        <v>7954</v>
      </c>
      <c r="J32" s="29" t="s">
        <v>6038</v>
      </c>
      <c r="K32" s="29">
        <v>48</v>
      </c>
      <c r="L32" s="45">
        <v>1040479</v>
      </c>
      <c r="M32" s="32">
        <v>12</v>
      </c>
      <c r="N32" s="46" t="s">
        <v>7731</v>
      </c>
      <c r="O32" s="34" t="s">
        <v>7611</v>
      </c>
      <c r="P32" s="209">
        <v>1310000771</v>
      </c>
      <c r="Q32" s="35">
        <v>12376994</v>
      </c>
      <c r="R32" s="35">
        <v>11838864</v>
      </c>
      <c r="S32" s="36">
        <v>11031668</v>
      </c>
      <c r="T32" s="36"/>
      <c r="U32" s="36"/>
      <c r="V32" s="36"/>
      <c r="W32" s="36"/>
      <c r="X32" s="36"/>
      <c r="Y32" s="36"/>
      <c r="Z32" s="36"/>
      <c r="AA32" s="36"/>
      <c r="AB32" s="36"/>
      <c r="AC32" s="109">
        <f>SUM(Tabla3[[#This Row],[ENERO]:[DICIEMBRE]])</f>
        <v>35247526</v>
      </c>
    </row>
    <row r="33" spans="1:29" ht="11.25" customHeight="1" x14ac:dyDescent="0.2">
      <c r="A33" s="115">
        <v>4</v>
      </c>
      <c r="B33" s="28" t="s">
        <v>7612</v>
      </c>
      <c r="C33" s="27">
        <v>20032</v>
      </c>
      <c r="D33" s="30" t="s">
        <v>7610</v>
      </c>
      <c r="E33" s="29" t="s">
        <v>7626</v>
      </c>
      <c r="F33" s="44">
        <v>721694003</v>
      </c>
      <c r="G33" s="38" t="s">
        <v>6158</v>
      </c>
      <c r="H33" s="29">
        <v>6915</v>
      </c>
      <c r="I33" s="28" t="s">
        <v>7954</v>
      </c>
      <c r="J33" s="29" t="s">
        <v>6038</v>
      </c>
      <c r="K33" s="29">
        <v>35</v>
      </c>
      <c r="L33" s="45">
        <v>1040502</v>
      </c>
      <c r="M33" s="32">
        <v>7</v>
      </c>
      <c r="N33" s="46" t="s">
        <v>7645</v>
      </c>
      <c r="O33" s="34" t="s">
        <v>7623</v>
      </c>
      <c r="P33" s="209">
        <v>973133489</v>
      </c>
      <c r="Q33" s="35">
        <v>1899143</v>
      </c>
      <c r="R33" s="35">
        <v>2278972</v>
      </c>
      <c r="S33" s="36">
        <v>2468886</v>
      </c>
      <c r="T33" s="36"/>
      <c r="U33" s="36"/>
      <c r="V33" s="36"/>
      <c r="W33" s="36"/>
      <c r="X33" s="36"/>
      <c r="Y33" s="36"/>
      <c r="Z33" s="36"/>
      <c r="AA33" s="36"/>
      <c r="AB33" s="36"/>
      <c r="AC33" s="109">
        <f>SUM(Tabla3[[#This Row],[ENERO]:[DICIEMBRE]])</f>
        <v>6647001</v>
      </c>
    </row>
    <row r="34" spans="1:29" ht="11.25" customHeight="1" x14ac:dyDescent="0.2">
      <c r="A34" s="115">
        <v>4</v>
      </c>
      <c r="B34" s="28" t="s">
        <v>7612</v>
      </c>
      <c r="C34" s="27">
        <v>20032</v>
      </c>
      <c r="D34" s="30" t="s">
        <v>7610</v>
      </c>
      <c r="E34" s="29" t="s">
        <v>7626</v>
      </c>
      <c r="F34" s="44">
        <v>721694003</v>
      </c>
      <c r="G34" s="38" t="s">
        <v>6158</v>
      </c>
      <c r="H34" s="29">
        <v>6915</v>
      </c>
      <c r="I34" s="28" t="s">
        <v>7954</v>
      </c>
      <c r="J34" s="29" t="s">
        <v>6038</v>
      </c>
      <c r="K34" s="29">
        <v>25</v>
      </c>
      <c r="L34" s="45">
        <v>1040503</v>
      </c>
      <c r="M34" s="32">
        <v>7</v>
      </c>
      <c r="N34" s="46" t="s">
        <v>7627</v>
      </c>
      <c r="O34" s="34" t="s">
        <v>7623</v>
      </c>
      <c r="P34" s="209">
        <v>24011348</v>
      </c>
      <c r="Q34" s="35">
        <v>3798286</v>
      </c>
      <c r="R34" s="35">
        <v>3038629</v>
      </c>
      <c r="S34" s="36">
        <v>3038629</v>
      </c>
      <c r="T34" s="36"/>
      <c r="U34" s="36"/>
      <c r="V34" s="36"/>
      <c r="W34" s="36"/>
      <c r="X34" s="36"/>
      <c r="Y34" s="36"/>
      <c r="Z34" s="36"/>
      <c r="AA34" s="36"/>
      <c r="AB34" s="36"/>
      <c r="AC34" s="109">
        <f>SUM(Tabla3[[#This Row],[ENERO]:[DICIEMBRE]])</f>
        <v>9875544</v>
      </c>
    </row>
    <row r="35" spans="1:29" ht="11.25" customHeight="1" x14ac:dyDescent="0.2">
      <c r="A35" s="115">
        <v>4</v>
      </c>
      <c r="B35" s="28" t="s">
        <v>7612</v>
      </c>
      <c r="C35" s="27">
        <v>20032</v>
      </c>
      <c r="D35" s="30" t="s">
        <v>7610</v>
      </c>
      <c r="E35" s="29" t="s">
        <v>7626</v>
      </c>
      <c r="F35" s="44">
        <v>713523003</v>
      </c>
      <c r="G35" s="37" t="s">
        <v>6151</v>
      </c>
      <c r="H35" s="29">
        <v>2330</v>
      </c>
      <c r="I35" s="28" t="s">
        <v>7954</v>
      </c>
      <c r="J35" s="29" t="s">
        <v>6052</v>
      </c>
      <c r="K35" s="29">
        <v>25</v>
      </c>
      <c r="L35" s="45">
        <v>1040504</v>
      </c>
      <c r="M35" s="32">
        <v>7</v>
      </c>
      <c r="N35" s="33" t="s">
        <v>7773</v>
      </c>
      <c r="O35" s="34" t="s">
        <v>7621</v>
      </c>
      <c r="P35" s="209">
        <v>1200831803</v>
      </c>
      <c r="Q35" s="35">
        <v>3988201</v>
      </c>
      <c r="R35" s="35">
        <v>3798286</v>
      </c>
      <c r="S35" s="36">
        <v>3798286</v>
      </c>
      <c r="T35" s="36"/>
      <c r="U35" s="36"/>
      <c r="V35" s="36"/>
      <c r="W35" s="36"/>
      <c r="X35" s="36"/>
      <c r="Y35" s="36"/>
      <c r="Z35" s="36"/>
      <c r="AA35" s="36"/>
      <c r="AB35" s="36"/>
      <c r="AC35" s="109">
        <f>SUM(Tabla3[[#This Row],[ENERO]:[DICIEMBRE]])</f>
        <v>11584773</v>
      </c>
    </row>
    <row r="36" spans="1:29" ht="11.25" customHeight="1" x14ac:dyDescent="0.2">
      <c r="A36" s="115">
        <v>4</v>
      </c>
      <c r="B36" s="66" t="s">
        <v>7612</v>
      </c>
      <c r="C36" s="27">
        <v>20032</v>
      </c>
      <c r="D36" s="65" t="s">
        <v>7610</v>
      </c>
      <c r="E36" s="66" t="s">
        <v>7735</v>
      </c>
      <c r="F36" s="67">
        <v>700376001</v>
      </c>
      <c r="G36" s="38" t="s">
        <v>8088</v>
      </c>
      <c r="H36" s="29">
        <v>1800</v>
      </c>
      <c r="I36" s="28" t="s">
        <v>7954</v>
      </c>
      <c r="J36" s="29" t="s">
        <v>6038</v>
      </c>
      <c r="K36" s="27">
        <v>95</v>
      </c>
      <c r="L36" s="79">
        <v>1040505</v>
      </c>
      <c r="M36" s="32">
        <v>36</v>
      </c>
      <c r="N36" s="69" t="s">
        <v>7646</v>
      </c>
      <c r="O36" s="69" t="s">
        <v>7615</v>
      </c>
      <c r="P36" s="219">
        <v>52292843</v>
      </c>
      <c r="Q36" s="71">
        <v>15471351</v>
      </c>
      <c r="R36" s="143">
        <v>15053016</v>
      </c>
      <c r="S36" s="140">
        <v>14425515</v>
      </c>
      <c r="T36" s="141"/>
      <c r="U36" s="141"/>
      <c r="V36" s="141"/>
      <c r="W36" s="141"/>
      <c r="X36" s="141"/>
      <c r="Y36" s="141"/>
      <c r="Z36" s="141"/>
      <c r="AA36" s="76"/>
      <c r="AB36" s="72"/>
      <c r="AC36" s="109">
        <f>SUM(Tabla3[[#This Row],[ENERO]:[DICIEMBRE]])</f>
        <v>44949882</v>
      </c>
    </row>
    <row r="37" spans="1:29" ht="11.25" customHeight="1" x14ac:dyDescent="0.2">
      <c r="A37" s="114">
        <v>4</v>
      </c>
      <c r="B37" s="60" t="s">
        <v>7612</v>
      </c>
      <c r="C37" s="27">
        <v>20032</v>
      </c>
      <c r="D37" s="60" t="s">
        <v>7610</v>
      </c>
      <c r="E37" s="60" t="s">
        <v>7735</v>
      </c>
      <c r="F37" s="61">
        <v>713523003</v>
      </c>
      <c r="G37" s="37" t="s">
        <v>7956</v>
      </c>
      <c r="H37" s="29">
        <v>2330</v>
      </c>
      <c r="I37" s="28" t="s">
        <v>7954</v>
      </c>
      <c r="J37" s="29" t="s">
        <v>8098</v>
      </c>
      <c r="K37" s="60">
        <v>15</v>
      </c>
      <c r="L37" s="62">
        <v>1040511</v>
      </c>
      <c r="M37" s="32">
        <v>36</v>
      </c>
      <c r="N37" s="63" t="s">
        <v>8099</v>
      </c>
      <c r="O37" s="80" t="s">
        <v>7621</v>
      </c>
      <c r="P37" s="212">
        <v>1200831302</v>
      </c>
      <c r="Q37" s="35">
        <v>3522050</v>
      </c>
      <c r="R37" s="35">
        <v>3522050</v>
      </c>
      <c r="S37" s="36">
        <v>4175239</v>
      </c>
      <c r="T37" s="36"/>
      <c r="U37" s="36"/>
      <c r="V37" s="36"/>
      <c r="W37" s="36"/>
      <c r="X37" s="36"/>
      <c r="Y37" s="36"/>
      <c r="Z37" s="36"/>
      <c r="AA37" s="36"/>
      <c r="AB37" s="36"/>
      <c r="AC37" s="109">
        <f>SUM(Tabla3[[#This Row],[ENERO]:[DICIEMBRE]])</f>
        <v>11219339</v>
      </c>
    </row>
    <row r="38" spans="1:29" ht="11.25" customHeight="1" x14ac:dyDescent="0.2">
      <c r="A38" s="114">
        <v>4</v>
      </c>
      <c r="B38" s="60" t="s">
        <v>7612</v>
      </c>
      <c r="C38" s="27">
        <v>20032</v>
      </c>
      <c r="D38" s="60" t="s">
        <v>7610</v>
      </c>
      <c r="E38" s="60" t="s">
        <v>7617</v>
      </c>
      <c r="F38" s="223">
        <v>700376001</v>
      </c>
      <c r="G38" s="38" t="s">
        <v>8088</v>
      </c>
      <c r="H38" s="29">
        <v>1800</v>
      </c>
      <c r="I38" s="28" t="s">
        <v>7954</v>
      </c>
      <c r="J38" s="29" t="s">
        <v>6038</v>
      </c>
      <c r="K38" s="60">
        <v>25</v>
      </c>
      <c r="L38" s="223">
        <v>1040523</v>
      </c>
      <c r="M38" s="32">
        <v>11</v>
      </c>
      <c r="N38" s="223" t="s">
        <v>8381</v>
      </c>
      <c r="O38" s="63" t="s">
        <v>7615</v>
      </c>
      <c r="P38" s="219">
        <v>21933669</v>
      </c>
      <c r="Q38" s="71"/>
      <c r="R38" s="224">
        <v>3327660</v>
      </c>
      <c r="S38" s="72">
        <v>1996596</v>
      </c>
      <c r="T38" s="120"/>
      <c r="U38" s="121"/>
      <c r="V38" s="121"/>
      <c r="W38" s="121"/>
      <c r="X38" s="121"/>
      <c r="Y38" s="121"/>
      <c r="Z38" s="121"/>
      <c r="AA38" s="177"/>
      <c r="AB38" s="72"/>
      <c r="AC38" s="109">
        <f>SUM(Tabla3[[#This Row],[ENERO]:[DICIEMBRE]])</f>
        <v>5324256</v>
      </c>
    </row>
    <row r="39" spans="1:29" ht="11.25" customHeight="1" x14ac:dyDescent="0.2">
      <c r="A39" s="114">
        <v>4</v>
      </c>
      <c r="B39" s="60" t="s">
        <v>7612</v>
      </c>
      <c r="C39" s="27">
        <v>20032</v>
      </c>
      <c r="D39" s="60" t="s">
        <v>7610</v>
      </c>
      <c r="E39" s="60" t="s">
        <v>7619</v>
      </c>
      <c r="F39" s="223">
        <v>700376001</v>
      </c>
      <c r="G39" s="38" t="s">
        <v>8088</v>
      </c>
      <c r="H39" s="29">
        <v>1800</v>
      </c>
      <c r="I39" s="28" t="s">
        <v>7954</v>
      </c>
      <c r="J39" s="29" t="s">
        <v>6038</v>
      </c>
      <c r="K39" s="60">
        <v>25</v>
      </c>
      <c r="L39" s="223">
        <v>1040524</v>
      </c>
      <c r="M39" s="32">
        <v>11</v>
      </c>
      <c r="N39" s="223" t="s">
        <v>8382</v>
      </c>
      <c r="O39" s="63" t="s">
        <v>7615</v>
      </c>
      <c r="P39" s="219">
        <v>21933669</v>
      </c>
      <c r="Q39" s="71"/>
      <c r="R39" s="224">
        <v>4224940</v>
      </c>
      <c r="S39" s="72">
        <v>2365966</v>
      </c>
      <c r="T39" s="120"/>
      <c r="U39" s="121"/>
      <c r="V39" s="121"/>
      <c r="W39" s="121"/>
      <c r="X39" s="121"/>
      <c r="Y39" s="121"/>
      <c r="Z39" s="121"/>
      <c r="AA39" s="177"/>
      <c r="AB39" s="72"/>
      <c r="AC39" s="109">
        <f>SUM(Tabla3[[#This Row],[ENERO]:[DICIEMBRE]])</f>
        <v>6590906</v>
      </c>
    </row>
    <row r="40" spans="1:29" ht="11.25" customHeight="1" x14ac:dyDescent="0.2">
      <c r="A40" s="114">
        <v>4</v>
      </c>
      <c r="B40" s="60" t="s">
        <v>7612</v>
      </c>
      <c r="C40" s="27">
        <v>20032</v>
      </c>
      <c r="D40" s="60" t="s">
        <v>7610</v>
      </c>
      <c r="E40" s="60" t="s">
        <v>7735</v>
      </c>
      <c r="F40" s="61">
        <v>713523003</v>
      </c>
      <c r="G40" s="37" t="s">
        <v>7956</v>
      </c>
      <c r="H40" s="29">
        <v>2330</v>
      </c>
      <c r="I40" s="28" t="s">
        <v>7954</v>
      </c>
      <c r="J40" s="29" t="s">
        <v>6052</v>
      </c>
      <c r="K40" s="60">
        <v>40</v>
      </c>
      <c r="L40" s="62">
        <v>1040517</v>
      </c>
      <c r="M40" s="32">
        <v>36</v>
      </c>
      <c r="N40" s="63" t="s">
        <v>8100</v>
      </c>
      <c r="O40" s="80" t="s">
        <v>7621</v>
      </c>
      <c r="P40" s="212">
        <v>1220308500</v>
      </c>
      <c r="Q40" s="35">
        <v>5766002</v>
      </c>
      <c r="R40" s="35">
        <v>5766002</v>
      </c>
      <c r="S40" s="36">
        <v>6039388</v>
      </c>
      <c r="T40" s="36"/>
      <c r="U40" s="36"/>
      <c r="V40" s="36"/>
      <c r="W40" s="36"/>
      <c r="X40" s="36"/>
      <c r="Y40" s="36"/>
      <c r="Z40" s="36"/>
      <c r="AA40" s="36"/>
      <c r="AB40" s="36"/>
      <c r="AC40" s="109">
        <f>SUM(Tabla3[[#This Row],[ENERO]:[DICIEMBRE]])</f>
        <v>17571392</v>
      </c>
    </row>
    <row r="41" spans="1:29" ht="11.25" customHeight="1" x14ac:dyDescent="0.2">
      <c r="A41" s="115">
        <v>5</v>
      </c>
      <c r="B41" s="66" t="s">
        <v>7612</v>
      </c>
      <c r="C41" s="27">
        <v>20032</v>
      </c>
      <c r="D41" s="65" t="s">
        <v>7610</v>
      </c>
      <c r="E41" s="60" t="s">
        <v>7613</v>
      </c>
      <c r="F41" s="61">
        <v>728623004</v>
      </c>
      <c r="G41" s="37" t="s">
        <v>6160</v>
      </c>
      <c r="H41" s="29">
        <v>6931</v>
      </c>
      <c r="I41" s="28" t="s">
        <v>7954</v>
      </c>
      <c r="J41" s="29" t="s">
        <v>6044</v>
      </c>
      <c r="K41" s="60">
        <v>40</v>
      </c>
      <c r="L41" s="79">
        <v>1050963</v>
      </c>
      <c r="M41" s="32">
        <v>12</v>
      </c>
      <c r="N41" s="81" t="s">
        <v>7650</v>
      </c>
      <c r="O41" s="82" t="s">
        <v>7611</v>
      </c>
      <c r="P41" s="219">
        <v>36500007464</v>
      </c>
      <c r="Q41" s="140">
        <v>7080660</v>
      </c>
      <c r="R41" s="35">
        <v>7788726</v>
      </c>
      <c r="S41" s="158">
        <v>7080660</v>
      </c>
      <c r="T41" s="76"/>
      <c r="U41" s="76"/>
      <c r="V41" s="76"/>
      <c r="W41" s="76"/>
      <c r="X41" s="76"/>
      <c r="Y41" s="76"/>
      <c r="Z41" s="76"/>
      <c r="AA41" s="76"/>
      <c r="AB41" s="72"/>
      <c r="AC41" s="109">
        <f>SUM(Tabla3[[#This Row],[ENERO]:[DICIEMBRE]])</f>
        <v>21950046</v>
      </c>
    </row>
    <row r="42" spans="1:29" ht="11.25" customHeight="1" x14ac:dyDescent="0.2">
      <c r="A42" s="115">
        <v>5</v>
      </c>
      <c r="B42" s="66" t="s">
        <v>7612</v>
      </c>
      <c r="C42" s="27">
        <v>20032</v>
      </c>
      <c r="D42" s="65" t="s">
        <v>7610</v>
      </c>
      <c r="E42" s="66" t="s">
        <v>7617</v>
      </c>
      <c r="F42" s="61">
        <v>738689003</v>
      </c>
      <c r="G42" s="38" t="s">
        <v>6162</v>
      </c>
      <c r="H42" s="29">
        <v>6979</v>
      </c>
      <c r="I42" s="28" t="s">
        <v>7954</v>
      </c>
      <c r="J42" s="29" t="s">
        <v>6346</v>
      </c>
      <c r="K42" s="66">
        <v>50</v>
      </c>
      <c r="L42" s="62">
        <v>1051176</v>
      </c>
      <c r="M42" s="32">
        <v>11</v>
      </c>
      <c r="N42" s="77" t="s">
        <v>7658</v>
      </c>
      <c r="O42" s="77" t="s">
        <v>7616</v>
      </c>
      <c r="P42" s="219">
        <v>73547202</v>
      </c>
      <c r="Q42" s="71">
        <v>2568720</v>
      </c>
      <c r="R42" s="143"/>
      <c r="S42" s="159">
        <v>2218440</v>
      </c>
      <c r="T42" s="141"/>
      <c r="U42" s="152"/>
      <c r="V42" s="141"/>
      <c r="W42" s="141"/>
      <c r="X42" s="141"/>
      <c r="Y42" s="141"/>
      <c r="Z42" s="141"/>
      <c r="AA42" s="76"/>
      <c r="AB42" s="72"/>
      <c r="AC42" s="109">
        <f>SUM(Tabla3[[#This Row],[ENERO]:[DICIEMBRE]])</f>
        <v>4787160</v>
      </c>
    </row>
    <row r="43" spans="1:29" ht="11.25" customHeight="1" x14ac:dyDescent="0.2">
      <c r="A43" s="115">
        <v>5</v>
      </c>
      <c r="B43" s="66" t="s">
        <v>7612</v>
      </c>
      <c r="C43" s="27">
        <v>20032</v>
      </c>
      <c r="D43" s="65" t="s">
        <v>7610</v>
      </c>
      <c r="E43" s="66" t="s">
        <v>7619</v>
      </c>
      <c r="F43" s="61">
        <v>738689003</v>
      </c>
      <c r="G43" s="38" t="s">
        <v>6162</v>
      </c>
      <c r="H43" s="29">
        <v>6979</v>
      </c>
      <c r="I43" s="28" t="s">
        <v>7954</v>
      </c>
      <c r="J43" s="29" t="s">
        <v>6346</v>
      </c>
      <c r="K43" s="66">
        <v>50</v>
      </c>
      <c r="L43" s="62">
        <v>1051177</v>
      </c>
      <c r="M43" s="32">
        <v>11</v>
      </c>
      <c r="N43" s="77" t="s">
        <v>7659</v>
      </c>
      <c r="O43" s="77" t="s">
        <v>7616</v>
      </c>
      <c r="P43" s="219">
        <v>73547202</v>
      </c>
      <c r="Q43" s="71">
        <v>3113114</v>
      </c>
      <c r="R43" s="143"/>
      <c r="S43" s="159">
        <v>2816627</v>
      </c>
      <c r="T43" s="141"/>
      <c r="U43" s="152"/>
      <c r="V43" s="141"/>
      <c r="W43" s="141"/>
      <c r="X43" s="141"/>
      <c r="Y43" s="141"/>
      <c r="Z43" s="141"/>
      <c r="AA43" s="122"/>
      <c r="AB43" s="72"/>
      <c r="AC43" s="109">
        <f>SUM(Tabla3[[#This Row],[ENERO]:[DICIEMBRE]])</f>
        <v>5929741</v>
      </c>
    </row>
    <row r="44" spans="1:29" ht="11.25" customHeight="1" x14ac:dyDescent="0.2">
      <c r="A44" s="115">
        <v>5</v>
      </c>
      <c r="B44" s="66" t="s">
        <v>7612</v>
      </c>
      <c r="C44" s="27">
        <v>20032</v>
      </c>
      <c r="D44" s="65" t="s">
        <v>7610</v>
      </c>
      <c r="E44" s="66" t="s">
        <v>7628</v>
      </c>
      <c r="F44" s="61">
        <v>728623004</v>
      </c>
      <c r="G44" s="38" t="s">
        <v>6160</v>
      </c>
      <c r="H44" s="29">
        <v>6931</v>
      </c>
      <c r="I44" s="28" t="s">
        <v>7954</v>
      </c>
      <c r="J44" s="29" t="s">
        <v>6044</v>
      </c>
      <c r="K44" s="66">
        <v>20</v>
      </c>
      <c r="L44" s="62">
        <v>1051296</v>
      </c>
      <c r="M44" s="32">
        <v>14</v>
      </c>
      <c r="N44" s="77" t="s">
        <v>7647</v>
      </c>
      <c r="O44" s="77" t="s">
        <v>7611</v>
      </c>
      <c r="P44" s="219" t="s">
        <v>7760</v>
      </c>
      <c r="Q44" s="71">
        <v>1605450</v>
      </c>
      <c r="R44" s="143">
        <v>1123815</v>
      </c>
      <c r="S44" s="159">
        <v>642180</v>
      </c>
      <c r="T44" s="141"/>
      <c r="U44" s="152"/>
      <c r="V44" s="152"/>
      <c r="W44" s="152"/>
      <c r="X44" s="152"/>
      <c r="Y44" s="152"/>
      <c r="Z44" s="141"/>
      <c r="AA44" s="122"/>
      <c r="AB44" s="72"/>
      <c r="AC44" s="109">
        <f>SUM(Tabla3[[#This Row],[ENERO]:[DICIEMBRE]])</f>
        <v>3371445</v>
      </c>
    </row>
    <row r="45" spans="1:29" ht="11.25" customHeight="1" x14ac:dyDescent="0.2">
      <c r="A45" s="115">
        <v>5</v>
      </c>
      <c r="B45" s="66" t="s">
        <v>7612</v>
      </c>
      <c r="C45" s="27">
        <v>20032</v>
      </c>
      <c r="D45" s="65" t="s">
        <v>7610</v>
      </c>
      <c r="E45" s="66" t="s">
        <v>7628</v>
      </c>
      <c r="F45" s="61">
        <v>818329008</v>
      </c>
      <c r="G45" s="38" t="s">
        <v>6150</v>
      </c>
      <c r="H45" s="29">
        <v>250</v>
      </c>
      <c r="I45" s="28" t="s">
        <v>7954</v>
      </c>
      <c r="J45" s="29" t="s">
        <v>6027</v>
      </c>
      <c r="K45" s="66">
        <v>77</v>
      </c>
      <c r="L45" s="62">
        <v>1051297</v>
      </c>
      <c r="M45" s="32">
        <v>14</v>
      </c>
      <c r="N45" s="77" t="s">
        <v>7649</v>
      </c>
      <c r="O45" s="77" t="s">
        <v>7615</v>
      </c>
      <c r="P45" s="219">
        <v>15150313</v>
      </c>
      <c r="Q45" s="71">
        <v>9472155</v>
      </c>
      <c r="R45" s="143">
        <v>8669430</v>
      </c>
      <c r="S45" s="159">
        <v>9151065</v>
      </c>
      <c r="T45" s="141"/>
      <c r="U45" s="152"/>
      <c r="V45" s="152"/>
      <c r="W45" s="152"/>
      <c r="X45" s="152"/>
      <c r="Y45" s="152"/>
      <c r="Z45" s="141"/>
      <c r="AA45" s="122"/>
      <c r="AB45" s="72"/>
      <c r="AC45" s="109">
        <f>SUM(Tabla3[[#This Row],[ENERO]:[DICIEMBRE]])</f>
        <v>27292650</v>
      </c>
    </row>
    <row r="46" spans="1:29" ht="11.25" customHeight="1" x14ac:dyDescent="0.2">
      <c r="A46" s="115">
        <v>5</v>
      </c>
      <c r="B46" s="28" t="s">
        <v>7612</v>
      </c>
      <c r="C46" s="27">
        <v>20032</v>
      </c>
      <c r="D46" s="30" t="s">
        <v>7610</v>
      </c>
      <c r="E46" s="29" t="s">
        <v>7624</v>
      </c>
      <c r="F46" s="29">
        <v>818329008</v>
      </c>
      <c r="G46" s="37" t="s">
        <v>6150</v>
      </c>
      <c r="H46" s="29">
        <v>250</v>
      </c>
      <c r="I46" s="28" t="s">
        <v>7954</v>
      </c>
      <c r="J46" s="29" t="s">
        <v>6027</v>
      </c>
      <c r="K46" s="29">
        <v>40</v>
      </c>
      <c r="L46" s="37">
        <v>1051298</v>
      </c>
      <c r="M46" s="32">
        <v>12</v>
      </c>
      <c r="N46" s="38" t="s">
        <v>7653</v>
      </c>
      <c r="O46" s="34" t="s">
        <v>7615</v>
      </c>
      <c r="P46" s="225">
        <v>15150321</v>
      </c>
      <c r="Q46" s="35">
        <v>3813674</v>
      </c>
      <c r="R46" s="35">
        <v>3995277</v>
      </c>
      <c r="S46" s="36">
        <v>4176881</v>
      </c>
      <c r="T46" s="36"/>
      <c r="U46" s="36"/>
      <c r="V46" s="36"/>
      <c r="W46" s="36"/>
      <c r="X46" s="36"/>
      <c r="Y46" s="36"/>
      <c r="Z46" s="36"/>
      <c r="AA46" s="36"/>
      <c r="AB46" s="36"/>
      <c r="AC46" s="109">
        <f>SUM(Tabla3[[#This Row],[ENERO]:[DICIEMBRE]])</f>
        <v>11985832</v>
      </c>
    </row>
    <row r="47" spans="1:29" ht="11.25" customHeight="1" x14ac:dyDescent="0.2">
      <c r="A47" s="115">
        <v>5</v>
      </c>
      <c r="B47" s="28" t="s">
        <v>7612</v>
      </c>
      <c r="C47" s="27">
        <v>20032</v>
      </c>
      <c r="D47" s="30" t="s">
        <v>7610</v>
      </c>
      <c r="E47" s="29" t="s">
        <v>7628</v>
      </c>
      <c r="F47" s="29">
        <v>818329008</v>
      </c>
      <c r="G47" s="37" t="s">
        <v>6150</v>
      </c>
      <c r="H47" s="29">
        <v>250</v>
      </c>
      <c r="I47" s="28" t="s">
        <v>7954</v>
      </c>
      <c r="J47" s="29" t="s">
        <v>6025</v>
      </c>
      <c r="K47" s="29">
        <v>55</v>
      </c>
      <c r="L47" s="37">
        <v>1051352</v>
      </c>
      <c r="M47" s="32">
        <v>14</v>
      </c>
      <c r="N47" s="38" t="s">
        <v>7648</v>
      </c>
      <c r="O47" s="34" t="s">
        <v>7615</v>
      </c>
      <c r="P47" s="225">
        <v>15150305</v>
      </c>
      <c r="Q47" s="35">
        <v>7224525</v>
      </c>
      <c r="R47" s="35">
        <v>217513</v>
      </c>
      <c r="S47" s="36">
        <v>6525377</v>
      </c>
      <c r="T47" s="36"/>
      <c r="U47" s="36"/>
      <c r="V47" s="36"/>
      <c r="W47" s="36"/>
      <c r="X47" s="36"/>
      <c r="Y47" s="36"/>
      <c r="Z47" s="36"/>
      <c r="AA47" s="36"/>
      <c r="AB47" s="36"/>
      <c r="AC47" s="109">
        <f>SUM(Tabla3[[#This Row],[ENERO]:[DICIEMBRE]])</f>
        <v>13967415</v>
      </c>
    </row>
    <row r="48" spans="1:29" ht="11.25" customHeight="1" x14ac:dyDescent="0.2">
      <c r="A48" s="115">
        <v>5</v>
      </c>
      <c r="B48" s="28" t="s">
        <v>7612</v>
      </c>
      <c r="C48" s="27">
        <v>20032</v>
      </c>
      <c r="D48" s="30" t="s">
        <v>7610</v>
      </c>
      <c r="E48" s="29" t="s">
        <v>7613</v>
      </c>
      <c r="F48" s="44">
        <v>818329008</v>
      </c>
      <c r="G48" s="37" t="s">
        <v>6150</v>
      </c>
      <c r="H48" s="29">
        <v>250</v>
      </c>
      <c r="I48" s="28" t="s">
        <v>7954</v>
      </c>
      <c r="J48" s="29" t="s">
        <v>6025</v>
      </c>
      <c r="K48" s="29">
        <v>70</v>
      </c>
      <c r="L48" s="45">
        <v>1051353</v>
      </c>
      <c r="M48" s="32">
        <v>12</v>
      </c>
      <c r="N48" s="33" t="s">
        <v>7764</v>
      </c>
      <c r="O48" s="34" t="s">
        <v>7615</v>
      </c>
      <c r="P48" s="209">
        <v>15150259</v>
      </c>
      <c r="Q48" s="35">
        <v>8732814</v>
      </c>
      <c r="R48" s="35">
        <v>9912924</v>
      </c>
      <c r="S48" s="36">
        <v>10620990</v>
      </c>
      <c r="T48" s="36"/>
      <c r="U48" s="36"/>
      <c r="V48" s="36"/>
      <c r="W48" s="36"/>
      <c r="X48" s="36"/>
      <c r="Y48" s="36"/>
      <c r="Z48" s="36"/>
      <c r="AA48" s="36"/>
      <c r="AB48" s="36"/>
      <c r="AC48" s="109">
        <f>SUM(Tabla3[[#This Row],[ENERO]:[DICIEMBRE]])</f>
        <v>29266728</v>
      </c>
    </row>
    <row r="49" spans="1:29" ht="11.25" customHeight="1" x14ac:dyDescent="0.2">
      <c r="A49" s="115">
        <v>5</v>
      </c>
      <c r="B49" s="28" t="s">
        <v>7612</v>
      </c>
      <c r="C49" s="27">
        <v>20032</v>
      </c>
      <c r="D49" s="30" t="s">
        <v>7610</v>
      </c>
      <c r="E49" s="29" t="s">
        <v>7613</v>
      </c>
      <c r="F49" s="44">
        <v>818329008</v>
      </c>
      <c r="G49" s="37" t="s">
        <v>6150</v>
      </c>
      <c r="H49" s="29">
        <v>250</v>
      </c>
      <c r="I49" s="28" t="s">
        <v>7954</v>
      </c>
      <c r="J49" s="29" t="s">
        <v>6027</v>
      </c>
      <c r="K49" s="29">
        <v>100</v>
      </c>
      <c r="L49" s="45">
        <v>1051354</v>
      </c>
      <c r="M49" s="32">
        <v>12</v>
      </c>
      <c r="N49" s="33" t="s">
        <v>7765</v>
      </c>
      <c r="O49" s="34" t="s">
        <v>7615</v>
      </c>
      <c r="P49" s="209">
        <v>15150283</v>
      </c>
      <c r="Q49" s="35">
        <v>26670486</v>
      </c>
      <c r="R49" s="35">
        <v>4720440</v>
      </c>
      <c r="S49" s="36">
        <v>52160862</v>
      </c>
      <c r="T49" s="36"/>
      <c r="U49" s="36"/>
      <c r="V49" s="36"/>
      <c r="W49" s="36"/>
      <c r="X49" s="36"/>
      <c r="Y49" s="36"/>
      <c r="Z49" s="36"/>
      <c r="AA49" s="36"/>
      <c r="AB49" s="36"/>
      <c r="AC49" s="109">
        <f>SUM(Tabla3[[#This Row],[ENERO]:[DICIEMBRE]])</f>
        <v>83551788</v>
      </c>
    </row>
    <row r="50" spans="1:29" ht="11.25" customHeight="1" x14ac:dyDescent="0.2">
      <c r="A50" s="160">
        <v>5</v>
      </c>
      <c r="B50" s="83" t="s">
        <v>7612</v>
      </c>
      <c r="C50" s="48">
        <v>20032</v>
      </c>
      <c r="D50" s="84" t="s">
        <v>7610</v>
      </c>
      <c r="E50" s="55" t="s">
        <v>7626</v>
      </c>
      <c r="F50" s="51">
        <v>738689003</v>
      </c>
      <c r="G50" s="85" t="s">
        <v>6162</v>
      </c>
      <c r="H50" s="53">
        <v>6979</v>
      </c>
      <c r="I50" s="28" t="s">
        <v>7954</v>
      </c>
      <c r="J50" s="54" t="s">
        <v>6346</v>
      </c>
      <c r="K50" s="55">
        <v>50</v>
      </c>
      <c r="L50" s="56">
        <v>1051355</v>
      </c>
      <c r="M50" s="54">
        <v>7</v>
      </c>
      <c r="N50" s="57" t="s">
        <v>7656</v>
      </c>
      <c r="O50" s="86" t="s">
        <v>7616</v>
      </c>
      <c r="P50" s="86">
        <v>84881449</v>
      </c>
      <c r="Q50" s="161">
        <v>7163435</v>
      </c>
      <c r="R50" s="161">
        <v>6330477</v>
      </c>
      <c r="S50" s="162">
        <v>5769154</v>
      </c>
      <c r="T50" s="163"/>
      <c r="U50" s="163"/>
      <c r="V50" s="163"/>
      <c r="W50" s="163"/>
      <c r="X50" s="163"/>
      <c r="Y50" s="163"/>
      <c r="Z50" s="163"/>
      <c r="AA50" s="163"/>
      <c r="AB50" s="164"/>
      <c r="AC50" s="109">
        <f>SUM(Tabla3[[#This Row],[ENERO]:[DICIEMBRE]])</f>
        <v>19263066</v>
      </c>
    </row>
    <row r="51" spans="1:29" ht="11.25" customHeight="1" x14ac:dyDescent="0.2">
      <c r="A51" s="115">
        <v>5</v>
      </c>
      <c r="B51" s="28" t="s">
        <v>7612</v>
      </c>
      <c r="C51" s="27">
        <v>20032</v>
      </c>
      <c r="D51" s="30" t="s">
        <v>7610</v>
      </c>
      <c r="E51" s="74" t="s">
        <v>7622</v>
      </c>
      <c r="F51" s="29">
        <v>818329008</v>
      </c>
      <c r="G51" s="37" t="s">
        <v>6150</v>
      </c>
      <c r="H51" s="29">
        <v>250</v>
      </c>
      <c r="I51" s="28" t="s">
        <v>7954</v>
      </c>
      <c r="J51" s="74" t="s">
        <v>6027</v>
      </c>
      <c r="K51" s="74">
        <v>70</v>
      </c>
      <c r="L51" s="37">
        <v>1051356</v>
      </c>
      <c r="M51" s="74">
        <v>15</v>
      </c>
      <c r="N51" s="38" t="s">
        <v>7657</v>
      </c>
      <c r="O51" s="139" t="s">
        <v>7615</v>
      </c>
      <c r="P51" s="222">
        <v>15150330</v>
      </c>
      <c r="Q51" s="35">
        <v>6261255</v>
      </c>
      <c r="R51" s="35">
        <v>6100710</v>
      </c>
      <c r="S51" s="36">
        <v>4013625</v>
      </c>
      <c r="T51" s="36"/>
      <c r="U51" s="36"/>
      <c r="V51" s="36"/>
      <c r="W51" s="36"/>
      <c r="X51" s="36"/>
      <c r="Y51" s="36"/>
      <c r="Z51" s="36"/>
      <c r="AA51" s="36"/>
      <c r="AB51" s="36"/>
      <c r="AC51" s="109">
        <f>SUM(Tabla3[[#This Row],[ENERO]:[DICIEMBRE]])</f>
        <v>16375590</v>
      </c>
    </row>
    <row r="52" spans="1:29" s="165" customFormat="1" ht="11.25" customHeight="1" x14ac:dyDescent="0.2">
      <c r="A52" s="115">
        <v>5</v>
      </c>
      <c r="B52" s="28" t="s">
        <v>7612</v>
      </c>
      <c r="C52" s="27">
        <v>20032</v>
      </c>
      <c r="D52" s="30" t="s">
        <v>7610</v>
      </c>
      <c r="E52" s="74" t="s">
        <v>7624</v>
      </c>
      <c r="F52" s="29">
        <v>818329008</v>
      </c>
      <c r="G52" s="38" t="s">
        <v>6150</v>
      </c>
      <c r="H52" s="29">
        <v>250</v>
      </c>
      <c r="I52" s="28" t="s">
        <v>7954</v>
      </c>
      <c r="J52" s="74" t="s">
        <v>6025</v>
      </c>
      <c r="K52" s="74">
        <v>50</v>
      </c>
      <c r="L52" s="37">
        <v>1051357</v>
      </c>
      <c r="M52" s="74">
        <v>12</v>
      </c>
      <c r="N52" s="38" t="s">
        <v>7652</v>
      </c>
      <c r="O52" s="34" t="s">
        <v>7615</v>
      </c>
      <c r="P52" s="222">
        <v>15150291</v>
      </c>
      <c r="Q52" s="35">
        <v>6719330</v>
      </c>
      <c r="R52" s="35">
        <v>6900933</v>
      </c>
      <c r="S52" s="36">
        <v>6719330</v>
      </c>
      <c r="T52" s="36"/>
      <c r="U52" s="36"/>
      <c r="V52" s="36"/>
      <c r="W52" s="36"/>
      <c r="X52" s="36"/>
      <c r="Y52" s="36"/>
      <c r="Z52" s="36"/>
      <c r="AA52" s="36"/>
      <c r="AB52" s="36"/>
      <c r="AC52" s="109">
        <f>SUM(Tabla3[[#This Row],[ENERO]:[DICIEMBRE]])</f>
        <v>20339593</v>
      </c>
    </row>
    <row r="53" spans="1:29" ht="11.25" customHeight="1" x14ac:dyDescent="0.2">
      <c r="A53" s="110">
        <v>5</v>
      </c>
      <c r="B53" s="47" t="s">
        <v>7612</v>
      </c>
      <c r="C53" s="48">
        <v>20032</v>
      </c>
      <c r="D53" s="49" t="s">
        <v>7610</v>
      </c>
      <c r="E53" s="55" t="s">
        <v>7625</v>
      </c>
      <c r="F53" s="51">
        <v>818329008</v>
      </c>
      <c r="G53" s="52" t="s">
        <v>6150</v>
      </c>
      <c r="H53" s="54">
        <v>250</v>
      </c>
      <c r="I53" s="28" t="s">
        <v>7954</v>
      </c>
      <c r="J53" s="50" t="s">
        <v>6025</v>
      </c>
      <c r="K53" s="55">
        <v>40</v>
      </c>
      <c r="L53" s="56">
        <v>1051358</v>
      </c>
      <c r="M53" s="166">
        <v>13</v>
      </c>
      <c r="N53" s="57" t="s">
        <v>7959</v>
      </c>
      <c r="O53" s="87" t="s">
        <v>7615</v>
      </c>
      <c r="P53" s="226">
        <v>15150453</v>
      </c>
      <c r="Q53" s="111">
        <v>2829345</v>
      </c>
      <c r="R53" s="111">
        <v>2952360</v>
      </c>
      <c r="S53" s="111">
        <v>2952360</v>
      </c>
      <c r="T53" s="167"/>
      <c r="U53" s="167"/>
      <c r="V53" s="167"/>
      <c r="W53" s="167"/>
      <c r="X53" s="167"/>
      <c r="Y53" s="167"/>
      <c r="Z53" s="167"/>
      <c r="AA53" s="167"/>
      <c r="AB53" s="112"/>
      <c r="AC53" s="109">
        <f>SUM(Tabla3[[#This Row],[ENERO]:[DICIEMBRE]])</f>
        <v>8734065</v>
      </c>
    </row>
    <row r="54" spans="1:29" ht="11.25" customHeight="1" x14ac:dyDescent="0.2">
      <c r="A54" s="168">
        <v>5</v>
      </c>
      <c r="B54" s="66" t="s">
        <v>7612</v>
      </c>
      <c r="C54" s="27">
        <v>20032</v>
      </c>
      <c r="D54" s="65" t="s">
        <v>7610</v>
      </c>
      <c r="E54" s="60" t="s">
        <v>7625</v>
      </c>
      <c r="F54" s="67">
        <v>818329008</v>
      </c>
      <c r="G54" s="38" t="s">
        <v>6150</v>
      </c>
      <c r="H54" s="29">
        <v>250</v>
      </c>
      <c r="I54" s="28" t="s">
        <v>7954</v>
      </c>
      <c r="J54" s="29" t="s">
        <v>6027</v>
      </c>
      <c r="K54" s="60">
        <v>60</v>
      </c>
      <c r="L54" s="62">
        <v>1051359</v>
      </c>
      <c r="M54" s="32">
        <v>13</v>
      </c>
      <c r="N54" s="81" t="s">
        <v>7655</v>
      </c>
      <c r="O54" s="82" t="s">
        <v>7615</v>
      </c>
      <c r="P54" s="219">
        <v>15154564</v>
      </c>
      <c r="Q54" s="169">
        <v>6519795</v>
      </c>
      <c r="R54" s="35">
        <v>6519795</v>
      </c>
      <c r="S54" s="158">
        <v>6150750</v>
      </c>
      <c r="T54" s="76"/>
      <c r="U54" s="76"/>
      <c r="V54" s="76"/>
      <c r="W54" s="76"/>
      <c r="X54" s="76"/>
      <c r="Y54" s="76"/>
      <c r="Z54" s="76"/>
      <c r="AA54" s="76"/>
      <c r="AB54" s="72"/>
      <c r="AC54" s="109">
        <f>SUM(Tabla3[[#This Row],[ENERO]:[DICIEMBRE]])</f>
        <v>19190340</v>
      </c>
    </row>
    <row r="55" spans="1:29" ht="11.25" customHeight="1" x14ac:dyDescent="0.2">
      <c r="A55" s="168">
        <v>5</v>
      </c>
      <c r="B55" s="66" t="s">
        <v>7612</v>
      </c>
      <c r="C55" s="27">
        <v>20032</v>
      </c>
      <c r="D55" s="65" t="s">
        <v>7610</v>
      </c>
      <c r="E55" s="60" t="s">
        <v>7624</v>
      </c>
      <c r="F55" s="67">
        <v>728623004</v>
      </c>
      <c r="G55" s="38" t="s">
        <v>7960</v>
      </c>
      <c r="H55" s="29">
        <v>6931</v>
      </c>
      <c r="I55" s="28" t="s">
        <v>7954</v>
      </c>
      <c r="J55" s="29" t="s">
        <v>6044</v>
      </c>
      <c r="K55" s="60">
        <v>16</v>
      </c>
      <c r="L55" s="62">
        <v>1051360</v>
      </c>
      <c r="M55" s="32">
        <v>12</v>
      </c>
      <c r="N55" s="81" t="s">
        <v>7654</v>
      </c>
      <c r="O55" s="82" t="s">
        <v>7611</v>
      </c>
      <c r="P55" s="219">
        <v>36500007456</v>
      </c>
      <c r="Q55" s="169">
        <v>1634432</v>
      </c>
      <c r="R55" s="35">
        <v>1816035</v>
      </c>
      <c r="S55" s="158">
        <v>1816035</v>
      </c>
      <c r="T55" s="76"/>
      <c r="U55" s="76"/>
      <c r="V55" s="76"/>
      <c r="W55" s="76"/>
      <c r="X55" s="76"/>
      <c r="Y55" s="76"/>
      <c r="Z55" s="76"/>
      <c r="AA55" s="76"/>
      <c r="AB55" s="72"/>
      <c r="AC55" s="109">
        <f>SUM(Tabla3[[#This Row],[ENERO]:[DICIEMBRE]])</f>
        <v>5266502</v>
      </c>
    </row>
    <row r="56" spans="1:29" ht="11.25" customHeight="1" x14ac:dyDescent="0.2">
      <c r="A56" s="168">
        <v>5</v>
      </c>
      <c r="B56" s="66" t="s">
        <v>7612</v>
      </c>
      <c r="C56" s="27">
        <v>20032</v>
      </c>
      <c r="D56" s="65" t="s">
        <v>7610</v>
      </c>
      <c r="E56" s="60" t="s">
        <v>7625</v>
      </c>
      <c r="F56" s="67">
        <v>728623004</v>
      </c>
      <c r="G56" s="37" t="s">
        <v>7960</v>
      </c>
      <c r="H56" s="29">
        <v>6931</v>
      </c>
      <c r="I56" s="28" t="s">
        <v>7954</v>
      </c>
      <c r="J56" s="29" t="s">
        <v>6044</v>
      </c>
      <c r="K56" s="60">
        <v>25</v>
      </c>
      <c r="L56" s="62">
        <v>1051361</v>
      </c>
      <c r="M56" s="32">
        <v>13</v>
      </c>
      <c r="N56" s="81" t="s">
        <v>7651</v>
      </c>
      <c r="O56" s="82" t="s">
        <v>7611</v>
      </c>
      <c r="P56" s="219">
        <v>36500007472</v>
      </c>
      <c r="Q56" s="169">
        <v>2498060</v>
      </c>
      <c r="R56" s="35">
        <v>2952360</v>
      </c>
      <c r="S56" s="158">
        <v>3813465</v>
      </c>
      <c r="T56" s="76"/>
      <c r="U56" s="76"/>
      <c r="V56" s="76"/>
      <c r="W56" s="76"/>
      <c r="X56" s="76"/>
      <c r="Y56" s="76"/>
      <c r="Z56" s="76"/>
      <c r="AA56" s="122"/>
      <c r="AB56" s="72"/>
      <c r="AC56" s="109">
        <f>SUM(Tabla3[[#This Row],[ENERO]:[DICIEMBRE]])</f>
        <v>9263885</v>
      </c>
    </row>
    <row r="57" spans="1:29" ht="11.25" customHeight="1" x14ac:dyDescent="0.2">
      <c r="A57" s="115">
        <v>5</v>
      </c>
      <c r="B57" s="66" t="s">
        <v>7612</v>
      </c>
      <c r="C57" s="27">
        <v>20032</v>
      </c>
      <c r="D57" s="65" t="s">
        <v>7610</v>
      </c>
      <c r="E57" s="60" t="s">
        <v>7735</v>
      </c>
      <c r="F57" s="61">
        <v>818329008</v>
      </c>
      <c r="G57" s="38" t="s">
        <v>8116</v>
      </c>
      <c r="H57" s="29">
        <v>250</v>
      </c>
      <c r="I57" s="28" t="s">
        <v>7954</v>
      </c>
      <c r="J57" s="29" t="s">
        <v>6025</v>
      </c>
      <c r="K57" s="60">
        <v>20</v>
      </c>
      <c r="L57" s="62">
        <v>1051362</v>
      </c>
      <c r="M57" s="32">
        <v>36</v>
      </c>
      <c r="N57" s="63" t="s">
        <v>8117</v>
      </c>
      <c r="O57" s="34" t="s">
        <v>7615</v>
      </c>
      <c r="P57" s="219">
        <v>15150216</v>
      </c>
      <c r="Q57" s="143">
        <v>2764740</v>
      </c>
      <c r="R57" s="71">
        <v>3039960</v>
      </c>
      <c r="S57" s="170">
        <v>4416060</v>
      </c>
      <c r="T57" s="76"/>
      <c r="U57" s="171"/>
      <c r="V57" s="171"/>
      <c r="W57" s="171"/>
      <c r="X57" s="171"/>
      <c r="Y57" s="171"/>
      <c r="Z57" s="76"/>
      <c r="AA57" s="122"/>
      <c r="AB57" s="72"/>
      <c r="AC57" s="109">
        <f>SUM(Tabla3[[#This Row],[ENERO]:[DICIEMBRE]])</f>
        <v>10220760</v>
      </c>
    </row>
    <row r="58" spans="1:29" ht="11.25" customHeight="1" x14ac:dyDescent="0.2">
      <c r="A58" s="115">
        <v>5</v>
      </c>
      <c r="B58" s="66" t="s">
        <v>7612</v>
      </c>
      <c r="C58" s="27">
        <v>20032</v>
      </c>
      <c r="D58" s="65" t="s">
        <v>7610</v>
      </c>
      <c r="E58" s="60" t="s">
        <v>7617</v>
      </c>
      <c r="F58" s="223">
        <v>738689003</v>
      </c>
      <c r="G58" s="38" t="s">
        <v>6162</v>
      </c>
      <c r="H58" s="29">
        <v>6979</v>
      </c>
      <c r="I58" s="28" t="s">
        <v>7954</v>
      </c>
      <c r="J58" s="29" t="s">
        <v>6346</v>
      </c>
      <c r="K58" s="60">
        <v>35</v>
      </c>
      <c r="L58" s="223">
        <v>1051374</v>
      </c>
      <c r="M58" s="32">
        <v>11</v>
      </c>
      <c r="N58" s="223" t="s">
        <v>8383</v>
      </c>
      <c r="O58" s="63" t="s">
        <v>7616</v>
      </c>
      <c r="P58" s="219">
        <v>84882143</v>
      </c>
      <c r="Q58" s="143"/>
      <c r="R58" s="224">
        <v>4086600</v>
      </c>
      <c r="S58" s="170">
        <v>0</v>
      </c>
      <c r="T58" s="76"/>
      <c r="U58" s="171"/>
      <c r="V58" s="171"/>
      <c r="W58" s="171"/>
      <c r="X58" s="171"/>
      <c r="Y58" s="171"/>
      <c r="Z58" s="171"/>
      <c r="AA58" s="177"/>
      <c r="AB58" s="72"/>
      <c r="AC58" s="109">
        <f>SUM(Tabla3[[#This Row],[ENERO]:[DICIEMBRE]])</f>
        <v>4086600</v>
      </c>
    </row>
    <row r="59" spans="1:29" ht="11.25" customHeight="1" x14ac:dyDescent="0.2">
      <c r="A59" s="115">
        <v>5</v>
      </c>
      <c r="B59" s="66" t="s">
        <v>7612</v>
      </c>
      <c r="C59" s="27">
        <v>20032</v>
      </c>
      <c r="D59" s="65" t="s">
        <v>7610</v>
      </c>
      <c r="E59" s="60" t="s">
        <v>7619</v>
      </c>
      <c r="F59" s="223">
        <v>738689003</v>
      </c>
      <c r="G59" s="38" t="s">
        <v>6162</v>
      </c>
      <c r="H59" s="29">
        <v>6979</v>
      </c>
      <c r="I59" s="28" t="s">
        <v>7954</v>
      </c>
      <c r="J59" s="29" t="s">
        <v>6346</v>
      </c>
      <c r="K59" s="60">
        <v>35</v>
      </c>
      <c r="L59" s="223">
        <v>1051375</v>
      </c>
      <c r="M59" s="32">
        <v>11</v>
      </c>
      <c r="N59" s="223" t="s">
        <v>8384</v>
      </c>
      <c r="O59" s="63" t="s">
        <v>7616</v>
      </c>
      <c r="P59" s="219">
        <v>84882143</v>
      </c>
      <c r="Q59" s="143"/>
      <c r="R59" s="224">
        <v>5188523</v>
      </c>
      <c r="S59" s="170">
        <v>0</v>
      </c>
      <c r="T59" s="76"/>
      <c r="U59" s="171"/>
      <c r="V59" s="171"/>
      <c r="W59" s="171"/>
      <c r="X59" s="171"/>
      <c r="Y59" s="171"/>
      <c r="Z59" s="171"/>
      <c r="AA59" s="177"/>
      <c r="AB59" s="72"/>
      <c r="AC59" s="109">
        <f>SUM(Tabla3[[#This Row],[ENERO]:[DICIEMBRE]])</f>
        <v>5188523</v>
      </c>
    </row>
    <row r="60" spans="1:29" ht="11.25" customHeight="1" x14ac:dyDescent="0.2">
      <c r="A60" s="115">
        <v>5</v>
      </c>
      <c r="B60" s="66" t="s">
        <v>7612</v>
      </c>
      <c r="C60" s="27">
        <v>20032</v>
      </c>
      <c r="D60" s="65" t="s">
        <v>7610</v>
      </c>
      <c r="E60" s="60" t="s">
        <v>7735</v>
      </c>
      <c r="F60" s="223">
        <v>818329008</v>
      </c>
      <c r="G60" s="38" t="s">
        <v>6150</v>
      </c>
      <c r="H60" s="29">
        <v>250</v>
      </c>
      <c r="I60" s="28" t="s">
        <v>7954</v>
      </c>
      <c r="J60" s="29" t="s">
        <v>8385</v>
      </c>
      <c r="K60" s="60">
        <v>30</v>
      </c>
      <c r="L60" s="223">
        <v>1051376</v>
      </c>
      <c r="M60" s="32">
        <v>36</v>
      </c>
      <c r="N60" s="223" t="s">
        <v>8386</v>
      </c>
      <c r="O60" s="63" t="s">
        <v>7615</v>
      </c>
      <c r="P60" s="219">
        <v>15150267</v>
      </c>
      <c r="Q60" s="143"/>
      <c r="R60" s="224">
        <v>7430940</v>
      </c>
      <c r="S60" s="170">
        <v>7430940</v>
      </c>
      <c r="T60" s="76"/>
      <c r="U60" s="171"/>
      <c r="V60" s="171"/>
      <c r="W60" s="171"/>
      <c r="X60" s="171"/>
      <c r="Y60" s="171"/>
      <c r="Z60" s="171"/>
      <c r="AA60" s="177"/>
      <c r="AB60" s="72"/>
      <c r="AC60" s="109">
        <f>SUM(Tabla3[[#This Row],[ENERO]:[DICIEMBRE]])</f>
        <v>14861880</v>
      </c>
    </row>
    <row r="61" spans="1:29" ht="11.25" customHeight="1" x14ac:dyDescent="0.2">
      <c r="A61" s="115">
        <v>5</v>
      </c>
      <c r="B61" s="66" t="s">
        <v>7612</v>
      </c>
      <c r="C61" s="27">
        <v>20032</v>
      </c>
      <c r="D61" s="65" t="s">
        <v>7610</v>
      </c>
      <c r="E61" s="60" t="s">
        <v>7735</v>
      </c>
      <c r="F61" s="27">
        <v>818329008</v>
      </c>
      <c r="G61" s="38" t="s">
        <v>8116</v>
      </c>
      <c r="H61" s="29">
        <v>250</v>
      </c>
      <c r="I61" s="28" t="s">
        <v>7954</v>
      </c>
      <c r="J61" s="29" t="s">
        <v>6026</v>
      </c>
      <c r="K61" s="60">
        <v>20</v>
      </c>
      <c r="L61" s="62">
        <v>1051368</v>
      </c>
      <c r="M61" s="32">
        <v>36</v>
      </c>
      <c r="N61" s="63" t="s">
        <v>8118</v>
      </c>
      <c r="O61" s="82" t="s">
        <v>7615</v>
      </c>
      <c r="P61" s="219">
        <v>15150208</v>
      </c>
      <c r="Q61" s="143">
        <v>1388640</v>
      </c>
      <c r="R61" s="71">
        <v>2764740</v>
      </c>
      <c r="S61" s="170">
        <v>4966500</v>
      </c>
      <c r="T61" s="76"/>
      <c r="U61" s="171"/>
      <c r="V61" s="171"/>
      <c r="W61" s="171"/>
      <c r="X61" s="171"/>
      <c r="Y61" s="171"/>
      <c r="Z61" s="76"/>
      <c r="AA61" s="122"/>
      <c r="AB61" s="72"/>
      <c r="AC61" s="109">
        <f>SUM(Tabla3[[#This Row],[ENERO]:[DICIEMBRE]])</f>
        <v>9119880</v>
      </c>
    </row>
    <row r="62" spans="1:29" ht="11.25" customHeight="1" x14ac:dyDescent="0.2">
      <c r="A62" s="115">
        <v>6</v>
      </c>
      <c r="B62" s="66" t="s">
        <v>7612</v>
      </c>
      <c r="C62" s="27">
        <v>20032</v>
      </c>
      <c r="D62" s="65" t="s">
        <v>7610</v>
      </c>
      <c r="E62" s="60" t="s">
        <v>7617</v>
      </c>
      <c r="F62" s="61">
        <v>717150007</v>
      </c>
      <c r="G62" s="38" t="s">
        <v>6154</v>
      </c>
      <c r="H62" s="29">
        <v>6570</v>
      </c>
      <c r="I62" s="28" t="s">
        <v>7954</v>
      </c>
      <c r="J62" s="29" t="s">
        <v>6030</v>
      </c>
      <c r="K62" s="60">
        <v>35</v>
      </c>
      <c r="L62" s="62">
        <v>1060295</v>
      </c>
      <c r="M62" s="32">
        <v>11</v>
      </c>
      <c r="N62" s="63" t="s">
        <v>7660</v>
      </c>
      <c r="O62" s="82" t="s">
        <v>7615</v>
      </c>
      <c r="P62" s="219">
        <v>10669396</v>
      </c>
      <c r="Q62" s="143">
        <v>1634640</v>
      </c>
      <c r="R62" s="71">
        <v>1751400</v>
      </c>
      <c r="S62" s="170">
        <v>1634640</v>
      </c>
      <c r="T62" s="76"/>
      <c r="U62" s="171"/>
      <c r="V62" s="171"/>
      <c r="W62" s="171"/>
      <c r="X62" s="171"/>
      <c r="Y62" s="171"/>
      <c r="Z62" s="76"/>
      <c r="AA62" s="76"/>
      <c r="AB62" s="72"/>
      <c r="AC62" s="109">
        <f>SUM(Tabla3[[#This Row],[ENERO]:[DICIEMBRE]])</f>
        <v>5020680</v>
      </c>
    </row>
    <row r="63" spans="1:29" ht="11.25" customHeight="1" x14ac:dyDescent="0.2">
      <c r="A63" s="115">
        <v>6</v>
      </c>
      <c r="B63" s="64" t="s">
        <v>7612</v>
      </c>
      <c r="C63" s="27">
        <v>20032</v>
      </c>
      <c r="D63" s="65" t="s">
        <v>7610</v>
      </c>
      <c r="E63" s="66" t="s">
        <v>7619</v>
      </c>
      <c r="F63" s="67">
        <v>717150007</v>
      </c>
      <c r="G63" s="38" t="s">
        <v>6154</v>
      </c>
      <c r="H63" s="29">
        <v>6570</v>
      </c>
      <c r="I63" s="28" t="s">
        <v>7954</v>
      </c>
      <c r="J63" s="29" t="s">
        <v>6030</v>
      </c>
      <c r="K63" s="66">
        <v>35</v>
      </c>
      <c r="L63" s="79">
        <v>1060296</v>
      </c>
      <c r="M63" s="142">
        <v>11</v>
      </c>
      <c r="N63" s="69" t="s">
        <v>7661</v>
      </c>
      <c r="O63" s="34" t="s">
        <v>7615</v>
      </c>
      <c r="P63" s="219">
        <v>10669396</v>
      </c>
      <c r="Q63" s="71">
        <v>1927166</v>
      </c>
      <c r="R63" s="71">
        <v>1927166</v>
      </c>
      <c r="S63" s="36">
        <v>2075409</v>
      </c>
      <c r="T63" s="120"/>
      <c r="U63" s="120"/>
      <c r="V63" s="141"/>
      <c r="W63" s="141"/>
      <c r="X63" s="141"/>
      <c r="Y63" s="141"/>
      <c r="Z63" s="141"/>
      <c r="AA63" s="76"/>
      <c r="AB63" s="72"/>
      <c r="AC63" s="109">
        <f>SUM(Tabla3[[#This Row],[ENERO]:[DICIEMBRE]])</f>
        <v>5929741</v>
      </c>
    </row>
    <row r="64" spans="1:29" ht="11.25" customHeight="1" x14ac:dyDescent="0.2">
      <c r="A64" s="172">
        <v>6</v>
      </c>
      <c r="B64" s="28" t="s">
        <v>7612</v>
      </c>
      <c r="C64" s="27">
        <v>20032</v>
      </c>
      <c r="D64" s="30" t="s">
        <v>7610</v>
      </c>
      <c r="E64" s="29" t="s">
        <v>7626</v>
      </c>
      <c r="F64" s="39">
        <v>717150007</v>
      </c>
      <c r="G64" s="37" t="s">
        <v>6154</v>
      </c>
      <c r="H64" s="29">
        <v>6570</v>
      </c>
      <c r="I64" s="28" t="s">
        <v>7954</v>
      </c>
      <c r="J64" s="29" t="s">
        <v>6030</v>
      </c>
      <c r="K64" s="29">
        <v>40</v>
      </c>
      <c r="L64" s="123">
        <v>1060427</v>
      </c>
      <c r="M64" s="32">
        <v>7</v>
      </c>
      <c r="N64" s="173" t="s">
        <v>7664</v>
      </c>
      <c r="O64" s="34" t="s">
        <v>7615</v>
      </c>
      <c r="P64" s="227">
        <v>10705163</v>
      </c>
      <c r="Q64" s="35">
        <v>5830703</v>
      </c>
      <c r="R64" s="35">
        <v>5664111</v>
      </c>
      <c r="S64" s="36">
        <v>5330928</v>
      </c>
      <c r="T64" s="36"/>
      <c r="U64" s="36"/>
      <c r="V64" s="36"/>
      <c r="W64" s="36"/>
      <c r="X64" s="36"/>
      <c r="Y64" s="36"/>
      <c r="Z64" s="36"/>
      <c r="AA64" s="36"/>
      <c r="AB64" s="36"/>
      <c r="AC64" s="109">
        <f>SUM(Tabla3[[#This Row],[ENERO]:[DICIEMBRE]])</f>
        <v>16825742</v>
      </c>
    </row>
    <row r="65" spans="1:29" ht="11.25" customHeight="1" x14ac:dyDescent="0.2">
      <c r="A65" s="115">
        <v>6</v>
      </c>
      <c r="B65" s="64" t="s">
        <v>7612</v>
      </c>
      <c r="C65" s="27">
        <v>20032</v>
      </c>
      <c r="D65" s="65" t="s">
        <v>7610</v>
      </c>
      <c r="E65" s="60" t="s">
        <v>7626</v>
      </c>
      <c r="F65" s="67">
        <v>650587340</v>
      </c>
      <c r="G65" s="37" t="s">
        <v>6165</v>
      </c>
      <c r="H65" s="29">
        <v>7473</v>
      </c>
      <c r="I65" s="28" t="s">
        <v>7954</v>
      </c>
      <c r="J65" s="29" t="s">
        <v>7786</v>
      </c>
      <c r="K65" s="60">
        <v>25</v>
      </c>
      <c r="L65" s="79">
        <v>1060428</v>
      </c>
      <c r="M65" s="29">
        <v>7</v>
      </c>
      <c r="N65" s="69" t="s">
        <v>7789</v>
      </c>
      <c r="O65" s="34" t="s">
        <v>7616</v>
      </c>
      <c r="P65" s="219">
        <v>85660861</v>
      </c>
      <c r="Q65" s="71">
        <v>2832056</v>
      </c>
      <c r="R65" s="71">
        <v>2998647</v>
      </c>
      <c r="S65" s="158">
        <v>3331830</v>
      </c>
      <c r="T65" s="76"/>
      <c r="U65" s="76"/>
      <c r="V65" s="76"/>
      <c r="W65" s="76"/>
      <c r="X65" s="76"/>
      <c r="Y65" s="76"/>
      <c r="Z65" s="76"/>
      <c r="AA65" s="76"/>
      <c r="AB65" s="72"/>
      <c r="AC65" s="109">
        <f>SUM(Tabla3[[#This Row],[ENERO]:[DICIEMBRE]])</f>
        <v>9162533</v>
      </c>
    </row>
    <row r="66" spans="1:29" ht="11.25" customHeight="1" x14ac:dyDescent="0.2">
      <c r="A66" s="115">
        <v>6</v>
      </c>
      <c r="B66" s="64" t="s">
        <v>7612</v>
      </c>
      <c r="C66" s="27">
        <v>20032</v>
      </c>
      <c r="D66" s="65" t="s">
        <v>7610</v>
      </c>
      <c r="E66" s="60" t="s">
        <v>7626</v>
      </c>
      <c r="F66" s="67">
        <v>650587340</v>
      </c>
      <c r="G66" s="37" t="s">
        <v>6165</v>
      </c>
      <c r="H66" s="29">
        <v>7473</v>
      </c>
      <c r="I66" s="28" t="s">
        <v>7954</v>
      </c>
      <c r="J66" s="29" t="s">
        <v>6045</v>
      </c>
      <c r="K66" s="60">
        <v>25</v>
      </c>
      <c r="L66" s="62">
        <v>1060429</v>
      </c>
      <c r="M66" s="29">
        <v>7</v>
      </c>
      <c r="N66" s="69" t="s">
        <v>7803</v>
      </c>
      <c r="O66" s="34" t="s">
        <v>7616</v>
      </c>
      <c r="P66" s="219">
        <v>85650530</v>
      </c>
      <c r="Q66" s="71">
        <v>2998647</v>
      </c>
      <c r="R66" s="71">
        <v>3331830</v>
      </c>
      <c r="S66" s="158">
        <v>2998647</v>
      </c>
      <c r="T66" s="76"/>
      <c r="U66" s="76"/>
      <c r="V66" s="76"/>
      <c r="W66" s="76"/>
      <c r="X66" s="76"/>
      <c r="Y66" s="76"/>
      <c r="Z66" s="76"/>
      <c r="AA66" s="76"/>
      <c r="AB66" s="72"/>
      <c r="AC66" s="109">
        <f>SUM(Tabla3[[#This Row],[ENERO]:[DICIEMBRE]])</f>
        <v>9329124</v>
      </c>
    </row>
    <row r="67" spans="1:29" ht="11.25" customHeight="1" x14ac:dyDescent="0.2">
      <c r="A67" s="115">
        <v>6</v>
      </c>
      <c r="B67" s="64" t="s">
        <v>7612</v>
      </c>
      <c r="C67" s="27">
        <v>20032</v>
      </c>
      <c r="D67" s="65" t="s">
        <v>7610</v>
      </c>
      <c r="E67" s="60" t="s">
        <v>7624</v>
      </c>
      <c r="F67" s="67">
        <v>717150007</v>
      </c>
      <c r="G67" s="37" t="s">
        <v>7665</v>
      </c>
      <c r="H67" s="29">
        <v>6570</v>
      </c>
      <c r="I67" s="28" t="s">
        <v>7954</v>
      </c>
      <c r="J67" s="29" t="s">
        <v>6030</v>
      </c>
      <c r="K67" s="60">
        <v>43</v>
      </c>
      <c r="L67" s="62">
        <v>1060430</v>
      </c>
      <c r="M67" s="29">
        <v>12</v>
      </c>
      <c r="N67" s="69" t="s">
        <v>7663</v>
      </c>
      <c r="O67" s="34" t="s">
        <v>7615</v>
      </c>
      <c r="P67" s="219">
        <v>10705228</v>
      </c>
      <c r="Q67" s="71">
        <v>4176881</v>
      </c>
      <c r="R67" s="71">
        <v>4176881</v>
      </c>
      <c r="S67" s="158">
        <v>4358484</v>
      </c>
      <c r="T67" s="76"/>
      <c r="U67" s="76"/>
      <c r="V67" s="76"/>
      <c r="W67" s="76"/>
      <c r="X67" s="76"/>
      <c r="Y67" s="76"/>
      <c r="Z67" s="76"/>
      <c r="AA67" s="76"/>
      <c r="AB67" s="72"/>
      <c r="AC67" s="109">
        <f>SUM(Tabla3[[#This Row],[ENERO]:[DICIEMBRE]])</f>
        <v>12712246</v>
      </c>
    </row>
    <row r="68" spans="1:29" ht="11.25" customHeight="1" x14ac:dyDescent="0.2">
      <c r="A68" s="115">
        <v>6</v>
      </c>
      <c r="B68" s="64" t="s">
        <v>7612</v>
      </c>
      <c r="C68" s="27">
        <v>20032</v>
      </c>
      <c r="D68" s="65" t="s">
        <v>7610</v>
      </c>
      <c r="E68" s="60" t="s">
        <v>7625</v>
      </c>
      <c r="F68" s="67">
        <v>717150007</v>
      </c>
      <c r="G68" s="37" t="s">
        <v>7665</v>
      </c>
      <c r="H68" s="29">
        <v>6570</v>
      </c>
      <c r="I68" s="28" t="s">
        <v>7954</v>
      </c>
      <c r="J68" s="29" t="s">
        <v>6030</v>
      </c>
      <c r="K68" s="60">
        <v>47</v>
      </c>
      <c r="L68" s="62">
        <v>1060431</v>
      </c>
      <c r="M68" s="32">
        <v>13</v>
      </c>
      <c r="N68" s="69" t="s">
        <v>7662</v>
      </c>
      <c r="O68" s="34" t="s">
        <v>7615</v>
      </c>
      <c r="P68" s="219">
        <v>10705236</v>
      </c>
      <c r="Q68" s="71">
        <v>5289645</v>
      </c>
      <c r="R68" s="71">
        <v>5166630</v>
      </c>
      <c r="S68" s="158">
        <v>4551555</v>
      </c>
      <c r="T68" s="76"/>
      <c r="U68" s="76"/>
      <c r="V68" s="76"/>
      <c r="W68" s="76"/>
      <c r="X68" s="76"/>
      <c r="Y68" s="76"/>
      <c r="Z68" s="76"/>
      <c r="AA68" s="76"/>
      <c r="AB68" s="72"/>
      <c r="AC68" s="109">
        <f>SUM(Tabla3[[#This Row],[ENERO]:[DICIEMBRE]])</f>
        <v>15007830</v>
      </c>
    </row>
    <row r="69" spans="1:29" ht="11.25" customHeight="1" x14ac:dyDescent="0.2">
      <c r="A69" s="115">
        <v>6</v>
      </c>
      <c r="B69" s="64" t="s">
        <v>7612</v>
      </c>
      <c r="C69" s="27">
        <v>20032</v>
      </c>
      <c r="D69" s="65" t="s">
        <v>7610</v>
      </c>
      <c r="E69" s="60" t="s">
        <v>7735</v>
      </c>
      <c r="F69" s="67">
        <v>719400000</v>
      </c>
      <c r="G69" s="37" t="s">
        <v>6152</v>
      </c>
      <c r="H69" s="29">
        <v>3842</v>
      </c>
      <c r="I69" s="28" t="s">
        <v>7954</v>
      </c>
      <c r="J69" s="29" t="s">
        <v>6045</v>
      </c>
      <c r="K69" s="60">
        <v>80</v>
      </c>
      <c r="L69" s="62">
        <v>1060432</v>
      </c>
      <c r="M69" s="32">
        <v>36</v>
      </c>
      <c r="N69" s="69" t="s">
        <v>8101</v>
      </c>
      <c r="O69" s="34" t="s">
        <v>7623</v>
      </c>
      <c r="P69" s="219">
        <v>970291792</v>
      </c>
      <c r="Q69" s="71">
        <v>11409200</v>
      </c>
      <c r="R69" s="71">
        <v>11592680</v>
      </c>
      <c r="S69" s="158">
        <v>12510080</v>
      </c>
      <c r="T69" s="76"/>
      <c r="U69" s="76"/>
      <c r="V69" s="76"/>
      <c r="W69" s="76"/>
      <c r="X69" s="76"/>
      <c r="Y69" s="76"/>
      <c r="Z69" s="76"/>
      <c r="AA69" s="76"/>
      <c r="AB69" s="72"/>
      <c r="AC69" s="109">
        <f>SUM(Tabla3[[#This Row],[ENERO]:[DICIEMBRE]])</f>
        <v>35511960</v>
      </c>
    </row>
    <row r="70" spans="1:29" ht="11.25" customHeight="1" x14ac:dyDescent="0.2">
      <c r="A70" s="172">
        <v>6</v>
      </c>
      <c r="B70" s="28" t="s">
        <v>7612</v>
      </c>
      <c r="C70" s="27">
        <v>20032</v>
      </c>
      <c r="D70" s="30" t="s">
        <v>7610</v>
      </c>
      <c r="E70" s="29" t="s">
        <v>7613</v>
      </c>
      <c r="F70" s="174">
        <v>717150007</v>
      </c>
      <c r="G70" s="37" t="s">
        <v>7665</v>
      </c>
      <c r="H70" s="29">
        <v>6570</v>
      </c>
      <c r="I70" s="28" t="s">
        <v>7954</v>
      </c>
      <c r="J70" s="29" t="s">
        <v>6030</v>
      </c>
      <c r="K70" s="29">
        <v>80</v>
      </c>
      <c r="L70" s="175">
        <v>1060438</v>
      </c>
      <c r="M70" s="32">
        <v>12</v>
      </c>
      <c r="N70" s="176" t="s">
        <v>8119</v>
      </c>
      <c r="O70" s="34" t="s">
        <v>7615</v>
      </c>
      <c r="P70" s="225">
        <v>10705309</v>
      </c>
      <c r="Q70" s="35">
        <v>15620468</v>
      </c>
      <c r="R70" s="35">
        <v>16092512</v>
      </c>
      <c r="S70" s="36">
        <v>16092512</v>
      </c>
      <c r="T70" s="36"/>
      <c r="U70" s="36"/>
      <c r="V70" s="36"/>
      <c r="W70" s="36"/>
      <c r="X70" s="36"/>
      <c r="Y70" s="36"/>
      <c r="Z70" s="36"/>
      <c r="AA70" s="36"/>
      <c r="AB70" s="36"/>
      <c r="AC70" s="109">
        <f>SUM(Tabla3[[#This Row],[ENERO]:[DICIEMBRE]])</f>
        <v>47805492</v>
      </c>
    </row>
    <row r="71" spans="1:29" ht="11.25" customHeight="1" x14ac:dyDescent="0.2">
      <c r="A71" s="172">
        <v>6</v>
      </c>
      <c r="B71" s="28" t="s">
        <v>7612</v>
      </c>
      <c r="C71" s="27">
        <v>20032</v>
      </c>
      <c r="D71" s="30" t="s">
        <v>7610</v>
      </c>
      <c r="E71" s="29" t="s">
        <v>7735</v>
      </c>
      <c r="F71" s="44">
        <v>717150007</v>
      </c>
      <c r="G71" s="37" t="s">
        <v>7665</v>
      </c>
      <c r="H71" s="29">
        <v>6570</v>
      </c>
      <c r="I71" s="28" t="s">
        <v>7954</v>
      </c>
      <c r="J71" s="88" t="s">
        <v>6030</v>
      </c>
      <c r="K71" s="29">
        <v>40</v>
      </c>
      <c r="L71" s="45">
        <v>1060439</v>
      </c>
      <c r="M71" s="32">
        <v>36</v>
      </c>
      <c r="N71" s="89" t="s">
        <v>8120</v>
      </c>
      <c r="O71" s="34" t="s">
        <v>7615</v>
      </c>
      <c r="P71" s="228">
        <v>10705295</v>
      </c>
      <c r="Q71" s="35">
        <v>4728834</v>
      </c>
      <c r="R71" s="35">
        <v>5224230</v>
      </c>
      <c r="S71" s="36">
        <v>5471928</v>
      </c>
      <c r="T71" s="36"/>
      <c r="U71" s="36"/>
      <c r="V71" s="36"/>
      <c r="W71" s="36"/>
      <c r="X71" s="36"/>
      <c r="Y71" s="36"/>
      <c r="Z71" s="36"/>
      <c r="AA71" s="36"/>
      <c r="AB71" s="36"/>
      <c r="AC71" s="109">
        <f>SUM(Tabla3[[#This Row],[ENERO]:[DICIEMBRE]])</f>
        <v>15424992</v>
      </c>
    </row>
    <row r="72" spans="1:29" ht="11.25" customHeight="1" x14ac:dyDescent="0.2">
      <c r="A72" s="172">
        <v>7</v>
      </c>
      <c r="B72" s="28" t="s">
        <v>7612</v>
      </c>
      <c r="C72" s="27">
        <v>20032</v>
      </c>
      <c r="D72" s="30" t="s">
        <v>7610</v>
      </c>
      <c r="E72" s="29" t="s">
        <v>7617</v>
      </c>
      <c r="F72" s="44">
        <v>725129009</v>
      </c>
      <c r="G72" s="37" t="s">
        <v>6159</v>
      </c>
      <c r="H72" s="29">
        <v>6926</v>
      </c>
      <c r="I72" s="28" t="s">
        <v>7954</v>
      </c>
      <c r="J72" s="29" t="s">
        <v>6031</v>
      </c>
      <c r="K72" s="29">
        <v>25</v>
      </c>
      <c r="L72" s="45">
        <v>1070480</v>
      </c>
      <c r="M72" s="32">
        <v>11</v>
      </c>
      <c r="N72" s="46" t="s">
        <v>7666</v>
      </c>
      <c r="O72" s="34" t="s">
        <v>7616</v>
      </c>
      <c r="P72" s="209">
        <v>69745253</v>
      </c>
      <c r="Q72" s="35">
        <v>1634640</v>
      </c>
      <c r="R72" s="35">
        <v>1984920</v>
      </c>
      <c r="S72" s="36">
        <v>1984920</v>
      </c>
      <c r="T72" s="36"/>
      <c r="U72" s="36"/>
      <c r="V72" s="36"/>
      <c r="W72" s="36"/>
      <c r="X72" s="36"/>
      <c r="Y72" s="36"/>
      <c r="Z72" s="36"/>
      <c r="AA72" s="36"/>
      <c r="AB72" s="36"/>
      <c r="AC72" s="109">
        <f>SUM(Tabla3[[#This Row],[ENERO]:[DICIEMBRE]])</f>
        <v>5604480</v>
      </c>
    </row>
    <row r="73" spans="1:29" ht="11.25" customHeight="1" x14ac:dyDescent="0.2">
      <c r="A73" s="172">
        <v>7</v>
      </c>
      <c r="B73" s="28" t="s">
        <v>7612</v>
      </c>
      <c r="C73" s="27">
        <v>20032</v>
      </c>
      <c r="D73" s="30" t="s">
        <v>7610</v>
      </c>
      <c r="E73" s="29" t="s">
        <v>7619</v>
      </c>
      <c r="F73" s="44">
        <v>725129009</v>
      </c>
      <c r="G73" s="37" t="s">
        <v>6159</v>
      </c>
      <c r="H73" s="29">
        <v>6926</v>
      </c>
      <c r="I73" s="28" t="s">
        <v>7954</v>
      </c>
      <c r="J73" s="29" t="s">
        <v>6031</v>
      </c>
      <c r="K73" s="29">
        <v>25</v>
      </c>
      <c r="L73" s="45">
        <v>1070481</v>
      </c>
      <c r="M73" s="32">
        <v>11</v>
      </c>
      <c r="N73" s="46" t="s">
        <v>7667</v>
      </c>
      <c r="O73" s="34" t="s">
        <v>7616</v>
      </c>
      <c r="P73" s="209">
        <v>69745253</v>
      </c>
      <c r="Q73" s="35">
        <v>1037705</v>
      </c>
      <c r="R73" s="35">
        <v>1037705</v>
      </c>
      <c r="S73" s="36">
        <v>1334192</v>
      </c>
      <c r="T73" s="36"/>
      <c r="U73" s="36"/>
      <c r="V73" s="36"/>
      <c r="W73" s="36"/>
      <c r="X73" s="36"/>
      <c r="Y73" s="36"/>
      <c r="Z73" s="36"/>
      <c r="AA73" s="36"/>
      <c r="AB73" s="36"/>
      <c r="AC73" s="109">
        <f>SUM(Tabla3[[#This Row],[ENERO]:[DICIEMBRE]])</f>
        <v>3409602</v>
      </c>
    </row>
    <row r="74" spans="1:29" ht="11.25" customHeight="1" x14ac:dyDescent="0.2">
      <c r="A74" s="172">
        <v>7</v>
      </c>
      <c r="B74" s="28" t="s">
        <v>7612</v>
      </c>
      <c r="C74" s="27">
        <v>20032</v>
      </c>
      <c r="D74" s="30" t="s">
        <v>7610</v>
      </c>
      <c r="E74" s="29" t="s">
        <v>7613</v>
      </c>
      <c r="F74" s="44">
        <v>725129009</v>
      </c>
      <c r="G74" s="37" t="s">
        <v>7669</v>
      </c>
      <c r="H74" s="29">
        <v>6926</v>
      </c>
      <c r="I74" s="28" t="s">
        <v>7954</v>
      </c>
      <c r="J74" s="29" t="s">
        <v>6031</v>
      </c>
      <c r="K74" s="29">
        <v>80</v>
      </c>
      <c r="L74" s="45">
        <v>1070718</v>
      </c>
      <c r="M74" s="32">
        <v>12</v>
      </c>
      <c r="N74" s="46" t="s">
        <v>7670</v>
      </c>
      <c r="O74" s="34" t="s">
        <v>7616</v>
      </c>
      <c r="P74" s="209">
        <v>71994490</v>
      </c>
      <c r="Q74" s="35">
        <v>15341430</v>
      </c>
      <c r="R74" s="35">
        <v>15341430</v>
      </c>
      <c r="S74" s="36">
        <v>14633364</v>
      </c>
      <c r="T74" s="36"/>
      <c r="U74" s="36"/>
      <c r="V74" s="36"/>
      <c r="W74" s="36"/>
      <c r="X74" s="36"/>
      <c r="Y74" s="36"/>
      <c r="Z74" s="36"/>
      <c r="AA74" s="36"/>
      <c r="AB74" s="36"/>
      <c r="AC74" s="109">
        <f>SUM(Tabla3[[#This Row],[ENERO]:[DICIEMBRE]])</f>
        <v>45316224</v>
      </c>
    </row>
    <row r="75" spans="1:29" ht="11.25" customHeight="1" x14ac:dyDescent="0.2">
      <c r="A75" s="172">
        <v>7</v>
      </c>
      <c r="B75" s="28" t="s">
        <v>7612</v>
      </c>
      <c r="C75" s="27">
        <v>20032</v>
      </c>
      <c r="D75" s="30" t="s">
        <v>7610</v>
      </c>
      <c r="E75" s="29" t="s">
        <v>7626</v>
      </c>
      <c r="F75" s="44">
        <v>721694003</v>
      </c>
      <c r="G75" s="37" t="s">
        <v>7629</v>
      </c>
      <c r="H75" s="29">
        <v>6915</v>
      </c>
      <c r="I75" s="28" t="s">
        <v>7954</v>
      </c>
      <c r="J75" s="29" t="s">
        <v>6031</v>
      </c>
      <c r="K75" s="29">
        <v>40</v>
      </c>
      <c r="L75" s="45">
        <v>1070721</v>
      </c>
      <c r="M75" s="32">
        <v>7</v>
      </c>
      <c r="N75" s="46" t="s">
        <v>7787</v>
      </c>
      <c r="O75" s="34" t="s">
        <v>7611</v>
      </c>
      <c r="P75" s="209">
        <v>8500100</v>
      </c>
      <c r="Q75" s="35">
        <v>4664562</v>
      </c>
      <c r="R75" s="35">
        <v>4164788</v>
      </c>
      <c r="S75" s="36">
        <v>3998196</v>
      </c>
      <c r="T75" s="36"/>
      <c r="U75" s="36"/>
      <c r="V75" s="36"/>
      <c r="W75" s="36"/>
      <c r="X75" s="36"/>
      <c r="Y75" s="36"/>
      <c r="Z75" s="36"/>
      <c r="AA75" s="36"/>
      <c r="AB75" s="36"/>
      <c r="AC75" s="109">
        <f>SUM(Tabla3[[#This Row],[ENERO]:[DICIEMBRE]])</f>
        <v>12827546</v>
      </c>
    </row>
    <row r="76" spans="1:29" ht="11.25" customHeight="1" x14ac:dyDescent="0.2">
      <c r="A76" s="172">
        <v>7</v>
      </c>
      <c r="B76" s="28" t="s">
        <v>7612</v>
      </c>
      <c r="C76" s="27">
        <v>20032</v>
      </c>
      <c r="D76" s="30" t="s">
        <v>7610</v>
      </c>
      <c r="E76" s="29" t="s">
        <v>7626</v>
      </c>
      <c r="F76" s="44">
        <v>721694003</v>
      </c>
      <c r="G76" s="37" t="s">
        <v>7629</v>
      </c>
      <c r="H76" s="29">
        <v>6915</v>
      </c>
      <c r="I76" s="28" t="s">
        <v>7954</v>
      </c>
      <c r="J76" s="29" t="s">
        <v>6031</v>
      </c>
      <c r="K76" s="29">
        <v>30</v>
      </c>
      <c r="L76" s="45">
        <v>1070722</v>
      </c>
      <c r="M76" s="32">
        <v>7</v>
      </c>
      <c r="N76" s="46" t="s">
        <v>7788</v>
      </c>
      <c r="O76" s="34" t="s">
        <v>7623</v>
      </c>
      <c r="P76" s="209">
        <v>20030380</v>
      </c>
      <c r="Q76" s="35">
        <v>4164788</v>
      </c>
      <c r="R76" s="35">
        <v>3665013</v>
      </c>
      <c r="S76" s="36">
        <v>3831605</v>
      </c>
      <c r="T76" s="36"/>
      <c r="U76" s="36"/>
      <c r="V76" s="36"/>
      <c r="W76" s="36"/>
      <c r="X76" s="36"/>
      <c r="Y76" s="36"/>
      <c r="Z76" s="36"/>
      <c r="AA76" s="36"/>
      <c r="AB76" s="36"/>
      <c r="AC76" s="109">
        <f>SUM(Tabla3[[#This Row],[ENERO]:[DICIEMBRE]])</f>
        <v>11661406</v>
      </c>
    </row>
    <row r="77" spans="1:29" ht="11.25" customHeight="1" x14ac:dyDescent="0.2">
      <c r="A77" s="172">
        <v>7</v>
      </c>
      <c r="B77" s="28" t="s">
        <v>7612</v>
      </c>
      <c r="C77" s="27">
        <v>20032</v>
      </c>
      <c r="D77" s="30" t="s">
        <v>7610</v>
      </c>
      <c r="E77" s="29" t="s">
        <v>7626</v>
      </c>
      <c r="F77" s="44">
        <v>650587340</v>
      </c>
      <c r="G77" s="37" t="s">
        <v>6165</v>
      </c>
      <c r="H77" s="29">
        <v>7473</v>
      </c>
      <c r="I77" s="28" t="s">
        <v>7954</v>
      </c>
      <c r="J77" s="29" t="s">
        <v>6037</v>
      </c>
      <c r="K77" s="29">
        <v>20</v>
      </c>
      <c r="L77" s="45">
        <v>1070723</v>
      </c>
      <c r="M77" s="32">
        <v>7</v>
      </c>
      <c r="N77" s="46" t="s">
        <v>7805</v>
      </c>
      <c r="O77" s="34" t="s">
        <v>7616</v>
      </c>
      <c r="P77" s="209">
        <v>85732528</v>
      </c>
      <c r="Q77" s="35">
        <v>2332281</v>
      </c>
      <c r="R77" s="35">
        <v>1832507</v>
      </c>
      <c r="S77" s="36">
        <v>1999098</v>
      </c>
      <c r="T77" s="36"/>
      <c r="U77" s="36"/>
      <c r="V77" s="36"/>
      <c r="W77" s="36"/>
      <c r="X77" s="36"/>
      <c r="Y77" s="36"/>
      <c r="Z77" s="36"/>
      <c r="AA77" s="36"/>
      <c r="AB77" s="36"/>
      <c r="AC77" s="109">
        <f>SUM(Tabla3[[#This Row],[ENERO]:[DICIEMBRE]])</f>
        <v>6163886</v>
      </c>
    </row>
    <row r="78" spans="1:29" ht="11.25" customHeight="1" x14ac:dyDescent="0.2">
      <c r="A78" s="172">
        <v>7</v>
      </c>
      <c r="B78" s="28" t="s">
        <v>7612</v>
      </c>
      <c r="C78" s="27">
        <v>20032</v>
      </c>
      <c r="D78" s="30" t="s">
        <v>7610</v>
      </c>
      <c r="E78" s="29" t="s">
        <v>7626</v>
      </c>
      <c r="F78" s="44">
        <v>717150007</v>
      </c>
      <c r="G78" s="37" t="s">
        <v>7665</v>
      </c>
      <c r="H78" s="29">
        <v>6570</v>
      </c>
      <c r="I78" s="28" t="s">
        <v>7954</v>
      </c>
      <c r="J78" s="29" t="s">
        <v>6059</v>
      </c>
      <c r="K78" s="29">
        <v>25</v>
      </c>
      <c r="L78" s="45">
        <v>1070724</v>
      </c>
      <c r="M78" s="32">
        <v>7</v>
      </c>
      <c r="N78" s="46" t="s">
        <v>7804</v>
      </c>
      <c r="O78" s="34" t="s">
        <v>7615</v>
      </c>
      <c r="P78" s="209">
        <v>10705180</v>
      </c>
      <c r="Q78" s="35">
        <v>3165239</v>
      </c>
      <c r="R78" s="35">
        <v>2998647</v>
      </c>
      <c r="S78" s="36">
        <v>3331830</v>
      </c>
      <c r="T78" s="36"/>
      <c r="U78" s="36"/>
      <c r="V78" s="36"/>
      <c r="W78" s="36"/>
      <c r="X78" s="36"/>
      <c r="Y78" s="36"/>
      <c r="Z78" s="36"/>
      <c r="AA78" s="36"/>
      <c r="AB78" s="36"/>
      <c r="AC78" s="109">
        <f>SUM(Tabla3[[#This Row],[ENERO]:[DICIEMBRE]])</f>
        <v>9495716</v>
      </c>
    </row>
    <row r="79" spans="1:29" ht="11.25" customHeight="1" x14ac:dyDescent="0.2">
      <c r="A79" s="172">
        <v>7</v>
      </c>
      <c r="B79" s="28" t="s">
        <v>7612</v>
      </c>
      <c r="C79" s="27">
        <v>20032</v>
      </c>
      <c r="D79" s="30" t="s">
        <v>7610</v>
      </c>
      <c r="E79" s="29" t="s">
        <v>7735</v>
      </c>
      <c r="F79" s="44">
        <v>717150007</v>
      </c>
      <c r="G79" s="37" t="s">
        <v>7665</v>
      </c>
      <c r="H79" s="29">
        <v>6570</v>
      </c>
      <c r="I79" s="28" t="s">
        <v>7954</v>
      </c>
      <c r="J79" s="29" t="s">
        <v>6034</v>
      </c>
      <c r="K79" s="29">
        <v>20</v>
      </c>
      <c r="L79" s="45">
        <v>1070725</v>
      </c>
      <c r="M79" s="32">
        <v>36</v>
      </c>
      <c r="N79" s="33" t="s">
        <v>8102</v>
      </c>
      <c r="O79" s="34" t="s">
        <v>7615</v>
      </c>
      <c r="P79" s="209">
        <v>10705279</v>
      </c>
      <c r="Q79" s="35">
        <v>8206410</v>
      </c>
      <c r="R79" s="35">
        <v>4828226</v>
      </c>
      <c r="S79" s="36">
        <v>4828226</v>
      </c>
      <c r="T79" s="36"/>
      <c r="U79" s="36"/>
      <c r="V79" s="36"/>
      <c r="W79" s="36"/>
      <c r="X79" s="36"/>
      <c r="Y79" s="36"/>
      <c r="Z79" s="36"/>
      <c r="AA79" s="36"/>
      <c r="AB79" s="36"/>
      <c r="AC79" s="109">
        <f>SUM(Tabla3[[#This Row],[ENERO]:[DICIEMBRE]])</f>
        <v>17862862</v>
      </c>
    </row>
    <row r="80" spans="1:29" ht="11.25" customHeight="1" x14ac:dyDescent="0.2">
      <c r="A80" s="172">
        <v>7</v>
      </c>
      <c r="B80" s="28" t="s">
        <v>7612</v>
      </c>
      <c r="C80" s="27">
        <v>20032</v>
      </c>
      <c r="D80" s="30" t="s">
        <v>7610</v>
      </c>
      <c r="E80" s="29" t="s">
        <v>7735</v>
      </c>
      <c r="F80" s="29">
        <v>717150007</v>
      </c>
      <c r="G80" s="37" t="s">
        <v>7665</v>
      </c>
      <c r="H80" s="29">
        <v>6570</v>
      </c>
      <c r="I80" s="28" t="s">
        <v>7954</v>
      </c>
      <c r="J80" s="29" t="s">
        <v>6059</v>
      </c>
      <c r="K80" s="29">
        <v>90</v>
      </c>
      <c r="L80" s="37">
        <v>1070731</v>
      </c>
      <c r="M80" s="32">
        <v>36</v>
      </c>
      <c r="N80" s="38" t="s">
        <v>8103</v>
      </c>
      <c r="O80" s="34" t="s">
        <v>7615</v>
      </c>
      <c r="P80" s="209">
        <v>10705287</v>
      </c>
      <c r="Q80" s="35">
        <v>9923620</v>
      </c>
      <c r="R80" s="35">
        <v>11505120</v>
      </c>
      <c r="S80" s="36">
        <v>11872080</v>
      </c>
      <c r="T80" s="36"/>
      <c r="U80" s="36"/>
      <c r="V80" s="36"/>
      <c r="W80" s="36"/>
      <c r="X80" s="36"/>
      <c r="Y80" s="36"/>
      <c r="Z80" s="36"/>
      <c r="AA80" s="36"/>
      <c r="AB80" s="36"/>
      <c r="AC80" s="109">
        <f>SUM(Tabla3[[#This Row],[ENERO]:[DICIEMBRE]])</f>
        <v>33300820</v>
      </c>
    </row>
    <row r="81" spans="1:29" ht="11.25" customHeight="1" x14ac:dyDescent="0.2">
      <c r="A81" s="172">
        <v>7</v>
      </c>
      <c r="B81" s="28" t="s">
        <v>7612</v>
      </c>
      <c r="C81" s="27">
        <v>20032</v>
      </c>
      <c r="D81" s="30" t="s">
        <v>7610</v>
      </c>
      <c r="E81" s="29" t="s">
        <v>7735</v>
      </c>
      <c r="F81" s="29">
        <v>719926002</v>
      </c>
      <c r="G81" s="37" t="s">
        <v>6156</v>
      </c>
      <c r="H81" s="29">
        <v>6866</v>
      </c>
      <c r="I81" s="28" t="s">
        <v>7954</v>
      </c>
      <c r="J81" s="29" t="s">
        <v>6031</v>
      </c>
      <c r="K81" s="29">
        <v>50</v>
      </c>
      <c r="L81" s="37">
        <v>1070737</v>
      </c>
      <c r="M81" s="32">
        <v>36</v>
      </c>
      <c r="N81" s="38" t="s">
        <v>8104</v>
      </c>
      <c r="O81" s="34" t="s">
        <v>7615</v>
      </c>
      <c r="P81" s="225">
        <v>67088864</v>
      </c>
      <c r="Q81" s="35">
        <v>8369240</v>
      </c>
      <c r="R81" s="35">
        <v>7818800</v>
      </c>
      <c r="S81" s="36">
        <v>8552720</v>
      </c>
      <c r="T81" s="36"/>
      <c r="U81" s="36"/>
      <c r="V81" s="36"/>
      <c r="W81" s="36"/>
      <c r="X81" s="36"/>
      <c r="Y81" s="36"/>
      <c r="Z81" s="36"/>
      <c r="AA81" s="36"/>
      <c r="AB81" s="36"/>
      <c r="AC81" s="109">
        <f>SUM(Tabla3[[#This Row],[ENERO]:[DICIEMBRE]])</f>
        <v>24740760</v>
      </c>
    </row>
    <row r="82" spans="1:29" ht="11.25" customHeight="1" x14ac:dyDescent="0.2">
      <c r="A82" s="172">
        <v>7</v>
      </c>
      <c r="B82" s="28" t="s">
        <v>7612</v>
      </c>
      <c r="C82" s="27">
        <v>20032</v>
      </c>
      <c r="D82" s="30" t="s">
        <v>7610</v>
      </c>
      <c r="E82" s="29" t="s">
        <v>7735</v>
      </c>
      <c r="F82" s="29">
        <v>721694003</v>
      </c>
      <c r="G82" s="37" t="s">
        <v>7629</v>
      </c>
      <c r="H82" s="29">
        <v>6915</v>
      </c>
      <c r="I82" s="28" t="s">
        <v>7954</v>
      </c>
      <c r="J82" s="29" t="s">
        <v>6037</v>
      </c>
      <c r="K82" s="29">
        <v>65</v>
      </c>
      <c r="L82" s="37">
        <v>1070743</v>
      </c>
      <c r="M82" s="32">
        <v>36</v>
      </c>
      <c r="N82" s="38" t="s">
        <v>7668</v>
      </c>
      <c r="O82" s="34" t="s">
        <v>7611</v>
      </c>
      <c r="P82" s="225">
        <v>5913284</v>
      </c>
      <c r="Q82" s="35">
        <v>7779200</v>
      </c>
      <c r="R82" s="35">
        <v>6494840</v>
      </c>
      <c r="S82" s="36">
        <v>8329640</v>
      </c>
      <c r="T82" s="36"/>
      <c r="U82" s="36"/>
      <c r="V82" s="36"/>
      <c r="W82" s="36"/>
      <c r="X82" s="36"/>
      <c r="Y82" s="36"/>
      <c r="Z82" s="36"/>
      <c r="AA82" s="36"/>
      <c r="AB82" s="36"/>
      <c r="AC82" s="109">
        <f>SUM(Tabla3[[#This Row],[ENERO]:[DICIEMBRE]])</f>
        <v>22603680</v>
      </c>
    </row>
    <row r="83" spans="1:29" ht="11.25" customHeight="1" x14ac:dyDescent="0.2">
      <c r="A83" s="172">
        <v>8</v>
      </c>
      <c r="B83" s="28" t="s">
        <v>7612</v>
      </c>
      <c r="C83" s="27">
        <v>20032</v>
      </c>
      <c r="D83" s="30" t="s">
        <v>7610</v>
      </c>
      <c r="E83" s="29" t="s">
        <v>7617</v>
      </c>
      <c r="F83" s="29">
        <v>713189006</v>
      </c>
      <c r="G83" s="37" t="s">
        <v>6157</v>
      </c>
      <c r="H83" s="29">
        <v>6911</v>
      </c>
      <c r="I83" s="28" t="s">
        <v>7954</v>
      </c>
      <c r="J83" s="29" t="s">
        <v>6046</v>
      </c>
      <c r="K83" s="29">
        <v>20</v>
      </c>
      <c r="L83" s="37">
        <v>1081090</v>
      </c>
      <c r="M83" s="32">
        <v>11</v>
      </c>
      <c r="N83" s="38" t="s">
        <v>7671</v>
      </c>
      <c r="O83" s="34" t="s">
        <v>7611</v>
      </c>
      <c r="P83" s="225">
        <v>53900005560</v>
      </c>
      <c r="Q83" s="35">
        <v>1863490</v>
      </c>
      <c r="R83" s="35">
        <v>2529022</v>
      </c>
      <c r="S83" s="36">
        <v>2262809</v>
      </c>
      <c r="T83" s="36"/>
      <c r="U83" s="36"/>
      <c r="V83" s="36"/>
      <c r="W83" s="36"/>
      <c r="X83" s="36"/>
      <c r="Y83" s="36"/>
      <c r="Z83" s="36"/>
      <c r="AA83" s="36"/>
      <c r="AB83" s="36"/>
      <c r="AC83" s="109">
        <f>SUM(Tabla3[[#This Row],[ENERO]:[DICIEMBRE]])</f>
        <v>6655321</v>
      </c>
    </row>
    <row r="84" spans="1:29" ht="11.25" customHeight="1" x14ac:dyDescent="0.2">
      <c r="A84" s="115">
        <v>8</v>
      </c>
      <c r="B84" s="29" t="s">
        <v>7612</v>
      </c>
      <c r="C84" s="27">
        <v>20032</v>
      </c>
      <c r="D84" s="30" t="s">
        <v>7610</v>
      </c>
      <c r="E84" s="29" t="s">
        <v>7619</v>
      </c>
      <c r="F84" s="29">
        <v>713189006</v>
      </c>
      <c r="G84" s="37" t="s">
        <v>6157</v>
      </c>
      <c r="H84" s="29">
        <v>6911</v>
      </c>
      <c r="I84" s="28" t="s">
        <v>7954</v>
      </c>
      <c r="J84" s="29" t="s">
        <v>6046</v>
      </c>
      <c r="K84" s="29">
        <v>20</v>
      </c>
      <c r="L84" s="37">
        <v>1081091</v>
      </c>
      <c r="M84" s="32">
        <v>11</v>
      </c>
      <c r="N84" s="38" t="s">
        <v>7672</v>
      </c>
      <c r="O84" s="34" t="s">
        <v>7611</v>
      </c>
      <c r="P84" s="225">
        <v>53900005560</v>
      </c>
      <c r="Q84" s="35">
        <v>2027971</v>
      </c>
      <c r="R84" s="35">
        <v>2196969</v>
      </c>
      <c r="S84" s="36">
        <v>1520978</v>
      </c>
      <c r="T84" s="36"/>
      <c r="U84" s="36"/>
      <c r="V84" s="36"/>
      <c r="W84" s="36"/>
      <c r="X84" s="36"/>
      <c r="Y84" s="36"/>
      <c r="Z84" s="36"/>
      <c r="AA84" s="36"/>
      <c r="AB84" s="36"/>
      <c r="AC84" s="109">
        <f>SUM(Tabla3[[#This Row],[ENERO]:[DICIEMBRE]])</f>
        <v>5745918</v>
      </c>
    </row>
    <row r="85" spans="1:29" ht="11.25" customHeight="1" x14ac:dyDescent="0.2">
      <c r="A85" s="115">
        <v>8</v>
      </c>
      <c r="B85" s="29" t="s">
        <v>7612</v>
      </c>
      <c r="C85" s="27">
        <v>20032</v>
      </c>
      <c r="D85" s="30" t="s">
        <v>7610</v>
      </c>
      <c r="E85" s="29" t="s">
        <v>7735</v>
      </c>
      <c r="F85" s="29">
        <v>738689003</v>
      </c>
      <c r="G85" s="37" t="s">
        <v>6162</v>
      </c>
      <c r="H85" s="29">
        <v>6979</v>
      </c>
      <c r="I85" s="28" t="s">
        <v>7954</v>
      </c>
      <c r="J85" s="29" t="s">
        <v>144</v>
      </c>
      <c r="K85" s="29">
        <v>90</v>
      </c>
      <c r="L85" s="37">
        <v>1081209</v>
      </c>
      <c r="M85" s="32">
        <v>36</v>
      </c>
      <c r="N85" s="38" t="s">
        <v>7767</v>
      </c>
      <c r="O85" s="34" t="s">
        <v>7616</v>
      </c>
      <c r="P85" s="225">
        <v>84881309</v>
      </c>
      <c r="Q85" s="35">
        <v>20498386</v>
      </c>
      <c r="R85" s="35">
        <v>18825048</v>
      </c>
      <c r="S85" s="36">
        <v>21962556</v>
      </c>
      <c r="T85" s="36"/>
      <c r="U85" s="36"/>
      <c r="V85" s="36"/>
      <c r="W85" s="36"/>
      <c r="X85" s="36"/>
      <c r="Y85" s="36"/>
      <c r="Z85" s="36"/>
      <c r="AA85" s="36"/>
      <c r="AB85" s="36"/>
      <c r="AC85" s="109">
        <f>SUM(Tabla3[[#This Row],[ENERO]:[DICIEMBRE]])</f>
        <v>61285990</v>
      </c>
    </row>
    <row r="86" spans="1:29" ht="11.25" customHeight="1" x14ac:dyDescent="0.2">
      <c r="A86" s="114">
        <v>8</v>
      </c>
      <c r="B86" s="60" t="s">
        <v>7612</v>
      </c>
      <c r="C86" s="27">
        <v>20032</v>
      </c>
      <c r="D86" s="60" t="s">
        <v>7610</v>
      </c>
      <c r="E86" s="60" t="s">
        <v>7735</v>
      </c>
      <c r="F86" s="61">
        <v>713189006</v>
      </c>
      <c r="G86" s="37" t="s">
        <v>6157</v>
      </c>
      <c r="H86" s="29">
        <v>6911</v>
      </c>
      <c r="I86" s="28" t="s">
        <v>7954</v>
      </c>
      <c r="J86" s="90" t="s">
        <v>6046</v>
      </c>
      <c r="K86" s="60">
        <v>80</v>
      </c>
      <c r="L86" s="62">
        <v>1081215</v>
      </c>
      <c r="M86" s="32">
        <v>36</v>
      </c>
      <c r="N86" s="63" t="s">
        <v>7768</v>
      </c>
      <c r="O86" s="80" t="s">
        <v>7611</v>
      </c>
      <c r="P86" s="212">
        <v>53900005551</v>
      </c>
      <c r="Q86" s="35">
        <v>15478373</v>
      </c>
      <c r="R86" s="35">
        <v>15269206</v>
      </c>
      <c r="S86" s="36">
        <v>15687540</v>
      </c>
      <c r="T86" s="36"/>
      <c r="U86" s="36"/>
      <c r="V86" s="36"/>
      <c r="W86" s="36"/>
      <c r="X86" s="36"/>
      <c r="Y86" s="36"/>
      <c r="Z86" s="36"/>
      <c r="AA86" s="36"/>
      <c r="AB86" s="36"/>
      <c r="AC86" s="109">
        <f>SUM(Tabla3[[#This Row],[ENERO]:[DICIEMBRE]])</f>
        <v>46435119</v>
      </c>
    </row>
    <row r="87" spans="1:29" ht="11.25" customHeight="1" x14ac:dyDescent="0.2">
      <c r="A87" s="114">
        <v>8</v>
      </c>
      <c r="B87" s="60" t="s">
        <v>7612</v>
      </c>
      <c r="C87" s="27">
        <v>20032</v>
      </c>
      <c r="D87" s="60" t="s">
        <v>7610</v>
      </c>
      <c r="E87" s="60" t="s">
        <v>7626</v>
      </c>
      <c r="F87" s="61">
        <v>738689003</v>
      </c>
      <c r="G87" s="37" t="s">
        <v>6162</v>
      </c>
      <c r="H87" s="29">
        <v>6979</v>
      </c>
      <c r="I87" s="28" t="s">
        <v>7954</v>
      </c>
      <c r="J87" s="29" t="s">
        <v>144</v>
      </c>
      <c r="K87" s="60">
        <v>55</v>
      </c>
      <c r="L87" s="62">
        <v>1081221</v>
      </c>
      <c r="M87" s="32">
        <v>7</v>
      </c>
      <c r="N87" s="63" t="s">
        <v>7769</v>
      </c>
      <c r="O87" s="34" t="s">
        <v>7616</v>
      </c>
      <c r="P87" s="212">
        <v>84881279</v>
      </c>
      <c r="Q87" s="35">
        <v>10445287</v>
      </c>
      <c r="R87" s="35">
        <v>9495715</v>
      </c>
      <c r="S87" s="36">
        <v>9495715</v>
      </c>
      <c r="T87" s="36"/>
      <c r="U87" s="36"/>
      <c r="V87" s="36"/>
      <c r="W87" s="36"/>
      <c r="X87" s="36"/>
      <c r="Y87" s="36"/>
      <c r="Z87" s="36"/>
      <c r="AA87" s="36"/>
      <c r="AB87" s="36"/>
      <c r="AC87" s="109">
        <f>SUM(Tabla3[[#This Row],[ENERO]:[DICIEMBRE]])</f>
        <v>29436717</v>
      </c>
    </row>
    <row r="88" spans="1:29" ht="11.25" customHeight="1" x14ac:dyDescent="0.2">
      <c r="A88" s="114">
        <v>8</v>
      </c>
      <c r="B88" s="60" t="s">
        <v>7612</v>
      </c>
      <c r="C88" s="27">
        <v>20032</v>
      </c>
      <c r="D88" s="60" t="s">
        <v>7610</v>
      </c>
      <c r="E88" s="60" t="s">
        <v>7626</v>
      </c>
      <c r="F88" s="61">
        <v>738689003</v>
      </c>
      <c r="G88" s="37" t="s">
        <v>6162</v>
      </c>
      <c r="H88" s="29">
        <v>6979</v>
      </c>
      <c r="I88" s="28" t="s">
        <v>7954</v>
      </c>
      <c r="J88" s="29" t="s">
        <v>6036</v>
      </c>
      <c r="K88" s="60">
        <v>35</v>
      </c>
      <c r="L88" s="62">
        <v>1081222</v>
      </c>
      <c r="M88" s="32">
        <v>7</v>
      </c>
      <c r="N88" s="63" t="s">
        <v>7770</v>
      </c>
      <c r="O88" s="34" t="s">
        <v>7616</v>
      </c>
      <c r="P88" s="212">
        <v>84881244</v>
      </c>
      <c r="Q88" s="35">
        <v>6647001</v>
      </c>
      <c r="R88" s="35">
        <v>6647001</v>
      </c>
      <c r="S88" s="36">
        <v>6647001</v>
      </c>
      <c r="T88" s="36"/>
      <c r="U88" s="36"/>
      <c r="V88" s="36"/>
      <c r="W88" s="36"/>
      <c r="X88" s="36"/>
      <c r="Y88" s="36"/>
      <c r="Z88" s="36"/>
      <c r="AA88" s="36"/>
      <c r="AB88" s="36"/>
      <c r="AC88" s="109">
        <f>SUM(Tabla3[[#This Row],[ENERO]:[DICIEMBRE]])</f>
        <v>19941003</v>
      </c>
    </row>
    <row r="89" spans="1:29" ht="11.25" customHeight="1" x14ac:dyDescent="0.2">
      <c r="A89" s="168">
        <v>8</v>
      </c>
      <c r="B89" s="66" t="s">
        <v>7612</v>
      </c>
      <c r="C89" s="27">
        <v>20032</v>
      </c>
      <c r="D89" s="65" t="s">
        <v>7610</v>
      </c>
      <c r="E89" s="60" t="s">
        <v>7626</v>
      </c>
      <c r="F89" s="67">
        <v>713189006</v>
      </c>
      <c r="G89" s="37" t="s">
        <v>6157</v>
      </c>
      <c r="H89" s="29">
        <v>6911</v>
      </c>
      <c r="I89" s="28" t="s">
        <v>7954</v>
      </c>
      <c r="J89" s="29" t="s">
        <v>6029</v>
      </c>
      <c r="K89" s="60">
        <v>35</v>
      </c>
      <c r="L89" s="62">
        <v>1081223</v>
      </c>
      <c r="M89" s="32">
        <v>7</v>
      </c>
      <c r="N89" s="81" t="s">
        <v>7771</v>
      </c>
      <c r="O89" s="34" t="s">
        <v>7611</v>
      </c>
      <c r="P89" s="219">
        <v>545000030294</v>
      </c>
      <c r="Q89" s="169">
        <v>3988201</v>
      </c>
      <c r="R89" s="35">
        <v>3608372</v>
      </c>
      <c r="S89" s="158">
        <v>3988201</v>
      </c>
      <c r="T89" s="76"/>
      <c r="U89" s="76"/>
      <c r="V89" s="76"/>
      <c r="W89" s="76"/>
      <c r="X89" s="76"/>
      <c r="Y89" s="76"/>
      <c r="Z89" s="76"/>
      <c r="AA89" s="76"/>
      <c r="AB89" s="72"/>
      <c r="AC89" s="109">
        <f>SUM(Tabla3[[#This Row],[ENERO]:[DICIEMBRE]])</f>
        <v>11584774</v>
      </c>
    </row>
    <row r="90" spans="1:29" ht="11.25" customHeight="1" x14ac:dyDescent="0.2">
      <c r="A90" s="168">
        <v>8</v>
      </c>
      <c r="B90" s="66" t="s">
        <v>7612</v>
      </c>
      <c r="C90" s="27">
        <v>20032</v>
      </c>
      <c r="D90" s="65" t="s">
        <v>7610</v>
      </c>
      <c r="E90" s="60" t="s">
        <v>7735</v>
      </c>
      <c r="F90" s="67">
        <v>713189006</v>
      </c>
      <c r="G90" s="37" t="s">
        <v>6157</v>
      </c>
      <c r="H90" s="29">
        <v>6911</v>
      </c>
      <c r="I90" s="28" t="s">
        <v>7954</v>
      </c>
      <c r="J90" s="29" t="s">
        <v>6029</v>
      </c>
      <c r="K90" s="60">
        <v>50</v>
      </c>
      <c r="L90" s="62">
        <v>1081224</v>
      </c>
      <c r="M90" s="29">
        <v>36</v>
      </c>
      <c r="N90" s="81" t="s">
        <v>8105</v>
      </c>
      <c r="O90" s="34" t="s">
        <v>7611</v>
      </c>
      <c r="P90" s="219">
        <v>53900005594</v>
      </c>
      <c r="Q90" s="169">
        <v>6403426</v>
      </c>
      <c r="R90" s="35">
        <v>6403426</v>
      </c>
      <c r="S90" s="158">
        <v>6821760</v>
      </c>
      <c r="T90" s="76"/>
      <c r="U90" s="76"/>
      <c r="V90" s="76"/>
      <c r="W90" s="76"/>
      <c r="X90" s="76"/>
      <c r="Y90" s="76"/>
      <c r="Z90" s="76"/>
      <c r="AA90" s="76"/>
      <c r="AB90" s="72"/>
      <c r="AC90" s="109">
        <f>SUM(Tabla3[[#This Row],[ENERO]:[DICIEMBRE]])</f>
        <v>19628612</v>
      </c>
    </row>
    <row r="91" spans="1:29" ht="11.25" customHeight="1" x14ac:dyDescent="0.2">
      <c r="A91" s="168">
        <v>8</v>
      </c>
      <c r="B91" s="66" t="s">
        <v>7612</v>
      </c>
      <c r="C91" s="27">
        <v>20032</v>
      </c>
      <c r="D91" s="65" t="s">
        <v>7610</v>
      </c>
      <c r="E91" s="60" t="s">
        <v>7735</v>
      </c>
      <c r="F91" s="67">
        <v>713189006</v>
      </c>
      <c r="G91" s="37" t="s">
        <v>6157</v>
      </c>
      <c r="H91" s="29">
        <v>6911</v>
      </c>
      <c r="I91" s="28" t="s">
        <v>7954</v>
      </c>
      <c r="J91" s="29" t="s">
        <v>6036</v>
      </c>
      <c r="K91" s="60">
        <v>90</v>
      </c>
      <c r="L91" s="62">
        <v>1081230</v>
      </c>
      <c r="M91" s="29">
        <v>36</v>
      </c>
      <c r="N91" s="81" t="s">
        <v>8106</v>
      </c>
      <c r="O91" s="34" t="s">
        <v>7611</v>
      </c>
      <c r="P91" s="219">
        <v>53900098461</v>
      </c>
      <c r="Q91" s="169">
        <v>15416676</v>
      </c>
      <c r="R91" s="35">
        <v>16044178</v>
      </c>
      <c r="S91" s="158">
        <v>15207509</v>
      </c>
      <c r="T91" s="76"/>
      <c r="U91" s="76"/>
      <c r="V91" s="76"/>
      <c r="W91" s="76"/>
      <c r="X91" s="76"/>
      <c r="Y91" s="76"/>
      <c r="Z91" s="76"/>
      <c r="AA91" s="76"/>
      <c r="AB91" s="72"/>
      <c r="AC91" s="109">
        <f>SUM(Tabla3[[#This Row],[ENERO]:[DICIEMBRE]])</f>
        <v>46668363</v>
      </c>
    </row>
    <row r="92" spans="1:29" ht="11.25" customHeight="1" x14ac:dyDescent="0.2">
      <c r="A92" s="168">
        <v>9</v>
      </c>
      <c r="B92" s="66" t="s">
        <v>7612</v>
      </c>
      <c r="C92" s="27">
        <v>20032</v>
      </c>
      <c r="D92" s="65" t="s">
        <v>7610</v>
      </c>
      <c r="E92" s="60" t="s">
        <v>7617</v>
      </c>
      <c r="F92" s="67">
        <v>735534009</v>
      </c>
      <c r="G92" s="38" t="s">
        <v>6161</v>
      </c>
      <c r="H92" s="29">
        <v>6971</v>
      </c>
      <c r="I92" s="28" t="s">
        <v>7954</v>
      </c>
      <c r="J92" s="29" t="s">
        <v>174</v>
      </c>
      <c r="K92" s="60">
        <v>25</v>
      </c>
      <c r="L92" s="62">
        <v>1090483</v>
      </c>
      <c r="M92" s="32">
        <v>11</v>
      </c>
      <c r="N92" s="81" t="s">
        <v>7674</v>
      </c>
      <c r="O92" s="34" t="s">
        <v>7615</v>
      </c>
      <c r="P92" s="219">
        <v>70028621</v>
      </c>
      <c r="Q92" s="169">
        <v>2129702</v>
      </c>
      <c r="R92" s="35">
        <v>1863490</v>
      </c>
      <c r="S92" s="158">
        <v>1863490</v>
      </c>
      <c r="T92" s="76"/>
      <c r="U92" s="76"/>
      <c r="V92" s="76"/>
      <c r="W92" s="76"/>
      <c r="X92" s="76"/>
      <c r="Y92" s="76"/>
      <c r="Z92" s="76"/>
      <c r="AA92" s="76"/>
      <c r="AB92" s="72"/>
      <c r="AC92" s="109">
        <f>SUM(Tabla3[[#This Row],[ENERO]:[DICIEMBRE]])</f>
        <v>5856682</v>
      </c>
    </row>
    <row r="93" spans="1:29" ht="11.25" customHeight="1" x14ac:dyDescent="0.2">
      <c r="A93" s="110">
        <v>9</v>
      </c>
      <c r="B93" s="91" t="s">
        <v>7612</v>
      </c>
      <c r="C93" s="48">
        <v>20032</v>
      </c>
      <c r="D93" s="84" t="s">
        <v>7610</v>
      </c>
      <c r="E93" s="55" t="s">
        <v>7619</v>
      </c>
      <c r="F93" s="56">
        <v>735534009</v>
      </c>
      <c r="G93" s="85" t="s">
        <v>6161</v>
      </c>
      <c r="H93" s="53">
        <v>6971</v>
      </c>
      <c r="I93" s="28" t="s">
        <v>7954</v>
      </c>
      <c r="J93" s="29" t="s">
        <v>174</v>
      </c>
      <c r="K93" s="55">
        <v>25</v>
      </c>
      <c r="L93" s="56">
        <v>1090484</v>
      </c>
      <c r="M93" s="54">
        <v>11</v>
      </c>
      <c r="N93" s="57" t="s">
        <v>7675</v>
      </c>
      <c r="O93" s="34" t="s">
        <v>7615</v>
      </c>
      <c r="P93" s="86">
        <v>70028621</v>
      </c>
      <c r="Q93" s="161">
        <v>2534964</v>
      </c>
      <c r="R93" s="161">
        <v>2027971</v>
      </c>
      <c r="S93" s="162">
        <v>2365966</v>
      </c>
      <c r="T93" s="163"/>
      <c r="U93" s="163"/>
      <c r="V93" s="163"/>
      <c r="W93" s="163"/>
      <c r="X93" s="163"/>
      <c r="Y93" s="163"/>
      <c r="Z93" s="163"/>
      <c r="AA93" s="163"/>
      <c r="AB93" s="164"/>
      <c r="AC93" s="109">
        <f>SUM(Tabla3[[#This Row],[ENERO]:[DICIEMBRE]])</f>
        <v>6928901</v>
      </c>
    </row>
    <row r="94" spans="1:29" ht="11.25" customHeight="1" x14ac:dyDescent="0.2">
      <c r="A94" s="110">
        <v>9</v>
      </c>
      <c r="B94" s="91" t="s">
        <v>7612</v>
      </c>
      <c r="C94" s="48">
        <v>20032</v>
      </c>
      <c r="D94" s="84" t="s">
        <v>7610</v>
      </c>
      <c r="E94" s="60" t="s">
        <v>7613</v>
      </c>
      <c r="F94" s="61">
        <v>738689003</v>
      </c>
      <c r="G94" s="73" t="s">
        <v>6162</v>
      </c>
      <c r="H94" s="70">
        <v>6979</v>
      </c>
      <c r="I94" s="28" t="s">
        <v>7954</v>
      </c>
      <c r="J94" s="29" t="s">
        <v>174</v>
      </c>
      <c r="K94" s="60">
        <v>75</v>
      </c>
      <c r="L94" s="62">
        <v>1090645</v>
      </c>
      <c r="M94" s="29">
        <v>12</v>
      </c>
      <c r="N94" s="63" t="s">
        <v>7682</v>
      </c>
      <c r="O94" s="34" t="s">
        <v>7616</v>
      </c>
      <c r="P94" s="219">
        <v>32045537</v>
      </c>
      <c r="Q94" s="71">
        <v>20448946</v>
      </c>
      <c r="R94" s="71">
        <v>20179881</v>
      </c>
      <c r="S94" s="170">
        <v>22870532</v>
      </c>
      <c r="T94" s="76"/>
      <c r="U94" s="171"/>
      <c r="V94" s="76"/>
      <c r="W94" s="76"/>
      <c r="X94" s="76"/>
      <c r="Y94" s="76"/>
      <c r="Z94" s="76"/>
      <c r="AA94" s="76"/>
      <c r="AB94" s="72"/>
      <c r="AC94" s="109">
        <f>SUM(Tabla3[[#This Row],[ENERO]:[DICIEMBRE]])</f>
        <v>63499359</v>
      </c>
    </row>
    <row r="95" spans="1:29" ht="11.25" customHeight="1" x14ac:dyDescent="0.2">
      <c r="A95" s="110">
        <v>9</v>
      </c>
      <c r="B95" s="91" t="s">
        <v>7612</v>
      </c>
      <c r="C95" s="48">
        <v>20032</v>
      </c>
      <c r="D95" s="84" t="s">
        <v>7610</v>
      </c>
      <c r="E95" s="60" t="s">
        <v>7613</v>
      </c>
      <c r="F95" s="61">
        <v>735534009</v>
      </c>
      <c r="G95" s="73" t="s">
        <v>6161</v>
      </c>
      <c r="H95" s="70">
        <v>6971</v>
      </c>
      <c r="I95" s="28" t="s">
        <v>7954</v>
      </c>
      <c r="J95" s="29" t="s">
        <v>6058</v>
      </c>
      <c r="K95" s="60">
        <v>32</v>
      </c>
      <c r="L95" s="62">
        <v>1090646</v>
      </c>
      <c r="M95" s="29">
        <v>12</v>
      </c>
      <c r="N95" s="63" t="s">
        <v>7673</v>
      </c>
      <c r="O95" s="34" t="s">
        <v>7615</v>
      </c>
      <c r="P95" s="219">
        <v>70043051</v>
      </c>
      <c r="Q95" s="71">
        <v>5112237</v>
      </c>
      <c r="R95" s="71">
        <v>6457562</v>
      </c>
      <c r="S95" s="170">
        <v>5919432</v>
      </c>
      <c r="T95" s="76"/>
      <c r="U95" s="171"/>
      <c r="V95" s="76"/>
      <c r="W95" s="76"/>
      <c r="X95" s="76"/>
      <c r="Y95" s="76"/>
      <c r="Z95" s="76"/>
      <c r="AA95" s="76"/>
      <c r="AB95" s="72"/>
      <c r="AC95" s="109">
        <f>SUM(Tabla3[[#This Row],[ENERO]:[DICIEMBRE]])</f>
        <v>17489231</v>
      </c>
    </row>
    <row r="96" spans="1:29" ht="11.25" customHeight="1" x14ac:dyDescent="0.2">
      <c r="A96" s="110">
        <v>9</v>
      </c>
      <c r="B96" s="91" t="s">
        <v>7612</v>
      </c>
      <c r="C96" s="48">
        <v>20032</v>
      </c>
      <c r="D96" s="84" t="s">
        <v>7610</v>
      </c>
      <c r="E96" s="60" t="s">
        <v>7622</v>
      </c>
      <c r="F96" s="61">
        <v>735534009</v>
      </c>
      <c r="G96" s="73" t="s">
        <v>6161</v>
      </c>
      <c r="H96" s="70">
        <v>6971</v>
      </c>
      <c r="I96" s="28" t="s">
        <v>7954</v>
      </c>
      <c r="J96" s="29" t="s">
        <v>174</v>
      </c>
      <c r="K96" s="60">
        <v>75</v>
      </c>
      <c r="L96" s="62">
        <v>1090647</v>
      </c>
      <c r="M96" s="29">
        <v>15</v>
      </c>
      <c r="N96" s="63" t="s">
        <v>7676</v>
      </c>
      <c r="O96" s="34" t="s">
        <v>7615</v>
      </c>
      <c r="P96" s="219">
        <v>81765011</v>
      </c>
      <c r="Q96" s="71">
        <v>12628470</v>
      </c>
      <c r="R96" s="71">
        <v>12445449</v>
      </c>
      <c r="S96" s="170">
        <v>10066172</v>
      </c>
      <c r="T96" s="76"/>
      <c r="U96" s="171"/>
      <c r="V96" s="76"/>
      <c r="W96" s="76"/>
      <c r="X96" s="76"/>
      <c r="Y96" s="76"/>
      <c r="Z96" s="76"/>
      <c r="AA96" s="76"/>
      <c r="AB96" s="72"/>
      <c r="AC96" s="109">
        <f>SUM(Tabla3[[#This Row],[ENERO]:[DICIEMBRE]])</f>
        <v>35140091</v>
      </c>
    </row>
    <row r="97" spans="1:29" ht="11.25" customHeight="1" x14ac:dyDescent="0.2">
      <c r="A97" s="110">
        <v>9</v>
      </c>
      <c r="B97" s="91" t="s">
        <v>7612</v>
      </c>
      <c r="C97" s="48">
        <v>20032</v>
      </c>
      <c r="D97" s="84" t="s">
        <v>7610</v>
      </c>
      <c r="E97" s="60" t="s">
        <v>7628</v>
      </c>
      <c r="F97" s="61">
        <v>700376001</v>
      </c>
      <c r="G97" s="73" t="s">
        <v>6344</v>
      </c>
      <c r="H97" s="70">
        <v>1800</v>
      </c>
      <c r="I97" s="28" t="s">
        <v>7954</v>
      </c>
      <c r="J97" s="29" t="s">
        <v>174</v>
      </c>
      <c r="K97" s="60">
        <v>45</v>
      </c>
      <c r="L97" s="62">
        <v>1090648</v>
      </c>
      <c r="M97" s="29">
        <v>14</v>
      </c>
      <c r="N97" s="63" t="s">
        <v>7683</v>
      </c>
      <c r="O97" s="82" t="s">
        <v>7615</v>
      </c>
      <c r="P97" s="219">
        <v>70467102</v>
      </c>
      <c r="Q97" s="71">
        <v>6588767</v>
      </c>
      <c r="R97" s="71">
        <v>7320852</v>
      </c>
      <c r="S97" s="170">
        <v>7320852</v>
      </c>
      <c r="T97" s="76"/>
      <c r="U97" s="171"/>
      <c r="V97" s="76"/>
      <c r="W97" s="76"/>
      <c r="X97" s="76"/>
      <c r="Y97" s="76"/>
      <c r="Z97" s="76"/>
      <c r="AA97" s="76"/>
      <c r="AB97" s="72"/>
      <c r="AC97" s="109">
        <f>SUM(Tabla3[[#This Row],[ENERO]:[DICIEMBRE]])</f>
        <v>21230471</v>
      </c>
    </row>
    <row r="98" spans="1:29" ht="11.25" customHeight="1" x14ac:dyDescent="0.2">
      <c r="A98" s="110">
        <v>9</v>
      </c>
      <c r="B98" s="91" t="s">
        <v>7612</v>
      </c>
      <c r="C98" s="48">
        <v>20032</v>
      </c>
      <c r="D98" s="84" t="s">
        <v>7610</v>
      </c>
      <c r="E98" s="60" t="s">
        <v>7624</v>
      </c>
      <c r="F98" s="61">
        <v>700376001</v>
      </c>
      <c r="G98" s="73" t="s">
        <v>6344</v>
      </c>
      <c r="H98" s="70">
        <v>1800</v>
      </c>
      <c r="I98" s="28" t="s">
        <v>7954</v>
      </c>
      <c r="J98" s="29" t="s">
        <v>174</v>
      </c>
      <c r="K98" s="60">
        <v>46</v>
      </c>
      <c r="L98" s="62">
        <v>1090649</v>
      </c>
      <c r="M98" s="29">
        <v>12</v>
      </c>
      <c r="N98" s="63" t="s">
        <v>7684</v>
      </c>
      <c r="O98" s="82" t="s">
        <v>7615</v>
      </c>
      <c r="P98" s="219">
        <v>52292819</v>
      </c>
      <c r="Q98" s="71">
        <v>5175700</v>
      </c>
      <c r="R98" s="71">
        <v>6210840</v>
      </c>
      <c r="S98" s="170">
        <v>4761644</v>
      </c>
      <c r="T98" s="76"/>
      <c r="U98" s="171"/>
      <c r="V98" s="76"/>
      <c r="W98" s="76"/>
      <c r="X98" s="76"/>
      <c r="Y98" s="76"/>
      <c r="Z98" s="76"/>
      <c r="AA98" s="122"/>
      <c r="AB98" s="72"/>
      <c r="AC98" s="109">
        <f>SUM(Tabla3[[#This Row],[ENERO]:[DICIEMBRE]])</f>
        <v>16148184</v>
      </c>
    </row>
    <row r="99" spans="1:29" ht="11.25" customHeight="1" x14ac:dyDescent="0.2">
      <c r="A99" s="110">
        <v>9</v>
      </c>
      <c r="B99" s="91" t="s">
        <v>7612</v>
      </c>
      <c r="C99" s="48">
        <v>20032</v>
      </c>
      <c r="D99" s="84" t="s">
        <v>7610</v>
      </c>
      <c r="E99" s="60" t="s">
        <v>7626</v>
      </c>
      <c r="F99" s="61">
        <v>738689003</v>
      </c>
      <c r="G99" s="73" t="s">
        <v>6162</v>
      </c>
      <c r="H99" s="70">
        <v>6979</v>
      </c>
      <c r="I99" s="28" t="s">
        <v>7954</v>
      </c>
      <c r="J99" s="29" t="s">
        <v>174</v>
      </c>
      <c r="K99" s="60">
        <v>55</v>
      </c>
      <c r="L99" s="62">
        <v>1090663</v>
      </c>
      <c r="M99" s="29">
        <v>7</v>
      </c>
      <c r="N99" s="63" t="s">
        <v>7680</v>
      </c>
      <c r="O99" s="34" t="s">
        <v>7616</v>
      </c>
      <c r="P99" s="219">
        <v>75030576</v>
      </c>
      <c r="Q99" s="71">
        <v>7976401</v>
      </c>
      <c r="R99" s="71">
        <v>5507515</v>
      </c>
      <c r="S99" s="170">
        <v>5317601</v>
      </c>
      <c r="T99" s="76"/>
      <c r="U99" s="171"/>
      <c r="V99" s="171"/>
      <c r="W99" s="171"/>
      <c r="X99" s="171"/>
      <c r="Y99" s="171"/>
      <c r="Z99" s="171"/>
      <c r="AA99" s="177"/>
      <c r="AB99" s="72"/>
      <c r="AC99" s="109">
        <f>SUM(Tabla3[[#This Row],[ENERO]:[DICIEMBRE]])</f>
        <v>18801517</v>
      </c>
    </row>
    <row r="100" spans="1:29" ht="11.25" customHeight="1" x14ac:dyDescent="0.2">
      <c r="A100" s="110">
        <v>9</v>
      </c>
      <c r="B100" s="91" t="s">
        <v>7612</v>
      </c>
      <c r="C100" s="48">
        <v>20032</v>
      </c>
      <c r="D100" s="84" t="s">
        <v>7610</v>
      </c>
      <c r="E100" s="60" t="s">
        <v>7626</v>
      </c>
      <c r="F100" s="61">
        <v>650587340</v>
      </c>
      <c r="G100" s="73" t="s">
        <v>6165</v>
      </c>
      <c r="H100" s="70">
        <v>7473</v>
      </c>
      <c r="I100" s="28" t="s">
        <v>7954</v>
      </c>
      <c r="J100" s="29" t="s">
        <v>203</v>
      </c>
      <c r="K100" s="60">
        <v>25</v>
      </c>
      <c r="L100" s="62">
        <v>1090664</v>
      </c>
      <c r="M100" s="29">
        <v>7</v>
      </c>
      <c r="N100" s="63" t="s">
        <v>7772</v>
      </c>
      <c r="O100" s="34" t="s">
        <v>7616</v>
      </c>
      <c r="P100" s="219">
        <v>73391610</v>
      </c>
      <c r="Q100" s="71">
        <v>1899143</v>
      </c>
      <c r="R100" s="71">
        <v>1519315</v>
      </c>
      <c r="S100" s="170">
        <v>1519315</v>
      </c>
      <c r="T100" s="76"/>
      <c r="U100" s="171"/>
      <c r="V100" s="171"/>
      <c r="W100" s="171"/>
      <c r="X100" s="171"/>
      <c r="Y100" s="171"/>
      <c r="Z100" s="171"/>
      <c r="AA100" s="177"/>
      <c r="AB100" s="72"/>
      <c r="AC100" s="109">
        <f>SUM(Tabla3[[#This Row],[ENERO]:[DICIEMBRE]])</f>
        <v>4937773</v>
      </c>
    </row>
    <row r="101" spans="1:29" ht="11.25" customHeight="1" x14ac:dyDescent="0.2">
      <c r="A101" s="115">
        <v>9</v>
      </c>
      <c r="B101" s="66" t="s">
        <v>7612</v>
      </c>
      <c r="C101" s="27">
        <v>20032</v>
      </c>
      <c r="D101" s="65" t="s">
        <v>7610</v>
      </c>
      <c r="E101" s="60" t="s">
        <v>7626</v>
      </c>
      <c r="F101" s="67">
        <v>650587340</v>
      </c>
      <c r="G101" s="73" t="s">
        <v>6165</v>
      </c>
      <c r="H101" s="70">
        <v>7473</v>
      </c>
      <c r="I101" s="28" t="s">
        <v>7954</v>
      </c>
      <c r="J101" s="29" t="s">
        <v>6061</v>
      </c>
      <c r="K101" s="60">
        <v>25</v>
      </c>
      <c r="L101" s="62">
        <v>1090665</v>
      </c>
      <c r="M101" s="29">
        <v>7</v>
      </c>
      <c r="N101" s="69" t="s">
        <v>7681</v>
      </c>
      <c r="O101" s="69" t="s">
        <v>7616</v>
      </c>
      <c r="P101" s="219">
        <v>73391598</v>
      </c>
      <c r="Q101" s="71">
        <v>4747858</v>
      </c>
      <c r="R101" s="71">
        <v>4747858</v>
      </c>
      <c r="S101" s="158">
        <v>3110707</v>
      </c>
      <c r="T101" s="158"/>
      <c r="U101" s="76"/>
      <c r="V101" s="76"/>
      <c r="W101" s="76"/>
      <c r="X101" s="76"/>
      <c r="Y101" s="76"/>
      <c r="Z101" s="76"/>
      <c r="AA101" s="76"/>
      <c r="AB101" s="72"/>
      <c r="AC101" s="109">
        <f>SUM(Tabla3[[#This Row],[ENERO]:[DICIEMBRE]])</f>
        <v>12606423</v>
      </c>
    </row>
    <row r="102" spans="1:29" ht="11.25" customHeight="1" x14ac:dyDescent="0.2">
      <c r="A102" s="178">
        <v>9</v>
      </c>
      <c r="B102" s="83" t="s">
        <v>7612</v>
      </c>
      <c r="C102" s="48">
        <v>20032</v>
      </c>
      <c r="D102" s="84" t="s">
        <v>7610</v>
      </c>
      <c r="E102" s="55" t="s">
        <v>7625</v>
      </c>
      <c r="F102" s="51">
        <v>738689003</v>
      </c>
      <c r="G102" s="85" t="s">
        <v>6162</v>
      </c>
      <c r="H102" s="53">
        <v>6979</v>
      </c>
      <c r="I102" s="28" t="s">
        <v>7954</v>
      </c>
      <c r="J102" s="54" t="s">
        <v>174</v>
      </c>
      <c r="K102" s="55">
        <v>35</v>
      </c>
      <c r="L102" s="56">
        <v>1090666</v>
      </c>
      <c r="M102" s="54">
        <v>13</v>
      </c>
      <c r="N102" s="57" t="s">
        <v>7678</v>
      </c>
      <c r="O102" s="34" t="s">
        <v>7616</v>
      </c>
      <c r="P102" s="86">
        <v>84881643</v>
      </c>
      <c r="Q102" s="161">
        <v>4207113</v>
      </c>
      <c r="R102" s="161">
        <v>3786402</v>
      </c>
      <c r="S102" s="162">
        <v>3926639</v>
      </c>
      <c r="T102" s="179"/>
      <c r="U102" s="163"/>
      <c r="V102" s="163"/>
      <c r="W102" s="163"/>
      <c r="X102" s="163"/>
      <c r="Y102" s="163"/>
      <c r="Z102" s="163"/>
      <c r="AA102" s="163"/>
      <c r="AB102" s="164"/>
      <c r="AC102" s="109">
        <f>SUM(Tabla3[[#This Row],[ENERO]:[DICIEMBRE]])</f>
        <v>11920154</v>
      </c>
    </row>
    <row r="103" spans="1:29" ht="11.25" customHeight="1" x14ac:dyDescent="0.2">
      <c r="A103" s="180">
        <v>9</v>
      </c>
      <c r="B103" s="129" t="s">
        <v>7612</v>
      </c>
      <c r="C103" s="126">
        <v>20032</v>
      </c>
      <c r="D103" s="181" t="s">
        <v>7610</v>
      </c>
      <c r="E103" s="130" t="s">
        <v>7624</v>
      </c>
      <c r="F103" s="182">
        <v>735534009</v>
      </c>
      <c r="G103" s="37" t="s">
        <v>6161</v>
      </c>
      <c r="H103" s="29">
        <v>6971</v>
      </c>
      <c r="I103" s="28" t="s">
        <v>7954</v>
      </c>
      <c r="J103" s="130" t="s">
        <v>6058</v>
      </c>
      <c r="K103" s="29">
        <v>10</v>
      </c>
      <c r="L103" s="31">
        <v>1090667</v>
      </c>
      <c r="M103" s="183">
        <v>12</v>
      </c>
      <c r="N103" s="33" t="s">
        <v>7679</v>
      </c>
      <c r="O103" s="34" t="s">
        <v>7615</v>
      </c>
      <c r="P103" s="229">
        <v>70043582</v>
      </c>
      <c r="Q103" s="184">
        <v>1035140</v>
      </c>
      <c r="R103" s="184">
        <v>828112</v>
      </c>
      <c r="S103" s="185">
        <v>828112</v>
      </c>
      <c r="T103" s="185"/>
      <c r="U103" s="185"/>
      <c r="V103" s="185"/>
      <c r="W103" s="185"/>
      <c r="X103" s="137"/>
      <c r="Y103" s="185"/>
      <c r="Z103" s="185"/>
      <c r="AA103" s="185"/>
      <c r="AB103" s="185"/>
      <c r="AC103" s="109">
        <f>SUM(Tabla3[[#This Row],[ENERO]:[DICIEMBRE]])</f>
        <v>2691364</v>
      </c>
    </row>
    <row r="104" spans="1:29" ht="11.25" customHeight="1" x14ac:dyDescent="0.2">
      <c r="A104" s="172">
        <v>9</v>
      </c>
      <c r="B104" s="28" t="s">
        <v>7612</v>
      </c>
      <c r="C104" s="27">
        <v>20032</v>
      </c>
      <c r="D104" s="30" t="s">
        <v>7610</v>
      </c>
      <c r="E104" s="29" t="s">
        <v>7625</v>
      </c>
      <c r="F104" s="39">
        <v>735534009</v>
      </c>
      <c r="G104" s="37" t="s">
        <v>6161</v>
      </c>
      <c r="H104" s="29">
        <v>6971</v>
      </c>
      <c r="I104" s="28" t="s">
        <v>7954</v>
      </c>
      <c r="J104" s="29" t="s">
        <v>6058</v>
      </c>
      <c r="K104" s="29">
        <v>17</v>
      </c>
      <c r="L104" s="37">
        <v>1090668</v>
      </c>
      <c r="M104" s="32">
        <v>13</v>
      </c>
      <c r="N104" s="38" t="s">
        <v>7677</v>
      </c>
      <c r="O104" s="34" t="s">
        <v>7615</v>
      </c>
      <c r="P104" s="208">
        <v>70041903</v>
      </c>
      <c r="Q104" s="35">
        <v>1823083</v>
      </c>
      <c r="R104" s="35">
        <v>1682845</v>
      </c>
      <c r="S104" s="36">
        <v>1823083</v>
      </c>
      <c r="T104" s="36"/>
      <c r="U104" s="36"/>
      <c r="V104" s="36"/>
      <c r="W104" s="36"/>
      <c r="X104" s="120"/>
      <c r="Y104" s="36"/>
      <c r="Z104" s="36"/>
      <c r="AA104" s="36"/>
      <c r="AB104" s="36"/>
      <c r="AC104" s="109">
        <f>SUM(Tabla3[[#This Row],[ENERO]:[DICIEMBRE]])</f>
        <v>5329011</v>
      </c>
    </row>
    <row r="105" spans="1:29" ht="11.25" customHeight="1" x14ac:dyDescent="0.2">
      <c r="A105" s="115">
        <v>9</v>
      </c>
      <c r="B105" s="64" t="s">
        <v>7612</v>
      </c>
      <c r="C105" s="27">
        <v>20032</v>
      </c>
      <c r="D105" s="65" t="s">
        <v>7610</v>
      </c>
      <c r="E105" s="66" t="s">
        <v>7735</v>
      </c>
      <c r="F105" s="61">
        <v>700376001</v>
      </c>
      <c r="G105" s="38" t="s">
        <v>8088</v>
      </c>
      <c r="H105" s="70">
        <v>1800</v>
      </c>
      <c r="I105" s="28" t="s">
        <v>7954</v>
      </c>
      <c r="J105" s="29" t="s">
        <v>203</v>
      </c>
      <c r="K105" s="132">
        <v>60</v>
      </c>
      <c r="L105" s="132">
        <v>1090669</v>
      </c>
      <c r="M105" s="29">
        <v>36</v>
      </c>
      <c r="N105" s="132" t="s">
        <v>8107</v>
      </c>
      <c r="O105" s="59" t="s">
        <v>7615</v>
      </c>
      <c r="P105" s="219">
        <v>10549013</v>
      </c>
      <c r="Q105" s="71">
        <v>6438998</v>
      </c>
      <c r="R105" s="71">
        <v>6721941</v>
      </c>
      <c r="S105" s="72">
        <v>6721941</v>
      </c>
      <c r="T105" s="120"/>
      <c r="U105" s="121"/>
      <c r="V105" s="121"/>
      <c r="W105" s="121"/>
      <c r="X105" s="120"/>
      <c r="Y105" s="120"/>
      <c r="Z105" s="120"/>
      <c r="AA105" s="76"/>
      <c r="AB105" s="72"/>
      <c r="AC105" s="109">
        <f>SUM(Tabla3[[#This Row],[ENERO]:[DICIEMBRE]])</f>
        <v>19882880</v>
      </c>
    </row>
    <row r="106" spans="1:29" ht="11.25" customHeight="1" x14ac:dyDescent="0.2">
      <c r="A106" s="172">
        <v>10</v>
      </c>
      <c r="B106" s="28" t="s">
        <v>7612</v>
      </c>
      <c r="C106" s="27">
        <v>20032</v>
      </c>
      <c r="D106" s="30" t="s">
        <v>7610</v>
      </c>
      <c r="E106" s="29" t="s">
        <v>7617</v>
      </c>
      <c r="F106" s="44">
        <v>700376001</v>
      </c>
      <c r="G106" s="37" t="s">
        <v>6344</v>
      </c>
      <c r="H106" s="29">
        <v>1800</v>
      </c>
      <c r="I106" s="28" t="s">
        <v>7954</v>
      </c>
      <c r="J106" s="29" t="s">
        <v>6042</v>
      </c>
      <c r="K106" s="29">
        <v>30</v>
      </c>
      <c r="L106" s="45">
        <v>1100510</v>
      </c>
      <c r="M106" s="32">
        <v>11</v>
      </c>
      <c r="N106" s="46" t="s">
        <v>7685</v>
      </c>
      <c r="O106" s="34" t="s">
        <v>7615</v>
      </c>
      <c r="P106" s="225">
        <v>61511846</v>
      </c>
      <c r="Q106" s="35">
        <v>2529022</v>
      </c>
      <c r="R106" s="35">
        <v>2662128</v>
      </c>
      <c r="S106" s="36">
        <v>2529022</v>
      </c>
      <c r="T106" s="36"/>
      <c r="U106" s="36"/>
      <c r="V106" s="36"/>
      <c r="W106" s="120"/>
      <c r="X106" s="120"/>
      <c r="Y106" s="36"/>
      <c r="Z106" s="36"/>
      <c r="AA106" s="36"/>
      <c r="AB106" s="36"/>
      <c r="AC106" s="109">
        <f>SUM(Tabla3[[#This Row],[ENERO]:[DICIEMBRE]])</f>
        <v>7720172</v>
      </c>
    </row>
    <row r="107" spans="1:29" ht="11.25" customHeight="1" x14ac:dyDescent="0.2">
      <c r="A107" s="172">
        <v>10</v>
      </c>
      <c r="B107" s="28" t="s">
        <v>7612</v>
      </c>
      <c r="C107" s="27">
        <v>20032</v>
      </c>
      <c r="D107" s="30" t="s">
        <v>7610</v>
      </c>
      <c r="E107" s="29" t="s">
        <v>7619</v>
      </c>
      <c r="F107" s="44">
        <v>700376001</v>
      </c>
      <c r="G107" s="37" t="s">
        <v>6344</v>
      </c>
      <c r="H107" s="29">
        <v>1800</v>
      </c>
      <c r="I107" s="28" t="s">
        <v>7954</v>
      </c>
      <c r="J107" s="29" t="s">
        <v>6042</v>
      </c>
      <c r="K107" s="29">
        <v>30</v>
      </c>
      <c r="L107" s="45">
        <v>1100511</v>
      </c>
      <c r="M107" s="32">
        <v>11</v>
      </c>
      <c r="N107" s="46" t="s">
        <v>7686</v>
      </c>
      <c r="O107" s="34" t="s">
        <v>7615</v>
      </c>
      <c r="P107" s="225">
        <v>61511846</v>
      </c>
      <c r="Q107" s="35">
        <v>2534964</v>
      </c>
      <c r="R107" s="35">
        <v>3041957</v>
      </c>
      <c r="S107" s="36">
        <v>2365966</v>
      </c>
      <c r="T107" s="36"/>
      <c r="U107" s="36"/>
      <c r="V107" s="36"/>
      <c r="W107" s="120"/>
      <c r="X107" s="120"/>
      <c r="Y107" s="36"/>
      <c r="Z107" s="36"/>
      <c r="AA107" s="36"/>
      <c r="AB107" s="36"/>
      <c r="AC107" s="109">
        <f>SUM(Tabla3[[#This Row],[ENERO]:[DICIEMBRE]])</f>
        <v>7942887</v>
      </c>
    </row>
    <row r="108" spans="1:29" ht="11.25" customHeight="1" x14ac:dyDescent="0.2">
      <c r="A108" s="115">
        <v>10</v>
      </c>
      <c r="B108" s="66" t="s">
        <v>7612</v>
      </c>
      <c r="C108" s="27">
        <v>20032</v>
      </c>
      <c r="D108" s="65" t="s">
        <v>7610</v>
      </c>
      <c r="E108" s="60" t="s">
        <v>7626</v>
      </c>
      <c r="F108" s="67">
        <v>738689003</v>
      </c>
      <c r="G108" s="186" t="s">
        <v>6162</v>
      </c>
      <c r="H108" s="74">
        <v>6979</v>
      </c>
      <c r="I108" s="28" t="s">
        <v>7954</v>
      </c>
      <c r="J108" s="29" t="s">
        <v>6042</v>
      </c>
      <c r="K108" s="60">
        <v>45</v>
      </c>
      <c r="L108" s="62">
        <v>1100753</v>
      </c>
      <c r="M108" s="32">
        <v>7</v>
      </c>
      <c r="N108" s="69" t="s">
        <v>7721</v>
      </c>
      <c r="O108" s="34" t="s">
        <v>7616</v>
      </c>
      <c r="P108" s="219">
        <v>84880092</v>
      </c>
      <c r="Q108" s="71">
        <v>5317601</v>
      </c>
      <c r="R108" s="71">
        <v>3798286</v>
      </c>
      <c r="S108" s="158">
        <v>4178115</v>
      </c>
      <c r="T108" s="158"/>
      <c r="U108" s="76"/>
      <c r="V108" s="76"/>
      <c r="W108" s="76"/>
      <c r="X108" s="76"/>
      <c r="Y108" s="76"/>
      <c r="Z108" s="76"/>
      <c r="AA108" s="76"/>
      <c r="AB108" s="72"/>
      <c r="AC108" s="109">
        <f>SUM(Tabla3[[#This Row],[ENERO]:[DICIEMBRE]])</f>
        <v>13294002</v>
      </c>
    </row>
    <row r="109" spans="1:29" ht="11.25" customHeight="1" x14ac:dyDescent="0.2">
      <c r="A109" s="115">
        <v>10</v>
      </c>
      <c r="B109" s="66" t="s">
        <v>7612</v>
      </c>
      <c r="C109" s="27">
        <v>20032</v>
      </c>
      <c r="D109" s="65" t="s">
        <v>7610</v>
      </c>
      <c r="E109" s="60" t="s">
        <v>7626</v>
      </c>
      <c r="F109" s="67">
        <v>650587340</v>
      </c>
      <c r="G109" s="37" t="s">
        <v>6165</v>
      </c>
      <c r="H109" s="29">
        <v>7473</v>
      </c>
      <c r="I109" s="28" t="s">
        <v>7954</v>
      </c>
      <c r="J109" s="29" t="s">
        <v>6042</v>
      </c>
      <c r="K109" s="60">
        <v>20</v>
      </c>
      <c r="L109" s="62">
        <v>1100754</v>
      </c>
      <c r="M109" s="32">
        <v>7</v>
      </c>
      <c r="N109" s="69" t="s">
        <v>7761</v>
      </c>
      <c r="O109" s="69" t="s">
        <v>7616</v>
      </c>
      <c r="P109" s="219">
        <v>71684547</v>
      </c>
      <c r="Q109" s="71">
        <v>1139486</v>
      </c>
      <c r="R109" s="71">
        <v>949572</v>
      </c>
      <c r="S109" s="158">
        <v>759657</v>
      </c>
      <c r="T109" s="158"/>
      <c r="U109" s="76"/>
      <c r="V109" s="76"/>
      <c r="W109" s="76"/>
      <c r="X109" s="76"/>
      <c r="Y109" s="76"/>
      <c r="Z109" s="76"/>
      <c r="AA109" s="76"/>
      <c r="AB109" s="72"/>
      <c r="AC109" s="109">
        <f>SUM(Tabla3[[#This Row],[ENERO]:[DICIEMBRE]])</f>
        <v>2848715</v>
      </c>
    </row>
    <row r="110" spans="1:29" ht="11.25" customHeight="1" x14ac:dyDescent="0.2">
      <c r="A110" s="115">
        <v>10</v>
      </c>
      <c r="B110" s="28" t="s">
        <v>7612</v>
      </c>
      <c r="C110" s="27">
        <v>20032</v>
      </c>
      <c r="D110" s="30" t="s">
        <v>7610</v>
      </c>
      <c r="E110" s="74" t="s">
        <v>7735</v>
      </c>
      <c r="F110" s="29">
        <v>700376001</v>
      </c>
      <c r="G110" s="37" t="s">
        <v>6344</v>
      </c>
      <c r="H110" s="29">
        <v>1800</v>
      </c>
      <c r="I110" s="28" t="s">
        <v>7954</v>
      </c>
      <c r="J110" s="74" t="s">
        <v>6042</v>
      </c>
      <c r="K110" s="74">
        <v>120</v>
      </c>
      <c r="L110" s="37">
        <v>1100755</v>
      </c>
      <c r="M110" s="74">
        <v>36</v>
      </c>
      <c r="N110" s="38" t="s">
        <v>7762</v>
      </c>
      <c r="O110" s="34" t="s">
        <v>7615</v>
      </c>
      <c r="P110" s="222">
        <v>10577173</v>
      </c>
      <c r="Q110" s="35">
        <v>13595868</v>
      </c>
      <c r="R110" s="35">
        <v>14014202</v>
      </c>
      <c r="S110" s="36">
        <v>13177534</v>
      </c>
      <c r="T110" s="36"/>
      <c r="U110" s="36"/>
      <c r="V110" s="36"/>
      <c r="W110" s="120"/>
      <c r="X110" s="120"/>
      <c r="Y110" s="36"/>
      <c r="Z110" s="36"/>
      <c r="AA110" s="36"/>
      <c r="AB110" s="36"/>
      <c r="AC110" s="109">
        <f>SUM(Tabla3[[#This Row],[ENERO]:[DICIEMBRE]])</f>
        <v>40787604</v>
      </c>
    </row>
    <row r="111" spans="1:29" ht="11.25" customHeight="1" x14ac:dyDescent="0.2">
      <c r="A111" s="187">
        <v>10</v>
      </c>
      <c r="B111" s="188" t="s">
        <v>7612</v>
      </c>
      <c r="C111" s="27">
        <v>20032</v>
      </c>
      <c r="D111" s="189" t="s">
        <v>7610</v>
      </c>
      <c r="E111" s="66" t="s">
        <v>7735</v>
      </c>
      <c r="F111" s="66">
        <v>741504006</v>
      </c>
      <c r="G111" s="186" t="s">
        <v>6163</v>
      </c>
      <c r="H111" s="74">
        <v>6999</v>
      </c>
      <c r="I111" s="28" t="s">
        <v>7954</v>
      </c>
      <c r="J111" s="74" t="s">
        <v>6033</v>
      </c>
      <c r="K111" s="66">
        <v>45</v>
      </c>
      <c r="L111" s="190">
        <v>1100761</v>
      </c>
      <c r="M111" s="32">
        <v>36</v>
      </c>
      <c r="N111" s="191" t="s">
        <v>7774</v>
      </c>
      <c r="O111" s="34" t="s">
        <v>7611</v>
      </c>
      <c r="P111" s="212">
        <v>152884923</v>
      </c>
      <c r="Q111" s="35">
        <v>8454758</v>
      </c>
      <c r="R111" s="35">
        <v>8689613</v>
      </c>
      <c r="S111" s="36">
        <v>7045632</v>
      </c>
      <c r="T111" s="36"/>
      <c r="U111" s="120"/>
      <c r="V111" s="120"/>
      <c r="W111" s="120"/>
      <c r="X111" s="120"/>
      <c r="Y111" s="120"/>
      <c r="Z111" s="120"/>
      <c r="AA111" s="120"/>
      <c r="AB111" s="36"/>
      <c r="AC111" s="109">
        <f>SUM(Tabla3[[#This Row],[ENERO]:[DICIEMBRE]])</f>
        <v>24190003</v>
      </c>
    </row>
    <row r="112" spans="1:29" ht="11.25" customHeight="1" x14ac:dyDescent="0.2">
      <c r="A112" s="187">
        <v>10</v>
      </c>
      <c r="B112" s="188" t="s">
        <v>7612</v>
      </c>
      <c r="C112" s="27">
        <v>20032</v>
      </c>
      <c r="D112" s="189" t="s">
        <v>7610</v>
      </c>
      <c r="E112" s="66" t="s">
        <v>7735</v>
      </c>
      <c r="F112" s="66">
        <v>700376001</v>
      </c>
      <c r="G112" s="186" t="s">
        <v>8088</v>
      </c>
      <c r="H112" s="74">
        <v>1800</v>
      </c>
      <c r="I112" s="28" t="s">
        <v>7954</v>
      </c>
      <c r="J112" s="74" t="s">
        <v>6022</v>
      </c>
      <c r="K112" s="66">
        <v>95</v>
      </c>
      <c r="L112" s="190">
        <v>1100767</v>
      </c>
      <c r="M112" s="192">
        <v>36</v>
      </c>
      <c r="N112" s="191" t="s">
        <v>7687</v>
      </c>
      <c r="O112" s="34" t="s">
        <v>7615</v>
      </c>
      <c r="P112" s="212">
        <v>35401222</v>
      </c>
      <c r="Q112" s="35">
        <v>10451338</v>
      </c>
      <c r="R112" s="35">
        <v>10451338</v>
      </c>
      <c r="S112" s="36">
        <v>10660503</v>
      </c>
      <c r="T112" s="36"/>
      <c r="U112" s="120"/>
      <c r="V112" s="120"/>
      <c r="W112" s="120"/>
      <c r="X112" s="120"/>
      <c r="Y112" s="120"/>
      <c r="Z112" s="120"/>
      <c r="AA112" s="120"/>
      <c r="AB112" s="36"/>
      <c r="AC112" s="109">
        <f>SUM(Tabla3[[#This Row],[ENERO]:[DICIEMBRE]])</f>
        <v>31563179</v>
      </c>
    </row>
    <row r="113" spans="1:29" ht="11.25" customHeight="1" x14ac:dyDescent="0.2">
      <c r="A113" s="187">
        <v>11</v>
      </c>
      <c r="B113" s="188" t="s">
        <v>7612</v>
      </c>
      <c r="C113" s="27">
        <v>20032</v>
      </c>
      <c r="D113" s="189" t="s">
        <v>7610</v>
      </c>
      <c r="E113" s="66" t="s">
        <v>7617</v>
      </c>
      <c r="F113" s="66">
        <v>717150007</v>
      </c>
      <c r="G113" s="186" t="s">
        <v>6154</v>
      </c>
      <c r="H113" s="74">
        <v>6570</v>
      </c>
      <c r="I113" s="28" t="s">
        <v>7954</v>
      </c>
      <c r="J113" s="74" t="s">
        <v>6170</v>
      </c>
      <c r="K113" s="66">
        <v>10</v>
      </c>
      <c r="L113" s="190">
        <v>1110148</v>
      </c>
      <c r="M113" s="192">
        <v>11</v>
      </c>
      <c r="N113" s="191" t="s">
        <v>7688</v>
      </c>
      <c r="O113" s="34" t="s">
        <v>7615</v>
      </c>
      <c r="P113" s="212">
        <v>10669418</v>
      </c>
      <c r="Q113" s="35">
        <v>2148384</v>
      </c>
      <c r="R113" s="35">
        <v>2148384</v>
      </c>
      <c r="S113" s="36">
        <v>2148384</v>
      </c>
      <c r="T113" s="36"/>
      <c r="U113" s="120"/>
      <c r="V113" s="120"/>
      <c r="W113" s="120"/>
      <c r="X113" s="120"/>
      <c r="Y113" s="120"/>
      <c r="Z113" s="92"/>
      <c r="AA113" s="120"/>
      <c r="AB113" s="36"/>
      <c r="AC113" s="109">
        <f>SUM(Tabla3[[#This Row],[ENERO]:[DICIEMBRE]])</f>
        <v>6445152</v>
      </c>
    </row>
    <row r="114" spans="1:29" ht="11.25" customHeight="1" x14ac:dyDescent="0.2">
      <c r="A114" s="168">
        <v>11</v>
      </c>
      <c r="B114" s="66" t="s">
        <v>7612</v>
      </c>
      <c r="C114" s="27">
        <v>20032</v>
      </c>
      <c r="D114" s="65" t="s">
        <v>7610</v>
      </c>
      <c r="E114" s="60" t="s">
        <v>7619</v>
      </c>
      <c r="F114" s="67">
        <v>717150007</v>
      </c>
      <c r="G114" s="37" t="s">
        <v>6154</v>
      </c>
      <c r="H114" s="29">
        <v>6570</v>
      </c>
      <c r="I114" s="28" t="s">
        <v>7954</v>
      </c>
      <c r="J114" s="29" t="s">
        <v>6170</v>
      </c>
      <c r="K114" s="60">
        <v>10</v>
      </c>
      <c r="L114" s="62">
        <v>1110149</v>
      </c>
      <c r="M114" s="32">
        <v>11</v>
      </c>
      <c r="N114" s="81" t="s">
        <v>7689</v>
      </c>
      <c r="O114" s="34" t="s">
        <v>7615</v>
      </c>
      <c r="P114" s="219">
        <v>10669418</v>
      </c>
      <c r="Q114" s="169">
        <v>2727680</v>
      </c>
      <c r="R114" s="35">
        <v>2454912</v>
      </c>
      <c r="S114" s="158">
        <v>2454912</v>
      </c>
      <c r="T114" s="158"/>
      <c r="U114" s="76"/>
      <c r="V114" s="120"/>
      <c r="W114" s="76"/>
      <c r="X114" s="76"/>
      <c r="Y114" s="76"/>
      <c r="Z114" s="76"/>
      <c r="AA114" s="76"/>
      <c r="AB114" s="72"/>
      <c r="AC114" s="109">
        <f>SUM(Tabla3[[#This Row],[ENERO]:[DICIEMBRE]])</f>
        <v>7637504</v>
      </c>
    </row>
    <row r="115" spans="1:29" ht="11.25" customHeight="1" x14ac:dyDescent="0.2">
      <c r="A115" s="178">
        <v>11</v>
      </c>
      <c r="B115" s="83" t="s">
        <v>7612</v>
      </c>
      <c r="C115" s="48">
        <v>20032</v>
      </c>
      <c r="D115" s="84" t="s">
        <v>7610</v>
      </c>
      <c r="E115" s="55" t="s">
        <v>7626</v>
      </c>
      <c r="F115" s="51">
        <v>721694003</v>
      </c>
      <c r="G115" s="85" t="s">
        <v>7629</v>
      </c>
      <c r="H115" s="53">
        <v>6915</v>
      </c>
      <c r="I115" s="28" t="s">
        <v>7954</v>
      </c>
      <c r="J115" s="54" t="s">
        <v>6170</v>
      </c>
      <c r="K115" s="55">
        <v>30</v>
      </c>
      <c r="L115" s="56">
        <v>1110190</v>
      </c>
      <c r="M115" s="54">
        <v>7</v>
      </c>
      <c r="N115" s="57" t="s">
        <v>7806</v>
      </c>
      <c r="O115" s="34" t="s">
        <v>7611</v>
      </c>
      <c r="P115" s="86">
        <v>91900169430</v>
      </c>
      <c r="Q115" s="161">
        <v>3984869</v>
      </c>
      <c r="R115" s="161">
        <v>3984869</v>
      </c>
      <c r="S115" s="162">
        <v>3371812</v>
      </c>
      <c r="T115" s="163"/>
      <c r="U115" s="163"/>
      <c r="V115" s="163"/>
      <c r="W115" s="163"/>
      <c r="X115" s="163"/>
      <c r="Y115" s="163"/>
      <c r="Z115" s="163"/>
      <c r="AA115" s="163"/>
      <c r="AB115" s="164"/>
      <c r="AC115" s="109">
        <f>SUM(Tabla3[[#This Row],[ENERO]:[DICIEMBRE]])</f>
        <v>11341550</v>
      </c>
    </row>
    <row r="116" spans="1:29" ht="11.25" customHeight="1" x14ac:dyDescent="0.2">
      <c r="A116" s="110">
        <v>11</v>
      </c>
      <c r="B116" s="47" t="s">
        <v>7612</v>
      </c>
      <c r="C116" s="48">
        <v>20032</v>
      </c>
      <c r="D116" s="49" t="s">
        <v>7610</v>
      </c>
      <c r="E116" s="50" t="s">
        <v>7735</v>
      </c>
      <c r="F116" s="51">
        <v>717150007</v>
      </c>
      <c r="G116" s="52" t="s">
        <v>7665</v>
      </c>
      <c r="H116" s="53">
        <v>6570</v>
      </c>
      <c r="I116" s="28" t="s">
        <v>7954</v>
      </c>
      <c r="J116" s="54" t="s">
        <v>6170</v>
      </c>
      <c r="K116" s="55">
        <v>50</v>
      </c>
      <c r="L116" s="56">
        <v>1110191</v>
      </c>
      <c r="M116" s="50">
        <v>36</v>
      </c>
      <c r="N116" s="57" t="s">
        <v>7690</v>
      </c>
      <c r="O116" s="34" t="s">
        <v>7615</v>
      </c>
      <c r="P116" s="210">
        <v>10705261</v>
      </c>
      <c r="Q116" s="111">
        <v>18100227</v>
      </c>
      <c r="R116" s="111">
        <v>14386592</v>
      </c>
      <c r="S116" s="112">
        <v>25189895</v>
      </c>
      <c r="T116" s="112"/>
      <c r="U116" s="112"/>
      <c r="V116" s="112"/>
      <c r="W116" s="112"/>
      <c r="X116" s="193"/>
      <c r="Y116" s="112"/>
      <c r="Z116" s="112"/>
      <c r="AA116" s="112"/>
      <c r="AB116" s="112"/>
      <c r="AC116" s="109">
        <f>SUM(Tabla3[[#This Row],[ENERO]:[DICIEMBRE]])</f>
        <v>57676714</v>
      </c>
    </row>
    <row r="117" spans="1:29" ht="11.25" customHeight="1" x14ac:dyDescent="0.2">
      <c r="A117" s="110">
        <v>12</v>
      </c>
      <c r="B117" s="47" t="s">
        <v>7612</v>
      </c>
      <c r="C117" s="48">
        <v>20032</v>
      </c>
      <c r="D117" s="49" t="s">
        <v>7610</v>
      </c>
      <c r="E117" s="66" t="s">
        <v>7617</v>
      </c>
      <c r="F117" s="61">
        <v>717150007</v>
      </c>
      <c r="G117" s="38" t="s">
        <v>6154</v>
      </c>
      <c r="H117" s="70">
        <v>6570</v>
      </c>
      <c r="I117" s="28" t="s">
        <v>7954</v>
      </c>
      <c r="J117" s="29" t="s">
        <v>6053</v>
      </c>
      <c r="K117" s="60">
        <v>12</v>
      </c>
      <c r="L117" s="62">
        <v>1120157</v>
      </c>
      <c r="M117" s="29">
        <v>11</v>
      </c>
      <c r="N117" s="63" t="s">
        <v>7691</v>
      </c>
      <c r="O117" s="34" t="s">
        <v>7615</v>
      </c>
      <c r="P117" s="219">
        <v>10669400</v>
      </c>
      <c r="Q117" s="71">
        <v>2185747</v>
      </c>
      <c r="R117" s="71">
        <v>2185747</v>
      </c>
      <c r="S117" s="72">
        <v>2185747</v>
      </c>
      <c r="T117" s="120"/>
      <c r="U117" s="121"/>
      <c r="V117" s="120"/>
      <c r="W117" s="120"/>
      <c r="X117" s="120"/>
      <c r="Y117" s="120"/>
      <c r="Z117" s="120"/>
      <c r="AA117" s="76"/>
      <c r="AB117" s="72"/>
      <c r="AC117" s="109">
        <f>SUM(Tabla3[[#This Row],[ENERO]:[DICIEMBRE]])</f>
        <v>6557241</v>
      </c>
    </row>
    <row r="118" spans="1:29" ht="11.25" customHeight="1" x14ac:dyDescent="0.2">
      <c r="A118" s="110">
        <v>12</v>
      </c>
      <c r="B118" s="47" t="s">
        <v>7612</v>
      </c>
      <c r="C118" s="48">
        <v>20032</v>
      </c>
      <c r="D118" s="49" t="s">
        <v>7610</v>
      </c>
      <c r="E118" s="66" t="s">
        <v>7619</v>
      </c>
      <c r="F118" s="61">
        <v>717150007</v>
      </c>
      <c r="G118" s="38" t="s">
        <v>6154</v>
      </c>
      <c r="H118" s="70">
        <v>6570</v>
      </c>
      <c r="I118" s="28" t="s">
        <v>7954</v>
      </c>
      <c r="J118" s="29" t="s">
        <v>6053</v>
      </c>
      <c r="K118" s="60">
        <v>12</v>
      </c>
      <c r="L118" s="62">
        <v>1120158</v>
      </c>
      <c r="M118" s="29">
        <v>11</v>
      </c>
      <c r="N118" s="63" t="s">
        <v>7692</v>
      </c>
      <c r="O118" s="34" t="s">
        <v>7615</v>
      </c>
      <c r="P118" s="219">
        <v>10669400</v>
      </c>
      <c r="Q118" s="71">
        <v>2775118</v>
      </c>
      <c r="R118" s="71">
        <v>2543858</v>
      </c>
      <c r="S118" s="72">
        <v>2543858</v>
      </c>
      <c r="T118" s="120"/>
      <c r="U118" s="121"/>
      <c r="V118" s="120"/>
      <c r="W118" s="120"/>
      <c r="X118" s="120"/>
      <c r="Y118" s="120"/>
      <c r="Z118" s="120"/>
      <c r="AA118" s="122"/>
      <c r="AB118" s="72"/>
      <c r="AC118" s="109">
        <f>SUM(Tabla3[[#This Row],[ENERO]:[DICIEMBRE]])</f>
        <v>7862834</v>
      </c>
    </row>
    <row r="119" spans="1:29" ht="11.25" customHeight="1" x14ac:dyDescent="0.2">
      <c r="A119" s="115">
        <v>12</v>
      </c>
      <c r="B119" s="64" t="s">
        <v>7612</v>
      </c>
      <c r="C119" s="27">
        <v>20032</v>
      </c>
      <c r="D119" s="65" t="s">
        <v>7610</v>
      </c>
      <c r="E119" s="66" t="s">
        <v>7735</v>
      </c>
      <c r="F119" s="61">
        <v>717150007</v>
      </c>
      <c r="G119" s="38" t="s">
        <v>7665</v>
      </c>
      <c r="H119" s="70">
        <v>6570</v>
      </c>
      <c r="I119" s="28" t="s">
        <v>7954</v>
      </c>
      <c r="J119" s="29" t="s">
        <v>6053</v>
      </c>
      <c r="K119" s="60">
        <v>40</v>
      </c>
      <c r="L119" s="62">
        <v>1120209</v>
      </c>
      <c r="M119" s="29">
        <v>36</v>
      </c>
      <c r="N119" s="63" t="s">
        <v>8086</v>
      </c>
      <c r="O119" s="78" t="s">
        <v>7615</v>
      </c>
      <c r="P119" s="219">
        <v>10705252</v>
      </c>
      <c r="Q119" s="71">
        <v>11246232</v>
      </c>
      <c r="R119" s="71">
        <v>11596679</v>
      </c>
      <c r="S119" s="72">
        <v>11596681</v>
      </c>
      <c r="T119" s="120"/>
      <c r="U119" s="121"/>
      <c r="V119" s="121"/>
      <c r="W119" s="121"/>
      <c r="X119" s="121"/>
      <c r="Y119" s="121"/>
      <c r="Z119" s="120"/>
      <c r="AA119" s="122"/>
      <c r="AB119" s="72"/>
      <c r="AC119" s="109">
        <f>SUM(Tabla3[[#This Row],[ENERO]:[DICIEMBRE]])</f>
        <v>34439592</v>
      </c>
    </row>
    <row r="120" spans="1:29" ht="11.25" customHeight="1" x14ac:dyDescent="0.2">
      <c r="A120" s="115">
        <v>13</v>
      </c>
      <c r="B120" s="64" t="s">
        <v>7612</v>
      </c>
      <c r="C120" s="27">
        <v>20032</v>
      </c>
      <c r="D120" s="65" t="s">
        <v>7610</v>
      </c>
      <c r="E120" s="66" t="s">
        <v>7617</v>
      </c>
      <c r="F120" s="61">
        <v>650450957</v>
      </c>
      <c r="G120" s="38" t="s">
        <v>6166</v>
      </c>
      <c r="H120" s="70">
        <v>7478</v>
      </c>
      <c r="I120" s="28" t="s">
        <v>7954</v>
      </c>
      <c r="J120" s="29" t="s">
        <v>68</v>
      </c>
      <c r="K120" s="60">
        <v>58</v>
      </c>
      <c r="L120" s="62">
        <v>1131888</v>
      </c>
      <c r="M120" s="29">
        <v>11</v>
      </c>
      <c r="N120" s="63" t="s">
        <v>7697</v>
      </c>
      <c r="O120" s="59" t="s">
        <v>7698</v>
      </c>
      <c r="P120" s="219">
        <v>140652333</v>
      </c>
      <c r="Q120" s="71">
        <v>2685480</v>
      </c>
      <c r="R120" s="71">
        <v>2568720</v>
      </c>
      <c r="S120" s="72">
        <v>2335200</v>
      </c>
      <c r="T120" s="120"/>
      <c r="U120" s="121"/>
      <c r="V120" s="121"/>
      <c r="W120" s="121"/>
      <c r="X120" s="121"/>
      <c r="Y120" s="121"/>
      <c r="Z120" s="120"/>
      <c r="AA120" s="76"/>
      <c r="AB120" s="72"/>
      <c r="AC120" s="109">
        <f>SUM(Tabla3[[#This Row],[ENERO]:[DICIEMBRE]])</f>
        <v>7589400</v>
      </c>
    </row>
    <row r="121" spans="1:29" ht="11.25" customHeight="1" x14ac:dyDescent="0.2">
      <c r="A121" s="115">
        <v>13</v>
      </c>
      <c r="B121" s="64" t="s">
        <v>7612</v>
      </c>
      <c r="C121" s="27">
        <v>20032</v>
      </c>
      <c r="D121" s="65" t="s">
        <v>7610</v>
      </c>
      <c r="E121" s="66" t="s">
        <v>7619</v>
      </c>
      <c r="F121" s="61">
        <v>650450957</v>
      </c>
      <c r="G121" s="38" t="s">
        <v>6166</v>
      </c>
      <c r="H121" s="70">
        <v>7478</v>
      </c>
      <c r="I121" s="28" t="s">
        <v>7954</v>
      </c>
      <c r="J121" s="29" t="s">
        <v>68</v>
      </c>
      <c r="K121" s="60">
        <v>58</v>
      </c>
      <c r="L121" s="62">
        <v>1131889</v>
      </c>
      <c r="M121" s="29">
        <v>11</v>
      </c>
      <c r="N121" s="63" t="s">
        <v>7699</v>
      </c>
      <c r="O121" s="59" t="s">
        <v>7698</v>
      </c>
      <c r="P121" s="219">
        <v>140652333</v>
      </c>
      <c r="Q121" s="71">
        <v>3409601</v>
      </c>
      <c r="R121" s="71">
        <v>3113114</v>
      </c>
      <c r="S121" s="72">
        <v>2816627</v>
      </c>
      <c r="T121" s="120"/>
      <c r="U121" s="121"/>
      <c r="V121" s="121"/>
      <c r="W121" s="121"/>
      <c r="X121" s="121"/>
      <c r="Y121" s="121"/>
      <c r="Z121" s="120"/>
      <c r="AA121" s="76"/>
      <c r="AB121" s="72"/>
      <c r="AC121" s="109">
        <f>SUM(Tabla3[[#This Row],[ENERO]:[DICIEMBRE]])</f>
        <v>9339342</v>
      </c>
    </row>
    <row r="122" spans="1:29" ht="11.25" customHeight="1" x14ac:dyDescent="0.2">
      <c r="A122" s="115">
        <v>13</v>
      </c>
      <c r="B122" s="64" t="s">
        <v>7612</v>
      </c>
      <c r="C122" s="27">
        <v>20032</v>
      </c>
      <c r="D122" s="65" t="s">
        <v>7610</v>
      </c>
      <c r="E122" s="66" t="s">
        <v>7617</v>
      </c>
      <c r="F122" s="61" t="s">
        <v>6016</v>
      </c>
      <c r="G122" s="38" t="s">
        <v>6167</v>
      </c>
      <c r="H122" s="70">
        <v>7497</v>
      </c>
      <c r="I122" s="28" t="s">
        <v>7954</v>
      </c>
      <c r="J122" s="29" t="s">
        <v>6043</v>
      </c>
      <c r="K122" s="60">
        <v>20</v>
      </c>
      <c r="L122" s="62">
        <v>1131891</v>
      </c>
      <c r="M122" s="29">
        <v>11</v>
      </c>
      <c r="N122" s="63" t="s">
        <v>7700</v>
      </c>
      <c r="O122" s="34" t="s">
        <v>7621</v>
      </c>
      <c r="P122" s="219">
        <v>4720170309</v>
      </c>
      <c r="Q122" s="71">
        <v>2335200</v>
      </c>
      <c r="R122" s="71">
        <v>2335200</v>
      </c>
      <c r="S122" s="72">
        <v>2218440</v>
      </c>
      <c r="T122" s="120"/>
      <c r="U122" s="121"/>
      <c r="V122" s="121"/>
      <c r="W122" s="121"/>
      <c r="X122" s="121"/>
      <c r="Y122" s="121"/>
      <c r="Z122" s="121"/>
      <c r="AA122" s="171"/>
      <c r="AB122" s="72"/>
      <c r="AC122" s="109">
        <f>SUM(Tabla3[[#This Row],[ENERO]:[DICIEMBRE]])</f>
        <v>6888840</v>
      </c>
    </row>
    <row r="123" spans="1:29" ht="11.25" customHeight="1" x14ac:dyDescent="0.2">
      <c r="A123" s="115">
        <v>13</v>
      </c>
      <c r="B123" s="64" t="s">
        <v>7612</v>
      </c>
      <c r="C123" s="27">
        <v>20032</v>
      </c>
      <c r="D123" s="65" t="s">
        <v>7610</v>
      </c>
      <c r="E123" s="66" t="s">
        <v>7619</v>
      </c>
      <c r="F123" s="61" t="s">
        <v>6016</v>
      </c>
      <c r="G123" s="38" t="s">
        <v>6167</v>
      </c>
      <c r="H123" s="70">
        <v>7497</v>
      </c>
      <c r="I123" s="28" t="s">
        <v>7954</v>
      </c>
      <c r="J123" s="29" t="s">
        <v>6043</v>
      </c>
      <c r="K123" s="60">
        <v>20</v>
      </c>
      <c r="L123" s="62">
        <v>1131892</v>
      </c>
      <c r="M123" s="29">
        <v>11</v>
      </c>
      <c r="N123" s="63" t="s">
        <v>7701</v>
      </c>
      <c r="O123" s="34" t="s">
        <v>7621</v>
      </c>
      <c r="P123" s="219">
        <v>4720170309</v>
      </c>
      <c r="Q123" s="71">
        <v>2816627</v>
      </c>
      <c r="R123" s="71">
        <v>2816627</v>
      </c>
      <c r="S123" s="72">
        <v>2668383</v>
      </c>
      <c r="T123" s="120"/>
      <c r="U123" s="121"/>
      <c r="V123" s="121"/>
      <c r="W123" s="121"/>
      <c r="X123" s="121"/>
      <c r="Y123" s="121"/>
      <c r="Z123" s="121"/>
      <c r="AA123" s="177"/>
      <c r="AB123" s="72"/>
      <c r="AC123" s="109">
        <f>SUM(Tabla3[[#This Row],[ENERO]:[DICIEMBRE]])</f>
        <v>8301637</v>
      </c>
    </row>
    <row r="124" spans="1:29" ht="11.25" customHeight="1" x14ac:dyDescent="0.2">
      <c r="A124" s="194">
        <v>13</v>
      </c>
      <c r="B124" s="28" t="s">
        <v>7612</v>
      </c>
      <c r="C124" s="27">
        <v>20032</v>
      </c>
      <c r="D124" s="30" t="s">
        <v>7610</v>
      </c>
      <c r="E124" s="29" t="s">
        <v>7613</v>
      </c>
      <c r="F124" s="29">
        <v>738689003</v>
      </c>
      <c r="G124" s="93" t="s">
        <v>6162</v>
      </c>
      <c r="H124" s="70">
        <v>6979</v>
      </c>
      <c r="I124" s="28" t="s">
        <v>7954</v>
      </c>
      <c r="J124" s="94" t="s">
        <v>7527</v>
      </c>
      <c r="K124" s="29">
        <v>88</v>
      </c>
      <c r="L124" s="37">
        <v>1132523</v>
      </c>
      <c r="M124" s="32">
        <v>12</v>
      </c>
      <c r="N124" s="38" t="s">
        <v>7708</v>
      </c>
      <c r="O124" s="34" t="s">
        <v>7616</v>
      </c>
      <c r="P124" s="230">
        <v>32045553</v>
      </c>
      <c r="Q124" s="35">
        <v>22658112</v>
      </c>
      <c r="R124" s="35">
        <v>20769936</v>
      </c>
      <c r="S124" s="36">
        <v>20769936</v>
      </c>
      <c r="T124" s="36"/>
      <c r="U124" s="36"/>
      <c r="V124" s="36"/>
      <c r="W124" s="36"/>
      <c r="X124" s="36"/>
      <c r="Y124" s="36"/>
      <c r="Z124" s="36"/>
      <c r="AA124" s="36"/>
      <c r="AB124" s="36"/>
      <c r="AC124" s="109">
        <f>SUM(Tabla3[[#This Row],[ENERO]:[DICIEMBRE]])</f>
        <v>64197984</v>
      </c>
    </row>
    <row r="125" spans="1:29" ht="11.25" customHeight="1" x14ac:dyDescent="0.2">
      <c r="A125" s="194">
        <v>13</v>
      </c>
      <c r="B125" s="28" t="s">
        <v>7612</v>
      </c>
      <c r="C125" s="27">
        <v>20032</v>
      </c>
      <c r="D125" s="30" t="s">
        <v>7610</v>
      </c>
      <c r="E125" s="29" t="s">
        <v>7628</v>
      </c>
      <c r="F125" s="29">
        <v>719400000</v>
      </c>
      <c r="G125" s="93" t="s">
        <v>6152</v>
      </c>
      <c r="H125" s="70">
        <v>3842</v>
      </c>
      <c r="I125" s="28" t="s">
        <v>7954</v>
      </c>
      <c r="J125" s="94" t="s">
        <v>6055</v>
      </c>
      <c r="K125" s="29">
        <v>80</v>
      </c>
      <c r="L125" s="37">
        <v>1132529</v>
      </c>
      <c r="M125" s="32">
        <v>14</v>
      </c>
      <c r="N125" s="38" t="s">
        <v>7709</v>
      </c>
      <c r="O125" s="34" t="s">
        <v>7623</v>
      </c>
      <c r="P125" s="230">
        <v>970143556</v>
      </c>
      <c r="Q125" s="35">
        <v>4013625</v>
      </c>
      <c r="R125" s="35">
        <v>3531990</v>
      </c>
      <c r="S125" s="36">
        <v>3853080</v>
      </c>
      <c r="T125" s="36"/>
      <c r="U125" s="36"/>
      <c r="V125" s="36"/>
      <c r="W125" s="36"/>
      <c r="X125" s="36"/>
      <c r="Y125" s="36"/>
      <c r="Z125" s="36"/>
      <c r="AA125" s="36"/>
      <c r="AB125" s="36"/>
      <c r="AC125" s="109">
        <f>SUM(Tabla3[[#This Row],[ENERO]:[DICIEMBRE]])</f>
        <v>11398695</v>
      </c>
    </row>
    <row r="126" spans="1:29" ht="11.25" customHeight="1" x14ac:dyDescent="0.2">
      <c r="A126" s="115">
        <v>13</v>
      </c>
      <c r="B126" s="28" t="s">
        <v>7612</v>
      </c>
      <c r="C126" s="27">
        <v>20032</v>
      </c>
      <c r="D126" s="30" t="s">
        <v>7610</v>
      </c>
      <c r="E126" s="60" t="s">
        <v>7625</v>
      </c>
      <c r="F126" s="67">
        <v>716316009</v>
      </c>
      <c r="G126" s="37" t="s">
        <v>6153</v>
      </c>
      <c r="H126" s="29">
        <v>6470</v>
      </c>
      <c r="I126" s="28" t="s">
        <v>7954</v>
      </c>
      <c r="J126" s="94" t="s">
        <v>221</v>
      </c>
      <c r="K126" s="60">
        <v>150</v>
      </c>
      <c r="L126" s="62">
        <v>1132536</v>
      </c>
      <c r="M126" s="29">
        <v>13</v>
      </c>
      <c r="N126" s="69" t="s">
        <v>7710</v>
      </c>
      <c r="O126" s="34" t="s">
        <v>7615</v>
      </c>
      <c r="P126" s="222">
        <v>10703861</v>
      </c>
      <c r="Q126" s="71">
        <v>13900695</v>
      </c>
      <c r="R126" s="71">
        <v>11809440</v>
      </c>
      <c r="S126" s="158">
        <v>12055470</v>
      </c>
      <c r="T126" s="76"/>
      <c r="U126" s="76"/>
      <c r="V126" s="76"/>
      <c r="W126" s="76"/>
      <c r="X126" s="76"/>
      <c r="Y126" s="76"/>
      <c r="Z126" s="76"/>
      <c r="AA126" s="76"/>
      <c r="AB126" s="72"/>
      <c r="AC126" s="109">
        <f>SUM(Tabla3[[#This Row],[ENERO]:[DICIEMBRE]])</f>
        <v>37765605</v>
      </c>
    </row>
    <row r="127" spans="1:29" ht="11.25" customHeight="1" x14ac:dyDescent="0.2">
      <c r="A127" s="115">
        <v>13</v>
      </c>
      <c r="B127" s="28" t="s">
        <v>7612</v>
      </c>
      <c r="C127" s="27">
        <v>20032</v>
      </c>
      <c r="D127" s="30" t="s">
        <v>7610</v>
      </c>
      <c r="E127" s="60" t="s">
        <v>7624</v>
      </c>
      <c r="F127" s="67">
        <v>716316009</v>
      </c>
      <c r="G127" s="37" t="s">
        <v>6153</v>
      </c>
      <c r="H127" s="29">
        <v>6470</v>
      </c>
      <c r="I127" s="28" t="s">
        <v>7954</v>
      </c>
      <c r="J127" s="74" t="s">
        <v>221</v>
      </c>
      <c r="K127" s="60">
        <v>91</v>
      </c>
      <c r="L127" s="62">
        <v>1132537</v>
      </c>
      <c r="M127" s="32">
        <v>12</v>
      </c>
      <c r="N127" s="69" t="s">
        <v>7711</v>
      </c>
      <c r="O127" s="34" t="s">
        <v>7615</v>
      </c>
      <c r="P127" s="222">
        <v>10703870</v>
      </c>
      <c r="Q127" s="71">
        <v>8535365</v>
      </c>
      <c r="R127" s="71">
        <v>8898572</v>
      </c>
      <c r="S127" s="158">
        <v>9443382</v>
      </c>
      <c r="T127" s="76"/>
      <c r="U127" s="76"/>
      <c r="V127" s="76"/>
      <c r="W127" s="76"/>
      <c r="X127" s="76"/>
      <c r="Y127" s="76"/>
      <c r="Z127" s="76"/>
      <c r="AA127" s="76"/>
      <c r="AB127" s="72"/>
      <c r="AC127" s="109">
        <f>SUM(Tabla3[[#This Row],[ENERO]:[DICIEMBRE]])</f>
        <v>26877319</v>
      </c>
    </row>
    <row r="128" spans="1:29" ht="11.25" customHeight="1" x14ac:dyDescent="0.2">
      <c r="A128" s="115">
        <v>13</v>
      </c>
      <c r="B128" s="28" t="s">
        <v>7612</v>
      </c>
      <c r="C128" s="27">
        <v>20032</v>
      </c>
      <c r="D128" s="30" t="s">
        <v>7610</v>
      </c>
      <c r="E128" s="60" t="s">
        <v>7613</v>
      </c>
      <c r="F128" s="67">
        <v>716316009</v>
      </c>
      <c r="G128" s="37" t="s">
        <v>6153</v>
      </c>
      <c r="H128" s="29">
        <v>6470</v>
      </c>
      <c r="I128" s="28" t="s">
        <v>7954</v>
      </c>
      <c r="J128" s="94" t="s">
        <v>221</v>
      </c>
      <c r="K128" s="60">
        <v>189</v>
      </c>
      <c r="L128" s="62">
        <v>1132538</v>
      </c>
      <c r="M128" s="32">
        <v>12</v>
      </c>
      <c r="N128" s="69" t="s">
        <v>7712</v>
      </c>
      <c r="O128" s="69" t="s">
        <v>7615</v>
      </c>
      <c r="P128" s="222">
        <v>10703853</v>
      </c>
      <c r="Q128" s="71">
        <v>34223190</v>
      </c>
      <c r="R128" s="71">
        <v>33043080</v>
      </c>
      <c r="S128" s="158">
        <v>32098992</v>
      </c>
      <c r="T128" s="76"/>
      <c r="U128" s="76"/>
      <c r="V128" s="76"/>
      <c r="W128" s="76"/>
      <c r="X128" s="76"/>
      <c r="Y128" s="76"/>
      <c r="Z128" s="76"/>
      <c r="AA128" s="76"/>
      <c r="AB128" s="72"/>
      <c r="AC128" s="109">
        <f>SUM(Tabla3[[#This Row],[ENERO]:[DICIEMBRE]])</f>
        <v>99365262</v>
      </c>
    </row>
    <row r="129" spans="1:29" ht="11.25" customHeight="1" x14ac:dyDescent="0.2">
      <c r="A129" s="115">
        <v>13</v>
      </c>
      <c r="B129" s="28" t="s">
        <v>7612</v>
      </c>
      <c r="C129" s="27">
        <v>20032</v>
      </c>
      <c r="D129" s="30" t="s">
        <v>7610</v>
      </c>
      <c r="E129" s="60" t="s">
        <v>7628</v>
      </c>
      <c r="F129" s="67">
        <v>717150007</v>
      </c>
      <c r="G129" s="37" t="s">
        <v>6154</v>
      </c>
      <c r="H129" s="29">
        <v>6570</v>
      </c>
      <c r="I129" s="28" t="s">
        <v>7954</v>
      </c>
      <c r="J129" s="29" t="s">
        <v>6054</v>
      </c>
      <c r="K129" s="60">
        <v>70</v>
      </c>
      <c r="L129" s="62">
        <v>1132540</v>
      </c>
      <c r="M129" s="32">
        <v>14</v>
      </c>
      <c r="N129" s="69" t="s">
        <v>7707</v>
      </c>
      <c r="O129" s="69" t="s">
        <v>7615</v>
      </c>
      <c r="P129" s="222">
        <v>10704108</v>
      </c>
      <c r="Q129" s="71">
        <v>4174170</v>
      </c>
      <c r="R129" s="71">
        <v>3853080</v>
      </c>
      <c r="S129" s="158">
        <v>3531990</v>
      </c>
      <c r="T129" s="76"/>
      <c r="U129" s="76"/>
      <c r="V129" s="76"/>
      <c r="W129" s="76"/>
      <c r="X129" s="76"/>
      <c r="Y129" s="76"/>
      <c r="Z129" s="76"/>
      <c r="AA129" s="76"/>
      <c r="AB129" s="72"/>
      <c r="AC129" s="109">
        <f>SUM(Tabla3[[#This Row],[ENERO]:[DICIEMBRE]])</f>
        <v>11559240</v>
      </c>
    </row>
    <row r="130" spans="1:29" ht="11.25" customHeight="1" x14ac:dyDescent="0.2">
      <c r="A130" s="115">
        <v>13</v>
      </c>
      <c r="B130" s="28" t="s">
        <v>7612</v>
      </c>
      <c r="C130" s="27">
        <v>20032</v>
      </c>
      <c r="D130" s="30" t="s">
        <v>7610</v>
      </c>
      <c r="E130" s="60" t="s">
        <v>7624</v>
      </c>
      <c r="F130" s="67">
        <v>717150007</v>
      </c>
      <c r="G130" s="37" t="s">
        <v>6154</v>
      </c>
      <c r="H130" s="29">
        <v>6570</v>
      </c>
      <c r="I130" s="28" t="s">
        <v>7954</v>
      </c>
      <c r="J130" s="94" t="s">
        <v>6040</v>
      </c>
      <c r="K130" s="60">
        <v>47</v>
      </c>
      <c r="L130" s="62">
        <v>1132541</v>
      </c>
      <c r="M130" s="32">
        <v>12</v>
      </c>
      <c r="N130" s="69" t="s">
        <v>7702</v>
      </c>
      <c r="O130" s="69" t="s">
        <v>7615</v>
      </c>
      <c r="P130" s="222">
        <v>10704159</v>
      </c>
      <c r="Q130" s="71">
        <v>10533004</v>
      </c>
      <c r="R130" s="71">
        <v>8535365</v>
      </c>
      <c r="S130" s="158">
        <v>10896211</v>
      </c>
      <c r="T130" s="76"/>
      <c r="U130" s="76"/>
      <c r="V130" s="76"/>
      <c r="W130" s="76"/>
      <c r="X130" s="76"/>
      <c r="Y130" s="76"/>
      <c r="Z130" s="76"/>
      <c r="AA130" s="76"/>
      <c r="AB130" s="72"/>
      <c r="AC130" s="109">
        <f>SUM(Tabla3[[#This Row],[ENERO]:[DICIEMBRE]])</f>
        <v>29964580</v>
      </c>
    </row>
    <row r="131" spans="1:29" ht="11.25" customHeight="1" x14ac:dyDescent="0.2">
      <c r="A131" s="115">
        <v>13</v>
      </c>
      <c r="B131" s="28" t="s">
        <v>7612</v>
      </c>
      <c r="C131" s="27">
        <v>20032</v>
      </c>
      <c r="D131" s="30" t="s">
        <v>7610</v>
      </c>
      <c r="E131" s="74" t="s">
        <v>7624</v>
      </c>
      <c r="F131" s="29">
        <v>717150007</v>
      </c>
      <c r="G131" s="37" t="s">
        <v>6154</v>
      </c>
      <c r="H131" s="70">
        <v>6570</v>
      </c>
      <c r="I131" s="28" t="s">
        <v>7954</v>
      </c>
      <c r="J131" s="94" t="s">
        <v>6048</v>
      </c>
      <c r="K131" s="74">
        <v>114</v>
      </c>
      <c r="L131" s="37">
        <v>1132542</v>
      </c>
      <c r="M131" s="74">
        <v>12</v>
      </c>
      <c r="N131" s="38" t="s">
        <v>7703</v>
      </c>
      <c r="O131" s="34" t="s">
        <v>7615</v>
      </c>
      <c r="P131" s="222">
        <v>10704167</v>
      </c>
      <c r="Q131" s="35">
        <v>7808951</v>
      </c>
      <c r="R131" s="35">
        <v>8353761</v>
      </c>
      <c r="S131" s="36">
        <v>7990554</v>
      </c>
      <c r="T131" s="36"/>
      <c r="U131" s="36"/>
      <c r="V131" s="36"/>
      <c r="W131" s="36"/>
      <c r="X131" s="36"/>
      <c r="Y131" s="36"/>
      <c r="Z131" s="36"/>
      <c r="AA131" s="36"/>
      <c r="AB131" s="36"/>
      <c r="AC131" s="109">
        <f>SUM(Tabla3[[#This Row],[ENERO]:[DICIEMBRE]])</f>
        <v>24153266</v>
      </c>
    </row>
    <row r="132" spans="1:29" ht="11.25" customHeight="1" x14ac:dyDescent="0.2">
      <c r="A132" s="115">
        <v>13</v>
      </c>
      <c r="B132" s="28" t="s">
        <v>7612</v>
      </c>
      <c r="C132" s="27">
        <v>20032</v>
      </c>
      <c r="D132" s="30" t="s">
        <v>7610</v>
      </c>
      <c r="E132" s="74" t="s">
        <v>7613</v>
      </c>
      <c r="F132" s="29">
        <v>717150007</v>
      </c>
      <c r="G132" s="37" t="s">
        <v>6154</v>
      </c>
      <c r="H132" s="29">
        <v>6570</v>
      </c>
      <c r="I132" s="28" t="s">
        <v>7954</v>
      </c>
      <c r="J132" s="29" t="s">
        <v>6041</v>
      </c>
      <c r="K132" s="74">
        <v>90</v>
      </c>
      <c r="L132" s="37">
        <v>1132543</v>
      </c>
      <c r="M132" s="74">
        <v>12</v>
      </c>
      <c r="N132" s="38" t="s">
        <v>7713</v>
      </c>
      <c r="O132" s="139" t="s">
        <v>7615</v>
      </c>
      <c r="P132" s="222">
        <v>10704205</v>
      </c>
      <c r="Q132" s="35">
        <v>21241980</v>
      </c>
      <c r="R132" s="35">
        <v>21241980</v>
      </c>
      <c r="S132" s="36">
        <v>24782310</v>
      </c>
      <c r="T132" s="36"/>
      <c r="U132" s="36"/>
      <c r="V132" s="36"/>
      <c r="W132" s="36"/>
      <c r="X132" s="36"/>
      <c r="Y132" s="36"/>
      <c r="Z132" s="36"/>
      <c r="AA132" s="36"/>
      <c r="AB132" s="36"/>
      <c r="AC132" s="109">
        <f>SUM(Tabla3[[#This Row],[ENERO]:[DICIEMBRE]])</f>
        <v>67266270</v>
      </c>
    </row>
    <row r="133" spans="1:29" ht="11.25" customHeight="1" x14ac:dyDescent="0.2">
      <c r="A133" s="115">
        <v>13</v>
      </c>
      <c r="B133" s="28" t="s">
        <v>7612</v>
      </c>
      <c r="C133" s="27">
        <v>20032</v>
      </c>
      <c r="D133" s="30" t="s">
        <v>7610</v>
      </c>
      <c r="E133" s="74" t="s">
        <v>7622</v>
      </c>
      <c r="F133" s="29">
        <v>717150007</v>
      </c>
      <c r="G133" s="37" t="s">
        <v>6154</v>
      </c>
      <c r="H133" s="29">
        <v>6570</v>
      </c>
      <c r="I133" s="28" t="s">
        <v>7954</v>
      </c>
      <c r="J133" s="74" t="s">
        <v>6049</v>
      </c>
      <c r="K133" s="74">
        <v>90</v>
      </c>
      <c r="L133" s="37">
        <v>1132556</v>
      </c>
      <c r="M133" s="74">
        <v>15</v>
      </c>
      <c r="N133" s="38" t="s">
        <v>7714</v>
      </c>
      <c r="O133" s="34" t="s">
        <v>7615</v>
      </c>
      <c r="P133" s="222">
        <v>10704175</v>
      </c>
      <c r="Q133" s="35">
        <v>9632700</v>
      </c>
      <c r="R133" s="35">
        <v>8829975</v>
      </c>
      <c r="S133" s="36">
        <v>6903435</v>
      </c>
      <c r="T133" s="36"/>
      <c r="U133" s="36"/>
      <c r="V133" s="36"/>
      <c r="W133" s="36"/>
      <c r="X133" s="36"/>
      <c r="Y133" s="36"/>
      <c r="Z133" s="36"/>
      <c r="AA133" s="36"/>
      <c r="AB133" s="36"/>
      <c r="AC133" s="109">
        <f>SUM(Tabla3[[#This Row],[ENERO]:[DICIEMBRE]])</f>
        <v>25366110</v>
      </c>
    </row>
    <row r="134" spans="1:29" ht="11.25" customHeight="1" x14ac:dyDescent="0.2">
      <c r="A134" s="115">
        <v>13</v>
      </c>
      <c r="B134" s="28" t="s">
        <v>7612</v>
      </c>
      <c r="C134" s="27">
        <v>20032</v>
      </c>
      <c r="D134" s="30" t="s">
        <v>7610</v>
      </c>
      <c r="E134" s="74" t="s">
        <v>7622</v>
      </c>
      <c r="F134" s="29">
        <v>717150007</v>
      </c>
      <c r="G134" s="37" t="s">
        <v>6154</v>
      </c>
      <c r="H134" s="29">
        <v>6570</v>
      </c>
      <c r="I134" s="28" t="s">
        <v>7954</v>
      </c>
      <c r="J134" s="74" t="s">
        <v>6054</v>
      </c>
      <c r="K134" s="74">
        <v>95</v>
      </c>
      <c r="L134" s="37">
        <v>1132557</v>
      </c>
      <c r="M134" s="74">
        <v>15</v>
      </c>
      <c r="N134" s="38" t="s">
        <v>7715</v>
      </c>
      <c r="O134" s="34" t="s">
        <v>7615</v>
      </c>
      <c r="P134" s="222">
        <v>10704221</v>
      </c>
      <c r="Q134" s="35">
        <v>10114335</v>
      </c>
      <c r="R134" s="35">
        <v>9632700</v>
      </c>
      <c r="S134" s="36">
        <v>9151065</v>
      </c>
      <c r="T134" s="36"/>
      <c r="U134" s="36"/>
      <c r="V134" s="36"/>
      <c r="W134" s="36"/>
      <c r="X134" s="36"/>
      <c r="Y134" s="36"/>
      <c r="Z134" s="36"/>
      <c r="AA134" s="36"/>
      <c r="AB134" s="36"/>
      <c r="AC134" s="109">
        <f>SUM(Tabla3[[#This Row],[ENERO]:[DICIEMBRE]])</f>
        <v>28898100</v>
      </c>
    </row>
    <row r="135" spans="1:29" ht="11.25" customHeight="1" x14ac:dyDescent="0.2">
      <c r="A135" s="113">
        <v>13</v>
      </c>
      <c r="B135" s="28" t="s">
        <v>7612</v>
      </c>
      <c r="C135" s="27">
        <v>20032</v>
      </c>
      <c r="D135" s="30" t="s">
        <v>7610</v>
      </c>
      <c r="E135" s="27" t="s">
        <v>7613</v>
      </c>
      <c r="F135" s="27">
        <v>717150007</v>
      </c>
      <c r="G135" s="37" t="s">
        <v>6154</v>
      </c>
      <c r="H135" s="29">
        <v>6570</v>
      </c>
      <c r="I135" s="28" t="s">
        <v>7954</v>
      </c>
      <c r="J135" s="94" t="s">
        <v>6055</v>
      </c>
      <c r="K135" s="27">
        <v>146</v>
      </c>
      <c r="L135" s="58">
        <v>1132558</v>
      </c>
      <c r="M135" s="32">
        <v>12</v>
      </c>
      <c r="N135" s="59" t="s">
        <v>7716</v>
      </c>
      <c r="O135" s="34" t="s">
        <v>7615</v>
      </c>
      <c r="P135" s="222">
        <v>10704213</v>
      </c>
      <c r="Q135" s="35">
        <v>28558662</v>
      </c>
      <c r="R135" s="35">
        <v>28322640</v>
      </c>
      <c r="S135" s="36">
        <v>28322640</v>
      </c>
      <c r="T135" s="36"/>
      <c r="U135" s="36"/>
      <c r="V135" s="36"/>
      <c r="W135" s="36"/>
      <c r="X135" s="36"/>
      <c r="Y135" s="36"/>
      <c r="Z135" s="36"/>
      <c r="AA135" s="36"/>
      <c r="AB135" s="36"/>
      <c r="AC135" s="109">
        <f>SUM(Tabla3[[#This Row],[ENERO]:[DICIEMBRE]])</f>
        <v>85203942</v>
      </c>
    </row>
    <row r="136" spans="1:29" ht="11.25" customHeight="1" x14ac:dyDescent="0.2">
      <c r="A136" s="110">
        <v>13</v>
      </c>
      <c r="B136" s="91" t="s">
        <v>7612</v>
      </c>
      <c r="C136" s="48">
        <v>20032</v>
      </c>
      <c r="D136" s="84" t="s">
        <v>7610</v>
      </c>
      <c r="E136" s="55" t="s">
        <v>7613</v>
      </c>
      <c r="F136" s="51">
        <v>717150007</v>
      </c>
      <c r="G136" s="85" t="s">
        <v>6154</v>
      </c>
      <c r="H136" s="53">
        <v>6570</v>
      </c>
      <c r="I136" s="28" t="s">
        <v>7954</v>
      </c>
      <c r="J136" s="94" t="s">
        <v>6048</v>
      </c>
      <c r="K136" s="55">
        <v>164</v>
      </c>
      <c r="L136" s="56">
        <v>1132561</v>
      </c>
      <c r="M136" s="54">
        <v>12</v>
      </c>
      <c r="N136" s="57" t="s">
        <v>7695</v>
      </c>
      <c r="O136" s="86" t="s">
        <v>7615</v>
      </c>
      <c r="P136" s="86">
        <v>10704183</v>
      </c>
      <c r="Q136" s="161">
        <v>30682860</v>
      </c>
      <c r="R136" s="161">
        <v>30918882</v>
      </c>
      <c r="S136" s="162">
        <v>14193601</v>
      </c>
      <c r="T136" s="163"/>
      <c r="U136" s="163"/>
      <c r="V136" s="163"/>
      <c r="W136" s="163"/>
      <c r="X136" s="163"/>
      <c r="Y136" s="163"/>
      <c r="Z136" s="163"/>
      <c r="AA136" s="195"/>
      <c r="AB136" s="164"/>
      <c r="AC136" s="109">
        <f>SUM(Tabla3[[#This Row],[ENERO]:[DICIEMBRE]])</f>
        <v>75795343</v>
      </c>
    </row>
    <row r="137" spans="1:29" ht="11.25" customHeight="1" x14ac:dyDescent="0.2">
      <c r="A137" s="110">
        <v>13</v>
      </c>
      <c r="B137" s="91" t="s">
        <v>7612</v>
      </c>
      <c r="C137" s="48">
        <v>20032</v>
      </c>
      <c r="D137" s="84" t="s">
        <v>7610</v>
      </c>
      <c r="E137" s="55" t="s">
        <v>7613</v>
      </c>
      <c r="F137" s="51">
        <v>717150007</v>
      </c>
      <c r="G137" s="85" t="s">
        <v>6154</v>
      </c>
      <c r="H137" s="53">
        <v>6570</v>
      </c>
      <c r="I137" s="28" t="s">
        <v>7954</v>
      </c>
      <c r="J137" s="94" t="s">
        <v>6040</v>
      </c>
      <c r="K137" s="55">
        <v>77</v>
      </c>
      <c r="L137" s="56">
        <v>1132562</v>
      </c>
      <c r="M137" s="54">
        <v>12</v>
      </c>
      <c r="N137" s="57" t="s">
        <v>7696</v>
      </c>
      <c r="O137" s="86" t="s">
        <v>7615</v>
      </c>
      <c r="P137" s="86">
        <v>10704191</v>
      </c>
      <c r="Q137" s="161">
        <v>20297892</v>
      </c>
      <c r="R137" s="161">
        <v>18173694</v>
      </c>
      <c r="S137" s="162">
        <v>19353804</v>
      </c>
      <c r="T137" s="76"/>
      <c r="U137" s="76"/>
      <c r="V137" s="76"/>
      <c r="W137" s="76"/>
      <c r="X137" s="76"/>
      <c r="Y137" s="76"/>
      <c r="Z137" s="76"/>
      <c r="AA137" s="122"/>
      <c r="AB137" s="72"/>
      <c r="AC137" s="109">
        <f>SUM(Tabla3[[#This Row],[ENERO]:[DICIEMBRE]])</f>
        <v>57825390</v>
      </c>
    </row>
    <row r="138" spans="1:29" ht="11.25" customHeight="1" x14ac:dyDescent="0.2">
      <c r="A138" s="110">
        <v>13</v>
      </c>
      <c r="B138" s="47" t="s">
        <v>7612</v>
      </c>
      <c r="C138" s="48">
        <v>20032</v>
      </c>
      <c r="D138" s="49" t="s">
        <v>7610</v>
      </c>
      <c r="E138" s="50" t="s">
        <v>7622</v>
      </c>
      <c r="F138" s="51">
        <v>700376001</v>
      </c>
      <c r="G138" s="52" t="s">
        <v>6344</v>
      </c>
      <c r="H138" s="53">
        <v>1800</v>
      </c>
      <c r="I138" s="28" t="s">
        <v>7954</v>
      </c>
      <c r="J138" s="29" t="s">
        <v>5266</v>
      </c>
      <c r="K138" s="55">
        <v>70</v>
      </c>
      <c r="L138" s="56">
        <v>1132565</v>
      </c>
      <c r="M138" s="50">
        <v>15</v>
      </c>
      <c r="N138" s="57" t="s">
        <v>7717</v>
      </c>
      <c r="O138" s="34" t="s">
        <v>7615</v>
      </c>
      <c r="P138" s="210">
        <v>21942251</v>
      </c>
      <c r="Q138" s="111">
        <v>10114335</v>
      </c>
      <c r="R138" s="111">
        <v>9632700</v>
      </c>
      <c r="S138" s="112">
        <v>8669430</v>
      </c>
      <c r="T138" s="112"/>
      <c r="U138" s="112"/>
      <c r="V138" s="112"/>
      <c r="W138" s="112"/>
      <c r="X138" s="112"/>
      <c r="Y138" s="112"/>
      <c r="Z138" s="112"/>
      <c r="AA138" s="109"/>
      <c r="AB138" s="112"/>
      <c r="AC138" s="109">
        <f>SUM(Tabla3[[#This Row],[ENERO]:[DICIEMBRE]])</f>
        <v>28416465</v>
      </c>
    </row>
    <row r="139" spans="1:29" ht="11.25" customHeight="1" x14ac:dyDescent="0.2">
      <c r="A139" s="110">
        <v>13</v>
      </c>
      <c r="B139" s="47" t="s">
        <v>7612</v>
      </c>
      <c r="C139" s="48">
        <v>20032</v>
      </c>
      <c r="D139" s="49" t="s">
        <v>7610</v>
      </c>
      <c r="E139" s="50" t="s">
        <v>7624</v>
      </c>
      <c r="F139" s="51">
        <v>700376001</v>
      </c>
      <c r="G139" s="52" t="s">
        <v>6344</v>
      </c>
      <c r="H139" s="53">
        <v>1800</v>
      </c>
      <c r="I139" s="28" t="s">
        <v>7954</v>
      </c>
      <c r="J139" s="74" t="s">
        <v>5266</v>
      </c>
      <c r="K139" s="55">
        <v>72</v>
      </c>
      <c r="L139" s="56">
        <v>1132566</v>
      </c>
      <c r="M139" s="50">
        <v>12</v>
      </c>
      <c r="N139" s="57" t="s">
        <v>7718</v>
      </c>
      <c r="O139" s="34" t="s">
        <v>7615</v>
      </c>
      <c r="P139" s="210">
        <v>21942269</v>
      </c>
      <c r="Q139" s="111">
        <v>8898572</v>
      </c>
      <c r="R139" s="111">
        <v>10896210</v>
      </c>
      <c r="S139" s="112">
        <v>11441021</v>
      </c>
      <c r="T139" s="112"/>
      <c r="U139" s="112"/>
      <c r="V139" s="112"/>
      <c r="W139" s="112"/>
      <c r="X139" s="112"/>
      <c r="Y139" s="112"/>
      <c r="Z139" s="112"/>
      <c r="AA139" s="109"/>
      <c r="AB139" s="112"/>
      <c r="AC139" s="109">
        <f>SUM(Tabla3[[#This Row],[ENERO]:[DICIEMBRE]])</f>
        <v>31235803</v>
      </c>
    </row>
    <row r="140" spans="1:29" ht="11.25" customHeight="1" x14ac:dyDescent="0.2">
      <c r="A140" s="115">
        <v>13</v>
      </c>
      <c r="B140" s="64" t="s">
        <v>7612</v>
      </c>
      <c r="C140" s="27">
        <v>20032</v>
      </c>
      <c r="D140" s="65" t="s">
        <v>7610</v>
      </c>
      <c r="E140" s="66" t="s">
        <v>7624</v>
      </c>
      <c r="F140" s="61">
        <v>719400000</v>
      </c>
      <c r="G140" s="38" t="s">
        <v>6152</v>
      </c>
      <c r="H140" s="70">
        <v>3842</v>
      </c>
      <c r="I140" s="28" t="s">
        <v>7954</v>
      </c>
      <c r="J140" s="29" t="s">
        <v>5266</v>
      </c>
      <c r="K140" s="60">
        <v>98</v>
      </c>
      <c r="L140" s="62">
        <v>1132581</v>
      </c>
      <c r="M140" s="29">
        <v>12</v>
      </c>
      <c r="N140" s="63" t="s">
        <v>7732</v>
      </c>
      <c r="O140" s="34" t="s">
        <v>7623</v>
      </c>
      <c r="P140" s="219">
        <v>970263225</v>
      </c>
      <c r="Q140" s="71">
        <v>6900933</v>
      </c>
      <c r="R140" s="71">
        <v>7082537</v>
      </c>
      <c r="S140" s="72">
        <v>8535365</v>
      </c>
      <c r="T140" s="120"/>
      <c r="U140" s="121"/>
      <c r="V140" s="121"/>
      <c r="W140" s="121"/>
      <c r="X140" s="121"/>
      <c r="Y140" s="121"/>
      <c r="Z140" s="120"/>
      <c r="AA140" s="76"/>
      <c r="AB140" s="72"/>
      <c r="AC140" s="109">
        <f>SUM(Tabla3[[#This Row],[ENERO]:[DICIEMBRE]])</f>
        <v>22518835</v>
      </c>
    </row>
    <row r="141" spans="1:29" ht="11.25" customHeight="1" x14ac:dyDescent="0.2">
      <c r="A141" s="115">
        <v>13</v>
      </c>
      <c r="B141" s="64" t="s">
        <v>7612</v>
      </c>
      <c r="C141" s="27">
        <v>20032</v>
      </c>
      <c r="D141" s="65" t="s">
        <v>7610</v>
      </c>
      <c r="E141" s="66" t="s">
        <v>7625</v>
      </c>
      <c r="F141" s="61">
        <v>719400000</v>
      </c>
      <c r="G141" s="38" t="s">
        <v>6152</v>
      </c>
      <c r="H141" s="70">
        <v>3842</v>
      </c>
      <c r="I141" s="28" t="s">
        <v>7954</v>
      </c>
      <c r="J141" s="29" t="s">
        <v>6050</v>
      </c>
      <c r="K141" s="60">
        <v>70</v>
      </c>
      <c r="L141" s="62">
        <v>1132582</v>
      </c>
      <c r="M141" s="29">
        <v>13</v>
      </c>
      <c r="N141" s="63" t="s">
        <v>7733</v>
      </c>
      <c r="O141" s="34" t="s">
        <v>7623</v>
      </c>
      <c r="P141" s="219">
        <v>971134968</v>
      </c>
      <c r="Q141" s="71">
        <v>12793560</v>
      </c>
      <c r="R141" s="71">
        <v>8611050</v>
      </c>
      <c r="S141" s="72">
        <v>13285620</v>
      </c>
      <c r="T141" s="120"/>
      <c r="U141" s="121"/>
      <c r="V141" s="121"/>
      <c r="W141" s="121"/>
      <c r="X141" s="121"/>
      <c r="Y141" s="121"/>
      <c r="Z141" s="120"/>
      <c r="AA141" s="76"/>
      <c r="AB141" s="72"/>
      <c r="AC141" s="109">
        <f>SUM(Tabla3[[#This Row],[ENERO]:[DICIEMBRE]])</f>
        <v>34690230</v>
      </c>
    </row>
    <row r="142" spans="1:29" ht="11.25" customHeight="1" x14ac:dyDescent="0.2">
      <c r="A142" s="115">
        <v>13</v>
      </c>
      <c r="B142" s="64" t="s">
        <v>7612</v>
      </c>
      <c r="C142" s="27">
        <v>20032</v>
      </c>
      <c r="D142" s="65" t="s">
        <v>7610</v>
      </c>
      <c r="E142" s="66" t="s">
        <v>7613</v>
      </c>
      <c r="F142" s="61">
        <v>719400000</v>
      </c>
      <c r="G142" s="38" t="s">
        <v>6152</v>
      </c>
      <c r="H142" s="70">
        <v>3842</v>
      </c>
      <c r="I142" s="28" t="s">
        <v>7954</v>
      </c>
      <c r="J142" s="29" t="s">
        <v>6057</v>
      </c>
      <c r="K142" s="60">
        <v>98</v>
      </c>
      <c r="L142" s="62">
        <v>1132583</v>
      </c>
      <c r="M142" s="29">
        <v>12</v>
      </c>
      <c r="N142" s="63" t="s">
        <v>7693</v>
      </c>
      <c r="O142" s="34" t="s">
        <v>7623</v>
      </c>
      <c r="P142" s="219">
        <v>970291733</v>
      </c>
      <c r="Q142" s="71">
        <v>19353804</v>
      </c>
      <c r="R142" s="71">
        <v>19825848</v>
      </c>
      <c r="S142" s="72">
        <v>20297892</v>
      </c>
      <c r="T142" s="120"/>
      <c r="U142" s="121"/>
      <c r="V142" s="121"/>
      <c r="W142" s="121"/>
      <c r="X142" s="121"/>
      <c r="Y142" s="121"/>
      <c r="Z142" s="120"/>
      <c r="AA142" s="76"/>
      <c r="AB142" s="72"/>
      <c r="AC142" s="109">
        <f>SUM(Tabla3[[#This Row],[ENERO]:[DICIEMBRE]])</f>
        <v>59477544</v>
      </c>
    </row>
    <row r="143" spans="1:29" ht="11.25" customHeight="1" x14ac:dyDescent="0.2">
      <c r="A143" s="115">
        <v>13</v>
      </c>
      <c r="B143" s="64" t="s">
        <v>7612</v>
      </c>
      <c r="C143" s="27">
        <v>20032</v>
      </c>
      <c r="D143" s="65" t="s">
        <v>7610</v>
      </c>
      <c r="E143" s="66" t="s">
        <v>7622</v>
      </c>
      <c r="F143" s="61">
        <v>719400000</v>
      </c>
      <c r="G143" s="38" t="s">
        <v>6152</v>
      </c>
      <c r="H143" s="70">
        <v>3842</v>
      </c>
      <c r="I143" s="28" t="s">
        <v>7954</v>
      </c>
      <c r="J143" s="29" t="s">
        <v>6050</v>
      </c>
      <c r="K143" s="60">
        <v>60</v>
      </c>
      <c r="L143" s="62">
        <v>1132584</v>
      </c>
      <c r="M143" s="29">
        <v>15</v>
      </c>
      <c r="N143" s="63" t="s">
        <v>7734</v>
      </c>
      <c r="O143" s="78" t="s">
        <v>7623</v>
      </c>
      <c r="P143" s="219">
        <v>970826742</v>
      </c>
      <c r="Q143" s="71">
        <v>6582345</v>
      </c>
      <c r="R143" s="71">
        <v>6100710</v>
      </c>
      <c r="S143" s="72">
        <v>6742890</v>
      </c>
      <c r="T143" s="120"/>
      <c r="U143" s="121"/>
      <c r="V143" s="121"/>
      <c r="W143" s="121"/>
      <c r="X143" s="121"/>
      <c r="Y143" s="121"/>
      <c r="Z143" s="120"/>
      <c r="AA143" s="76"/>
      <c r="AB143" s="72"/>
      <c r="AC143" s="109">
        <f>SUM(Tabla3[[#This Row],[ENERO]:[DICIEMBRE]])</f>
        <v>19425945</v>
      </c>
    </row>
    <row r="144" spans="1:29" ht="11.25" customHeight="1" x14ac:dyDescent="0.2">
      <c r="A144" s="172">
        <v>13</v>
      </c>
      <c r="B144" s="28" t="s">
        <v>7612</v>
      </c>
      <c r="C144" s="27">
        <v>20032</v>
      </c>
      <c r="D144" s="30" t="s">
        <v>7610</v>
      </c>
      <c r="E144" s="29" t="s">
        <v>7613</v>
      </c>
      <c r="F144" s="39">
        <v>719400000</v>
      </c>
      <c r="G144" s="37" t="s">
        <v>6152</v>
      </c>
      <c r="H144" s="29">
        <v>3842</v>
      </c>
      <c r="I144" s="28" t="s">
        <v>7954</v>
      </c>
      <c r="J144" s="29" t="s">
        <v>6050</v>
      </c>
      <c r="K144" s="29">
        <v>83</v>
      </c>
      <c r="L144" s="123">
        <v>1132585</v>
      </c>
      <c r="M144" s="32">
        <v>12</v>
      </c>
      <c r="N144" s="34" t="s">
        <v>7694</v>
      </c>
      <c r="O144" s="34" t="s">
        <v>7623</v>
      </c>
      <c r="P144" s="231">
        <v>970826718</v>
      </c>
      <c r="Q144" s="35">
        <v>14633364</v>
      </c>
      <c r="R144" s="35">
        <v>14869386</v>
      </c>
      <c r="S144" s="36">
        <v>14869386</v>
      </c>
      <c r="T144" s="36"/>
      <c r="U144" s="36"/>
      <c r="V144" s="36"/>
      <c r="W144" s="36"/>
      <c r="X144" s="36"/>
      <c r="Y144" s="36"/>
      <c r="Z144" s="36"/>
      <c r="AA144" s="36"/>
      <c r="AB144" s="36"/>
      <c r="AC144" s="109">
        <f>SUM(Tabla3[[#This Row],[ENERO]:[DICIEMBRE]])</f>
        <v>44372136</v>
      </c>
    </row>
    <row r="145" spans="1:29" ht="11.25" customHeight="1" x14ac:dyDescent="0.2">
      <c r="A145" s="172">
        <v>13</v>
      </c>
      <c r="B145" s="28" t="s">
        <v>7612</v>
      </c>
      <c r="C145" s="27">
        <v>20032</v>
      </c>
      <c r="D145" s="30" t="s">
        <v>7610</v>
      </c>
      <c r="E145" s="29" t="s">
        <v>7626</v>
      </c>
      <c r="F145" s="39">
        <v>738689003</v>
      </c>
      <c r="G145" s="93" t="s">
        <v>6162</v>
      </c>
      <c r="H145" s="29">
        <v>6979</v>
      </c>
      <c r="I145" s="28" t="s">
        <v>7954</v>
      </c>
      <c r="J145" s="29" t="s">
        <v>6049</v>
      </c>
      <c r="K145" s="29">
        <v>100</v>
      </c>
      <c r="L145" s="123">
        <v>1132586</v>
      </c>
      <c r="M145" s="32">
        <v>7</v>
      </c>
      <c r="N145" s="34" t="s">
        <v>7705</v>
      </c>
      <c r="O145" s="34" t="s">
        <v>7616</v>
      </c>
      <c r="P145" s="231">
        <v>84881392</v>
      </c>
      <c r="Q145" s="35">
        <v>16659150</v>
      </c>
      <c r="R145" s="35">
        <v>16659150</v>
      </c>
      <c r="S145" s="36">
        <v>14993235</v>
      </c>
      <c r="T145" s="36"/>
      <c r="U145" s="36"/>
      <c r="V145" s="36"/>
      <c r="W145" s="36"/>
      <c r="X145" s="36"/>
      <c r="Y145" s="36"/>
      <c r="Z145" s="36"/>
      <c r="AA145" s="36"/>
      <c r="AB145" s="36"/>
      <c r="AC145" s="109">
        <f>SUM(Tabla3[[#This Row],[ENERO]:[DICIEMBRE]])</f>
        <v>48311535</v>
      </c>
    </row>
    <row r="146" spans="1:29" ht="11.25" customHeight="1" x14ac:dyDescent="0.2">
      <c r="A146" s="172">
        <v>13</v>
      </c>
      <c r="B146" s="28" t="s">
        <v>7612</v>
      </c>
      <c r="C146" s="27">
        <v>20032</v>
      </c>
      <c r="D146" s="30" t="s">
        <v>7610</v>
      </c>
      <c r="E146" s="29" t="s">
        <v>7626</v>
      </c>
      <c r="F146" s="39">
        <v>717150007</v>
      </c>
      <c r="G146" s="37" t="s">
        <v>6154</v>
      </c>
      <c r="H146" s="29">
        <v>6570</v>
      </c>
      <c r="I146" s="28" t="s">
        <v>7954</v>
      </c>
      <c r="J146" s="29" t="s">
        <v>6040</v>
      </c>
      <c r="K146" s="29">
        <v>50</v>
      </c>
      <c r="L146" s="123">
        <v>1132588</v>
      </c>
      <c r="M146" s="32">
        <v>7</v>
      </c>
      <c r="N146" s="34" t="s">
        <v>7766</v>
      </c>
      <c r="O146" s="34" t="s">
        <v>7615</v>
      </c>
      <c r="P146" s="231">
        <v>10705171</v>
      </c>
      <c r="Q146" s="35">
        <v>6663660</v>
      </c>
      <c r="R146" s="35">
        <v>5997294</v>
      </c>
      <c r="S146" s="36">
        <v>6497069</v>
      </c>
      <c r="T146" s="36"/>
      <c r="U146" s="36"/>
      <c r="V146" s="36"/>
      <c r="W146" s="36"/>
      <c r="X146" s="36"/>
      <c r="Y146" s="36"/>
      <c r="Z146" s="36"/>
      <c r="AA146" s="36"/>
      <c r="AB146" s="36"/>
      <c r="AC146" s="109">
        <f>SUM(Tabla3[[#This Row],[ENERO]:[DICIEMBRE]])</f>
        <v>19158023</v>
      </c>
    </row>
    <row r="147" spans="1:29" ht="11.25" customHeight="1" x14ac:dyDescent="0.2">
      <c r="A147" s="172">
        <v>13</v>
      </c>
      <c r="B147" s="28" t="s">
        <v>7612</v>
      </c>
      <c r="C147" s="27">
        <v>20032</v>
      </c>
      <c r="D147" s="30" t="s">
        <v>7610</v>
      </c>
      <c r="E147" s="29" t="s">
        <v>7626</v>
      </c>
      <c r="F147" s="44">
        <v>716316009</v>
      </c>
      <c r="G147" s="196" t="s">
        <v>6153</v>
      </c>
      <c r="H147" s="197">
        <v>6470</v>
      </c>
      <c r="I147" s="28" t="s">
        <v>7954</v>
      </c>
      <c r="J147" s="29" t="s">
        <v>6056</v>
      </c>
      <c r="K147" s="29">
        <v>80</v>
      </c>
      <c r="L147" s="45">
        <v>1132589</v>
      </c>
      <c r="M147" s="32">
        <v>7</v>
      </c>
      <c r="N147" s="46" t="s">
        <v>7775</v>
      </c>
      <c r="O147" s="34" t="s">
        <v>7615</v>
      </c>
      <c r="P147" s="208">
        <v>10706658</v>
      </c>
      <c r="Q147" s="35">
        <v>10495265</v>
      </c>
      <c r="R147" s="35">
        <v>10495265</v>
      </c>
      <c r="S147" s="36">
        <v>10162082</v>
      </c>
      <c r="T147" s="36"/>
      <c r="U147" s="36"/>
      <c r="V147" s="36"/>
      <c r="W147" s="36"/>
      <c r="X147" s="36"/>
      <c r="Y147" s="36"/>
      <c r="Z147" s="36"/>
      <c r="AA147" s="36"/>
      <c r="AB147" s="36"/>
      <c r="AC147" s="109">
        <f>SUM(Tabla3[[#This Row],[ENERO]:[DICIEMBRE]])</f>
        <v>31152612</v>
      </c>
    </row>
    <row r="148" spans="1:29" ht="11.25" customHeight="1" x14ac:dyDescent="0.2">
      <c r="A148" s="172">
        <v>13</v>
      </c>
      <c r="B148" s="28" t="s">
        <v>7612</v>
      </c>
      <c r="C148" s="27">
        <v>20032</v>
      </c>
      <c r="D148" s="30" t="s">
        <v>7610</v>
      </c>
      <c r="E148" s="29" t="s">
        <v>7626</v>
      </c>
      <c r="F148" s="44">
        <v>731013004</v>
      </c>
      <c r="G148" s="37" t="s">
        <v>6164</v>
      </c>
      <c r="H148" s="29">
        <v>7003</v>
      </c>
      <c r="I148" s="28" t="s">
        <v>7954</v>
      </c>
      <c r="J148" s="29" t="s">
        <v>6057</v>
      </c>
      <c r="K148" s="29">
        <v>75</v>
      </c>
      <c r="L148" s="45">
        <v>1132590</v>
      </c>
      <c r="M148" s="32">
        <v>7</v>
      </c>
      <c r="N148" s="46" t="s">
        <v>7704</v>
      </c>
      <c r="O148" s="34" t="s">
        <v>7615</v>
      </c>
      <c r="P148" s="209">
        <v>11282380</v>
      </c>
      <c r="Q148" s="35">
        <v>12494363</v>
      </c>
      <c r="R148" s="35">
        <v>12494363</v>
      </c>
      <c r="S148" s="36">
        <v>12494363</v>
      </c>
      <c r="T148" s="36"/>
      <c r="U148" s="36"/>
      <c r="V148" s="36"/>
      <c r="W148" s="36"/>
      <c r="X148" s="36"/>
      <c r="Y148" s="36"/>
      <c r="Z148" s="36"/>
      <c r="AA148" s="36"/>
      <c r="AB148" s="36"/>
      <c r="AC148" s="109">
        <f>SUM(Tabla3[[#This Row],[ENERO]:[DICIEMBRE]])</f>
        <v>37483089</v>
      </c>
    </row>
    <row r="149" spans="1:29" ht="11.25" customHeight="1" x14ac:dyDescent="0.2">
      <c r="A149" s="172">
        <v>13</v>
      </c>
      <c r="B149" s="28" t="s">
        <v>7612</v>
      </c>
      <c r="C149" s="27">
        <v>20032</v>
      </c>
      <c r="D149" s="30" t="s">
        <v>7610</v>
      </c>
      <c r="E149" s="29" t="s">
        <v>7626</v>
      </c>
      <c r="F149" s="44">
        <v>738689003</v>
      </c>
      <c r="G149" s="37" t="s">
        <v>6162</v>
      </c>
      <c r="H149" s="29">
        <v>6979</v>
      </c>
      <c r="I149" s="28" t="s">
        <v>7954</v>
      </c>
      <c r="J149" s="29" t="s">
        <v>6050</v>
      </c>
      <c r="K149" s="29">
        <v>140</v>
      </c>
      <c r="L149" s="45">
        <v>1132591</v>
      </c>
      <c r="M149" s="32">
        <v>7</v>
      </c>
      <c r="N149" s="46" t="s">
        <v>7706</v>
      </c>
      <c r="O149" s="34" t="s">
        <v>7616</v>
      </c>
      <c r="P149" s="209">
        <v>84881376</v>
      </c>
      <c r="Q149" s="35">
        <v>20324163</v>
      </c>
      <c r="R149" s="35">
        <v>19824389</v>
      </c>
      <c r="S149" s="36">
        <v>18824840</v>
      </c>
      <c r="T149" s="36"/>
      <c r="U149" s="36"/>
      <c r="V149" s="36"/>
      <c r="W149" s="36"/>
      <c r="X149" s="36"/>
      <c r="Y149" s="36"/>
      <c r="Z149" s="36"/>
      <c r="AA149" s="36"/>
      <c r="AB149" s="36"/>
      <c r="AC149" s="109">
        <f>SUM(Tabla3[[#This Row],[ENERO]:[DICIEMBRE]])</f>
        <v>58973392</v>
      </c>
    </row>
    <row r="150" spans="1:29" ht="11.25" customHeight="1" x14ac:dyDescent="0.2">
      <c r="A150" s="172">
        <v>13</v>
      </c>
      <c r="B150" s="28" t="s">
        <v>7612</v>
      </c>
      <c r="C150" s="27">
        <v>20032</v>
      </c>
      <c r="D150" s="30" t="s">
        <v>7610</v>
      </c>
      <c r="E150" s="29" t="s">
        <v>7626</v>
      </c>
      <c r="F150" s="44">
        <v>717150007</v>
      </c>
      <c r="G150" s="37" t="s">
        <v>7665</v>
      </c>
      <c r="H150" s="29">
        <v>6570</v>
      </c>
      <c r="I150" s="28" t="s">
        <v>7954</v>
      </c>
      <c r="J150" s="29" t="s">
        <v>6041</v>
      </c>
      <c r="K150" s="29">
        <v>75</v>
      </c>
      <c r="L150" s="45">
        <v>1132593</v>
      </c>
      <c r="M150" s="32">
        <v>7</v>
      </c>
      <c r="N150" s="46" t="s">
        <v>7807</v>
      </c>
      <c r="O150" s="34" t="s">
        <v>7615</v>
      </c>
      <c r="P150" s="209">
        <v>10705198</v>
      </c>
      <c r="Q150" s="35">
        <v>10828448</v>
      </c>
      <c r="R150" s="35">
        <v>12327771</v>
      </c>
      <c r="S150" s="36">
        <v>12494363</v>
      </c>
      <c r="T150" s="36"/>
      <c r="U150" s="36"/>
      <c r="V150" s="36"/>
      <c r="W150" s="36"/>
      <c r="X150" s="36"/>
      <c r="Y150" s="36"/>
      <c r="Z150" s="36"/>
      <c r="AA150" s="36"/>
      <c r="AB150" s="36"/>
      <c r="AC150" s="109">
        <f>SUM(Tabla3[[#This Row],[ENERO]:[DICIEMBRE]])</f>
        <v>35650582</v>
      </c>
    </row>
    <row r="151" spans="1:29" ht="11.25" customHeight="1" x14ac:dyDescent="0.2">
      <c r="A151" s="110">
        <v>13</v>
      </c>
      <c r="B151" s="83" t="s">
        <v>7612</v>
      </c>
      <c r="C151" s="48">
        <v>20032</v>
      </c>
      <c r="D151" s="84" t="s">
        <v>7610</v>
      </c>
      <c r="E151" s="55" t="s">
        <v>7625</v>
      </c>
      <c r="F151" s="51">
        <v>719400000</v>
      </c>
      <c r="G151" s="85" t="s">
        <v>6152</v>
      </c>
      <c r="H151" s="53">
        <v>3842</v>
      </c>
      <c r="I151" s="28" t="s">
        <v>7954</v>
      </c>
      <c r="J151" s="29" t="s">
        <v>6055</v>
      </c>
      <c r="K151" s="55">
        <v>65</v>
      </c>
      <c r="L151" s="56">
        <v>1132595</v>
      </c>
      <c r="M151" s="54">
        <v>13</v>
      </c>
      <c r="N151" s="57" t="s">
        <v>7962</v>
      </c>
      <c r="O151" s="86" t="s">
        <v>7623</v>
      </c>
      <c r="P151" s="86">
        <v>970721169</v>
      </c>
      <c r="Q151" s="161">
        <v>7626930</v>
      </c>
      <c r="R151" s="161">
        <v>7257885</v>
      </c>
      <c r="S151" s="162">
        <v>7380900</v>
      </c>
      <c r="T151" s="76"/>
      <c r="U151" s="76"/>
      <c r="V151" s="76"/>
      <c r="W151" s="76"/>
      <c r="X151" s="76"/>
      <c r="Y151" s="76"/>
      <c r="Z151" s="76"/>
      <c r="AA151" s="76"/>
      <c r="AB151" s="72"/>
      <c r="AC151" s="109">
        <f>SUM(Tabla3[[#This Row],[ENERO]:[DICIEMBRE]])</f>
        <v>22265715</v>
      </c>
    </row>
    <row r="152" spans="1:29" ht="11.25" customHeight="1" x14ac:dyDescent="0.2">
      <c r="A152" s="172">
        <v>13</v>
      </c>
      <c r="B152" s="28" t="s">
        <v>7612</v>
      </c>
      <c r="C152" s="27">
        <v>20032</v>
      </c>
      <c r="D152" s="30" t="s">
        <v>7610</v>
      </c>
      <c r="E152" s="29" t="s">
        <v>7625</v>
      </c>
      <c r="F152" s="44">
        <v>717150007</v>
      </c>
      <c r="G152" s="37" t="s">
        <v>7665</v>
      </c>
      <c r="H152" s="29">
        <v>6570</v>
      </c>
      <c r="I152" s="28" t="s">
        <v>7954</v>
      </c>
      <c r="J152" s="29" t="s">
        <v>6039</v>
      </c>
      <c r="K152" s="29">
        <v>90</v>
      </c>
      <c r="L152" s="45">
        <v>1132596</v>
      </c>
      <c r="M152" s="32">
        <v>13</v>
      </c>
      <c r="N152" s="33" t="s">
        <v>7963</v>
      </c>
      <c r="O152" s="34" t="s">
        <v>7615</v>
      </c>
      <c r="P152" s="209">
        <v>10705210</v>
      </c>
      <c r="Q152" s="35">
        <v>9349140</v>
      </c>
      <c r="R152" s="35"/>
      <c r="S152" s="36">
        <v>18575265</v>
      </c>
      <c r="T152" s="36"/>
      <c r="U152" s="36"/>
      <c r="V152" s="36"/>
      <c r="W152" s="36"/>
      <c r="X152" s="36"/>
      <c r="Y152" s="36"/>
      <c r="Z152" s="36"/>
      <c r="AA152" s="36"/>
      <c r="AB152" s="36"/>
      <c r="AC152" s="109">
        <f>SUM(Tabla3[[#This Row],[ENERO]:[DICIEMBRE]])</f>
        <v>27924405</v>
      </c>
    </row>
    <row r="153" spans="1:29" ht="11.25" customHeight="1" x14ac:dyDescent="0.2">
      <c r="A153" s="172">
        <v>13</v>
      </c>
      <c r="B153" s="28" t="s">
        <v>7612</v>
      </c>
      <c r="C153" s="27">
        <v>20032</v>
      </c>
      <c r="D153" s="30" t="s">
        <v>7610</v>
      </c>
      <c r="E153" s="60" t="s">
        <v>7624</v>
      </c>
      <c r="F153" s="223">
        <v>719400000</v>
      </c>
      <c r="G153" s="38" t="s">
        <v>6152</v>
      </c>
      <c r="H153" s="29">
        <v>3842</v>
      </c>
      <c r="I153" s="28" t="s">
        <v>7954</v>
      </c>
      <c r="J153" s="29" t="s">
        <v>6057</v>
      </c>
      <c r="K153" s="60">
        <v>64</v>
      </c>
      <c r="L153" s="232">
        <v>1132587</v>
      </c>
      <c r="M153" s="32">
        <v>12</v>
      </c>
      <c r="N153" s="223" t="s">
        <v>8387</v>
      </c>
      <c r="O153" s="63" t="s">
        <v>7623</v>
      </c>
      <c r="P153" s="219">
        <v>971134984</v>
      </c>
      <c r="Q153" s="71"/>
      <c r="R153" s="224">
        <v>11441021</v>
      </c>
      <c r="S153" s="72">
        <v>5992916</v>
      </c>
      <c r="T153" s="120"/>
      <c r="U153" s="121"/>
      <c r="V153" s="121"/>
      <c r="W153" s="121"/>
      <c r="X153" s="121"/>
      <c r="Y153" s="121"/>
      <c r="Z153" s="121"/>
      <c r="AA153" s="177"/>
      <c r="AB153" s="72"/>
      <c r="AC153" s="109">
        <f>SUM(Tabla3[[#This Row],[ENERO]:[DICIEMBRE]])</f>
        <v>17433937</v>
      </c>
    </row>
    <row r="154" spans="1:29" ht="11.25" customHeight="1" x14ac:dyDescent="0.2">
      <c r="A154" s="172">
        <v>13</v>
      </c>
      <c r="B154" s="28" t="s">
        <v>7612</v>
      </c>
      <c r="C154" s="27">
        <v>20032</v>
      </c>
      <c r="D154" s="30" t="s">
        <v>7610</v>
      </c>
      <c r="E154" s="60" t="s">
        <v>7625</v>
      </c>
      <c r="F154" s="223">
        <v>719400000</v>
      </c>
      <c r="G154" s="38" t="s">
        <v>6152</v>
      </c>
      <c r="H154" s="29">
        <v>3842</v>
      </c>
      <c r="I154" s="28" t="s">
        <v>7954</v>
      </c>
      <c r="J154" s="29" t="s">
        <v>6057</v>
      </c>
      <c r="K154" s="60">
        <v>75</v>
      </c>
      <c r="L154" s="223">
        <v>1132594</v>
      </c>
      <c r="M154" s="32">
        <v>13</v>
      </c>
      <c r="N154" s="223" t="s">
        <v>8388</v>
      </c>
      <c r="O154" s="63" t="s">
        <v>7623</v>
      </c>
      <c r="P154" s="219">
        <v>970291752</v>
      </c>
      <c r="Q154" s="71"/>
      <c r="R154" s="224">
        <v>14884815</v>
      </c>
      <c r="S154" s="72">
        <v>6888840</v>
      </c>
      <c r="T154" s="120"/>
      <c r="U154" s="121"/>
      <c r="V154" s="121"/>
      <c r="W154" s="121"/>
      <c r="X154" s="121"/>
      <c r="Y154" s="121"/>
      <c r="Z154" s="121"/>
      <c r="AA154" s="177"/>
      <c r="AB154" s="72"/>
      <c r="AC154" s="109">
        <f>SUM(Tabla3[[#This Row],[ENERO]:[DICIEMBRE]])</f>
        <v>21773655</v>
      </c>
    </row>
    <row r="155" spans="1:29" ht="11.25" customHeight="1" x14ac:dyDescent="0.2">
      <c r="A155" s="172">
        <v>13</v>
      </c>
      <c r="B155" s="28" t="s">
        <v>7612</v>
      </c>
      <c r="C155" s="27">
        <v>20032</v>
      </c>
      <c r="D155" s="30" t="s">
        <v>7610</v>
      </c>
      <c r="E155" s="29" t="s">
        <v>7625</v>
      </c>
      <c r="F155" s="44">
        <v>717150007</v>
      </c>
      <c r="G155" s="37" t="s">
        <v>7665</v>
      </c>
      <c r="H155" s="29">
        <v>6570</v>
      </c>
      <c r="I155" s="28" t="s">
        <v>7954</v>
      </c>
      <c r="J155" s="29" t="s">
        <v>7961</v>
      </c>
      <c r="K155" s="29">
        <v>110</v>
      </c>
      <c r="L155" s="45">
        <v>1132597</v>
      </c>
      <c r="M155" s="32">
        <v>13</v>
      </c>
      <c r="N155" s="33" t="s">
        <v>7964</v>
      </c>
      <c r="O155" s="34" t="s">
        <v>7615</v>
      </c>
      <c r="P155" s="209">
        <v>10705201</v>
      </c>
      <c r="Q155" s="35">
        <v>13162605</v>
      </c>
      <c r="R155" s="35">
        <v>13531650</v>
      </c>
      <c r="S155" s="36">
        <v>13777680</v>
      </c>
      <c r="T155" s="36"/>
      <c r="U155" s="36"/>
      <c r="V155" s="36"/>
      <c r="W155" s="36"/>
      <c r="X155" s="36"/>
      <c r="Y155" s="36"/>
      <c r="Z155" s="36"/>
      <c r="AA155" s="36"/>
      <c r="AB155" s="36"/>
      <c r="AC155" s="109">
        <f>SUM(Tabla3[[#This Row],[ENERO]:[DICIEMBRE]])</f>
        <v>40471935</v>
      </c>
    </row>
    <row r="156" spans="1:29" ht="11.25" customHeight="1" x14ac:dyDescent="0.2">
      <c r="A156" s="115">
        <v>14</v>
      </c>
      <c r="B156" s="29" t="s">
        <v>7612</v>
      </c>
      <c r="C156" s="27">
        <v>20032</v>
      </c>
      <c r="D156" s="30" t="s">
        <v>7610</v>
      </c>
      <c r="E156" s="29" t="s">
        <v>7617</v>
      </c>
      <c r="F156" s="29">
        <v>700376001</v>
      </c>
      <c r="G156" s="37" t="s">
        <v>6344</v>
      </c>
      <c r="H156" s="29">
        <v>1800</v>
      </c>
      <c r="I156" s="28" t="s">
        <v>7954</v>
      </c>
      <c r="J156" s="29" t="s">
        <v>6047</v>
      </c>
      <c r="K156" s="29">
        <v>15</v>
      </c>
      <c r="L156" s="37">
        <v>1140139</v>
      </c>
      <c r="M156" s="32">
        <v>11</v>
      </c>
      <c r="N156" s="38" t="s">
        <v>7719</v>
      </c>
      <c r="O156" s="38" t="s">
        <v>7615</v>
      </c>
      <c r="P156" s="225">
        <v>10577165</v>
      </c>
      <c r="Q156" s="35">
        <v>1197958</v>
      </c>
      <c r="R156" s="35">
        <v>1180626</v>
      </c>
      <c r="S156" s="36">
        <v>931745</v>
      </c>
      <c r="T156" s="36"/>
      <c r="U156" s="36"/>
      <c r="V156" s="36"/>
      <c r="W156" s="36"/>
      <c r="X156" s="36"/>
      <c r="Y156" s="36"/>
      <c r="Z156" s="36"/>
      <c r="AA156" s="36"/>
      <c r="AB156" s="36"/>
      <c r="AC156" s="109">
        <f>SUM(Tabla3[[#This Row],[ENERO]:[DICIEMBRE]])</f>
        <v>3310329</v>
      </c>
    </row>
    <row r="157" spans="1:29" ht="11.25" customHeight="1" x14ac:dyDescent="0.2">
      <c r="A157" s="115">
        <v>14</v>
      </c>
      <c r="B157" s="29" t="s">
        <v>7612</v>
      </c>
      <c r="C157" s="27">
        <v>20032</v>
      </c>
      <c r="D157" s="30" t="s">
        <v>7610</v>
      </c>
      <c r="E157" s="29" t="s">
        <v>7619</v>
      </c>
      <c r="F157" s="29">
        <v>700376001</v>
      </c>
      <c r="G157" s="37" t="s">
        <v>6344</v>
      </c>
      <c r="H157" s="29">
        <v>1800</v>
      </c>
      <c r="I157" s="28" t="s">
        <v>7954</v>
      </c>
      <c r="J157" s="29" t="s">
        <v>6047</v>
      </c>
      <c r="K157" s="29">
        <v>15</v>
      </c>
      <c r="L157" s="37">
        <v>1140140</v>
      </c>
      <c r="M157" s="32">
        <v>11</v>
      </c>
      <c r="N157" s="38" t="s">
        <v>7720</v>
      </c>
      <c r="O157" s="38" t="s">
        <v>7615</v>
      </c>
      <c r="P157" s="225">
        <v>10577165</v>
      </c>
      <c r="Q157" s="35">
        <v>1351981</v>
      </c>
      <c r="R157" s="35">
        <v>1351981</v>
      </c>
      <c r="S157" s="36">
        <v>1182983</v>
      </c>
      <c r="T157" s="36"/>
      <c r="U157" s="36"/>
      <c r="V157" s="36"/>
      <c r="W157" s="36"/>
      <c r="X157" s="36"/>
      <c r="Y157" s="36"/>
      <c r="Z157" s="36"/>
      <c r="AA157" s="36"/>
      <c r="AB157" s="36"/>
      <c r="AC157" s="109">
        <f>SUM(Tabla3[[#This Row],[ENERO]:[DICIEMBRE]])</f>
        <v>3886945</v>
      </c>
    </row>
    <row r="158" spans="1:29" ht="11.25" customHeight="1" x14ac:dyDescent="0.2">
      <c r="A158" s="115">
        <v>14</v>
      </c>
      <c r="B158" s="28" t="s">
        <v>7612</v>
      </c>
      <c r="C158" s="27">
        <v>20032</v>
      </c>
      <c r="D158" s="30" t="s">
        <v>7610</v>
      </c>
      <c r="E158" s="74" t="s">
        <v>7626</v>
      </c>
      <c r="F158" s="29">
        <v>738689003</v>
      </c>
      <c r="G158" s="37" t="s">
        <v>6162</v>
      </c>
      <c r="H158" s="29">
        <v>6979</v>
      </c>
      <c r="I158" s="28" t="s">
        <v>7954</v>
      </c>
      <c r="J158" s="74" t="s">
        <v>6047</v>
      </c>
      <c r="K158" s="74">
        <v>50</v>
      </c>
      <c r="L158" s="37">
        <v>1140221</v>
      </c>
      <c r="M158" s="74">
        <v>7</v>
      </c>
      <c r="N158" s="38" t="s">
        <v>7721</v>
      </c>
      <c r="O158" s="139" t="s">
        <v>7616</v>
      </c>
      <c r="P158" s="222">
        <v>84881198</v>
      </c>
      <c r="Q158" s="35">
        <v>4937772</v>
      </c>
      <c r="R158" s="35">
        <v>7216744</v>
      </c>
      <c r="S158" s="36">
        <v>5887344</v>
      </c>
      <c r="T158" s="36"/>
      <c r="U158" s="36"/>
      <c r="V158" s="36"/>
      <c r="W158" s="36"/>
      <c r="X158" s="36"/>
      <c r="Y158" s="36"/>
      <c r="Z158" s="36"/>
      <c r="AA158" s="36"/>
      <c r="AB158" s="36"/>
      <c r="AC158" s="109">
        <f>SUM(Tabla3[[#This Row],[ENERO]:[DICIEMBRE]])</f>
        <v>18041860</v>
      </c>
    </row>
    <row r="159" spans="1:29" ht="11.25" customHeight="1" x14ac:dyDescent="0.2">
      <c r="A159" s="115">
        <v>14</v>
      </c>
      <c r="B159" s="28" t="s">
        <v>7612</v>
      </c>
      <c r="C159" s="27">
        <v>20032</v>
      </c>
      <c r="D159" s="30" t="s">
        <v>7610</v>
      </c>
      <c r="E159" s="74" t="s">
        <v>7735</v>
      </c>
      <c r="F159" s="29">
        <v>700376001</v>
      </c>
      <c r="G159" s="37" t="s">
        <v>8088</v>
      </c>
      <c r="H159" s="29">
        <v>1800</v>
      </c>
      <c r="I159" s="28" t="s">
        <v>7954</v>
      </c>
      <c r="J159" s="29" t="s">
        <v>6047</v>
      </c>
      <c r="K159" s="74">
        <v>100</v>
      </c>
      <c r="L159" s="37">
        <v>1140222</v>
      </c>
      <c r="M159" s="74">
        <v>36</v>
      </c>
      <c r="N159" s="38" t="s">
        <v>8108</v>
      </c>
      <c r="O159" s="139" t="s">
        <v>7615</v>
      </c>
      <c r="P159" s="222">
        <v>35401176</v>
      </c>
      <c r="Q159" s="35">
        <v>11761015</v>
      </c>
      <c r="R159" s="35">
        <v>12223294</v>
      </c>
      <c r="S159" s="36">
        <v>11551848</v>
      </c>
      <c r="T159" s="36"/>
      <c r="U159" s="36"/>
      <c r="V159" s="36"/>
      <c r="W159" s="36"/>
      <c r="X159" s="36"/>
      <c r="Y159" s="36"/>
      <c r="Z159" s="36"/>
      <c r="AA159" s="185"/>
      <c r="AB159" s="36"/>
      <c r="AC159" s="109">
        <f>SUM(Tabla3[[#This Row],[ENERO]:[DICIEMBRE]])</f>
        <v>35536157</v>
      </c>
    </row>
    <row r="160" spans="1:29" ht="11.25" customHeight="1" x14ac:dyDescent="0.2">
      <c r="A160" s="168">
        <v>15</v>
      </c>
      <c r="B160" s="66" t="s">
        <v>7612</v>
      </c>
      <c r="C160" s="27">
        <v>20032</v>
      </c>
      <c r="D160" s="65" t="s">
        <v>7610</v>
      </c>
      <c r="E160" s="60" t="s">
        <v>7617</v>
      </c>
      <c r="F160" s="67">
        <v>717449002</v>
      </c>
      <c r="G160" s="38" t="s">
        <v>6155</v>
      </c>
      <c r="H160" s="29">
        <v>6830</v>
      </c>
      <c r="I160" s="28" t="s">
        <v>7954</v>
      </c>
      <c r="J160" s="29" t="s">
        <v>6032</v>
      </c>
      <c r="K160" s="60">
        <v>10</v>
      </c>
      <c r="L160" s="62">
        <v>1150078</v>
      </c>
      <c r="M160" s="29">
        <v>11</v>
      </c>
      <c r="N160" s="81" t="s">
        <v>7722</v>
      </c>
      <c r="O160" s="34" t="s">
        <v>7623</v>
      </c>
      <c r="P160" s="219">
        <v>971844663</v>
      </c>
      <c r="Q160" s="169">
        <v>896717</v>
      </c>
      <c r="R160" s="35">
        <v>896717</v>
      </c>
      <c r="S160" s="158">
        <v>1046170</v>
      </c>
      <c r="T160" s="76"/>
      <c r="U160" s="76"/>
      <c r="V160" s="76"/>
      <c r="W160" s="76"/>
      <c r="X160" s="76"/>
      <c r="Y160" s="76"/>
      <c r="Z160" s="76"/>
      <c r="AA160" s="122"/>
      <c r="AB160" s="72"/>
      <c r="AC160" s="109">
        <f>SUM(Tabla3[[#This Row],[ENERO]:[DICIEMBRE]])</f>
        <v>2839604</v>
      </c>
    </row>
    <row r="161" spans="1:29" ht="11.25" customHeight="1" x14ac:dyDescent="0.2">
      <c r="A161" s="168">
        <v>15</v>
      </c>
      <c r="B161" s="66" t="s">
        <v>7612</v>
      </c>
      <c r="C161" s="27">
        <v>20032</v>
      </c>
      <c r="D161" s="65" t="s">
        <v>7610</v>
      </c>
      <c r="E161" s="60" t="s">
        <v>7619</v>
      </c>
      <c r="F161" s="67">
        <v>717449002</v>
      </c>
      <c r="G161" s="37" t="s">
        <v>6155</v>
      </c>
      <c r="H161" s="29">
        <v>6830</v>
      </c>
      <c r="I161" s="28" t="s">
        <v>7954</v>
      </c>
      <c r="J161" s="29" t="s">
        <v>6032</v>
      </c>
      <c r="K161" s="60">
        <v>10</v>
      </c>
      <c r="L161" s="62">
        <v>1150079</v>
      </c>
      <c r="M161" s="29">
        <v>11</v>
      </c>
      <c r="N161" s="81" t="s">
        <v>7723</v>
      </c>
      <c r="O161" s="82" t="s">
        <v>7623</v>
      </c>
      <c r="P161" s="219">
        <v>971844663</v>
      </c>
      <c r="Q161" s="169">
        <v>948759</v>
      </c>
      <c r="R161" s="35">
        <v>948759</v>
      </c>
      <c r="S161" s="158">
        <v>1138510</v>
      </c>
      <c r="T161" s="76"/>
      <c r="U161" s="76"/>
      <c r="V161" s="76"/>
      <c r="W161" s="76"/>
      <c r="X161" s="76"/>
      <c r="Y161" s="76"/>
      <c r="Z161" s="76"/>
      <c r="AA161" s="76"/>
      <c r="AB161" s="72"/>
      <c r="AC161" s="109">
        <f>SUM(Tabla3[[#This Row],[ENERO]:[DICIEMBRE]])</f>
        <v>3036028</v>
      </c>
    </row>
    <row r="162" spans="1:29" ht="11.25" customHeight="1" x14ac:dyDescent="0.2">
      <c r="A162" s="168">
        <v>15</v>
      </c>
      <c r="B162" s="66" t="s">
        <v>7612</v>
      </c>
      <c r="C162" s="27">
        <v>20032</v>
      </c>
      <c r="D162" s="65" t="s">
        <v>7610</v>
      </c>
      <c r="E162" s="60" t="s">
        <v>7626</v>
      </c>
      <c r="F162" s="67">
        <v>717449002</v>
      </c>
      <c r="G162" s="38" t="s">
        <v>6155</v>
      </c>
      <c r="H162" s="29">
        <v>6830</v>
      </c>
      <c r="I162" s="28" t="s">
        <v>7954</v>
      </c>
      <c r="J162" s="29" t="s">
        <v>6032</v>
      </c>
      <c r="K162" s="60">
        <v>35</v>
      </c>
      <c r="L162" s="62">
        <v>1150141</v>
      </c>
      <c r="M162" s="32">
        <v>7</v>
      </c>
      <c r="N162" s="81" t="s">
        <v>7724</v>
      </c>
      <c r="O162" s="34" t="s">
        <v>7623</v>
      </c>
      <c r="P162" s="219">
        <v>972293679</v>
      </c>
      <c r="Q162" s="169">
        <v>7463299</v>
      </c>
      <c r="R162" s="35">
        <v>7463299</v>
      </c>
      <c r="S162" s="158">
        <v>7463299</v>
      </c>
      <c r="T162" s="76"/>
      <c r="U162" s="76"/>
      <c r="V162" s="76"/>
      <c r="W162" s="76"/>
      <c r="X162" s="76"/>
      <c r="Y162" s="76"/>
      <c r="Z162" s="76"/>
      <c r="AA162" s="76"/>
      <c r="AB162" s="72"/>
      <c r="AC162" s="109">
        <f>SUM(Tabla3[[#This Row],[ENERO]:[DICIEMBRE]])</f>
        <v>22389897</v>
      </c>
    </row>
    <row r="163" spans="1:29" ht="11.25" customHeight="1" x14ac:dyDescent="0.2">
      <c r="A163" s="168">
        <v>15</v>
      </c>
      <c r="B163" s="66" t="s">
        <v>7612</v>
      </c>
      <c r="C163" s="27">
        <v>20032</v>
      </c>
      <c r="D163" s="65" t="s">
        <v>7610</v>
      </c>
      <c r="E163" s="60" t="s">
        <v>7735</v>
      </c>
      <c r="F163" s="67">
        <v>717449002</v>
      </c>
      <c r="G163" s="38" t="s">
        <v>6155</v>
      </c>
      <c r="H163" s="29">
        <v>6830</v>
      </c>
      <c r="I163" s="28" t="s">
        <v>7954</v>
      </c>
      <c r="J163" s="29" t="s">
        <v>6032</v>
      </c>
      <c r="K163" s="60">
        <v>85</v>
      </c>
      <c r="L163" s="62">
        <v>1150142</v>
      </c>
      <c r="M163" s="32">
        <v>36</v>
      </c>
      <c r="N163" s="81" t="s">
        <v>7725</v>
      </c>
      <c r="O163" s="34" t="s">
        <v>7623</v>
      </c>
      <c r="P163" s="219">
        <v>972352780</v>
      </c>
      <c r="Q163" s="169">
        <v>15369728</v>
      </c>
      <c r="R163" s="35">
        <v>14665165</v>
      </c>
      <c r="S163" s="158">
        <v>13960600</v>
      </c>
      <c r="T163" s="76"/>
      <c r="U163" s="76"/>
      <c r="V163" s="76"/>
      <c r="W163" s="76"/>
      <c r="X163" s="76"/>
      <c r="Y163" s="76"/>
      <c r="Z163" s="76"/>
      <c r="AA163" s="76"/>
      <c r="AB163" s="72"/>
      <c r="AC163" s="109">
        <f>SUM(Tabla3[[#This Row],[ENERO]:[DICIEMBRE]])</f>
        <v>43995493</v>
      </c>
    </row>
    <row r="164" spans="1:29" ht="11.25" customHeight="1" x14ac:dyDescent="0.2">
      <c r="A164" s="168">
        <v>15</v>
      </c>
      <c r="B164" s="66" t="s">
        <v>7612</v>
      </c>
      <c r="C164" s="27">
        <v>20032</v>
      </c>
      <c r="D164" s="65" t="s">
        <v>7610</v>
      </c>
      <c r="E164" s="60" t="s">
        <v>7613</v>
      </c>
      <c r="F164" s="67">
        <v>717449002</v>
      </c>
      <c r="G164" s="37" t="s">
        <v>6155</v>
      </c>
      <c r="H164" s="29">
        <v>6830</v>
      </c>
      <c r="I164" s="28" t="s">
        <v>7954</v>
      </c>
      <c r="J164" s="29" t="s">
        <v>6032</v>
      </c>
      <c r="K164" s="60">
        <v>30</v>
      </c>
      <c r="L164" s="62">
        <v>1150148</v>
      </c>
      <c r="M164" s="32">
        <v>12</v>
      </c>
      <c r="N164" s="81" t="s">
        <v>8087</v>
      </c>
      <c r="O164" s="82" t="s">
        <v>7623</v>
      </c>
      <c r="P164" s="219">
        <v>970283032</v>
      </c>
      <c r="Q164" s="169">
        <v>6213865</v>
      </c>
      <c r="R164" s="35">
        <v>6213865</v>
      </c>
      <c r="S164" s="158">
        <v>5911757</v>
      </c>
      <c r="T164" s="76"/>
      <c r="U164" s="76"/>
      <c r="V164" s="76"/>
      <c r="W164" s="76"/>
      <c r="X164" s="76"/>
      <c r="Y164" s="76"/>
      <c r="Z164" s="76"/>
      <c r="AA164" s="76"/>
      <c r="AB164" s="72"/>
      <c r="AC164" s="109">
        <f>SUM(Tabla3[[#This Row],[ENERO]:[DICIEMBRE]])</f>
        <v>18339487</v>
      </c>
    </row>
    <row r="165" spans="1:29" ht="11.25" customHeight="1" x14ac:dyDescent="0.2">
      <c r="A165" s="115">
        <v>16</v>
      </c>
      <c r="B165" s="66" t="s">
        <v>7612</v>
      </c>
      <c r="C165" s="27">
        <v>20032</v>
      </c>
      <c r="D165" s="65" t="s">
        <v>7610</v>
      </c>
      <c r="E165" s="60" t="s">
        <v>7617</v>
      </c>
      <c r="F165" s="61">
        <v>719926002</v>
      </c>
      <c r="G165" s="73" t="s">
        <v>6156</v>
      </c>
      <c r="H165" s="70">
        <v>6866</v>
      </c>
      <c r="I165" s="28" t="s">
        <v>7954</v>
      </c>
      <c r="J165" s="29" t="s">
        <v>6035</v>
      </c>
      <c r="K165" s="60">
        <v>15</v>
      </c>
      <c r="L165" s="62">
        <v>1160042</v>
      </c>
      <c r="M165" s="29">
        <v>11</v>
      </c>
      <c r="N165" s="63" t="s">
        <v>7726</v>
      </c>
      <c r="O165" s="82" t="s">
        <v>7615</v>
      </c>
      <c r="P165" s="219">
        <v>67087809</v>
      </c>
      <c r="Q165" s="71">
        <v>1996596</v>
      </c>
      <c r="R165" s="71"/>
      <c r="S165" s="170">
        <v>3993192</v>
      </c>
      <c r="T165" s="76"/>
      <c r="U165" s="171"/>
      <c r="V165" s="171"/>
      <c r="W165" s="171"/>
      <c r="X165" s="171"/>
      <c r="Y165" s="171"/>
      <c r="Z165" s="76"/>
      <c r="AA165" s="76"/>
      <c r="AB165" s="72"/>
      <c r="AC165" s="109">
        <f>SUM(Tabla3[[#This Row],[ENERO]:[DICIEMBRE]])</f>
        <v>5989788</v>
      </c>
    </row>
    <row r="166" spans="1:29" ht="11.25" customHeight="1" x14ac:dyDescent="0.2">
      <c r="A166" s="115">
        <v>16</v>
      </c>
      <c r="B166" s="66" t="s">
        <v>7612</v>
      </c>
      <c r="C166" s="27">
        <v>20032</v>
      </c>
      <c r="D166" s="65" t="s">
        <v>7610</v>
      </c>
      <c r="E166" s="60" t="s">
        <v>7619</v>
      </c>
      <c r="F166" s="61">
        <v>719926002</v>
      </c>
      <c r="G166" s="73" t="s">
        <v>6156</v>
      </c>
      <c r="H166" s="70">
        <v>6866</v>
      </c>
      <c r="I166" s="28" t="s">
        <v>7954</v>
      </c>
      <c r="J166" s="29" t="s">
        <v>6035</v>
      </c>
      <c r="K166" s="60">
        <v>15</v>
      </c>
      <c r="L166" s="62">
        <v>1160043</v>
      </c>
      <c r="M166" s="29">
        <v>11</v>
      </c>
      <c r="N166" s="63" t="s">
        <v>7727</v>
      </c>
      <c r="O166" s="82" t="s">
        <v>7615</v>
      </c>
      <c r="P166" s="219">
        <v>67087809</v>
      </c>
      <c r="Q166" s="71">
        <v>2534964</v>
      </c>
      <c r="R166" s="71"/>
      <c r="S166" s="170">
        <v>4562935</v>
      </c>
      <c r="T166" s="76"/>
      <c r="U166" s="171"/>
      <c r="V166" s="171"/>
      <c r="W166" s="171"/>
      <c r="X166" s="171"/>
      <c r="Y166" s="171"/>
      <c r="Z166" s="76"/>
      <c r="AA166" s="76"/>
      <c r="AB166" s="72"/>
      <c r="AC166" s="109">
        <f>SUM(Tabla3[[#This Row],[ENERO]:[DICIEMBRE]])</f>
        <v>7097899</v>
      </c>
    </row>
    <row r="167" spans="1:29" ht="11.25" customHeight="1" x14ac:dyDescent="0.2">
      <c r="A167" s="115">
        <v>16</v>
      </c>
      <c r="B167" s="28" t="s">
        <v>7612</v>
      </c>
      <c r="C167" s="27">
        <v>20032</v>
      </c>
      <c r="D167" s="30" t="s">
        <v>7610</v>
      </c>
      <c r="E167" s="29" t="s">
        <v>7626</v>
      </c>
      <c r="F167" s="44">
        <v>719926002</v>
      </c>
      <c r="G167" s="93" t="s">
        <v>6156</v>
      </c>
      <c r="H167" s="70">
        <v>6866</v>
      </c>
      <c r="I167" s="28" t="s">
        <v>7954</v>
      </c>
      <c r="J167" s="94" t="s">
        <v>6035</v>
      </c>
      <c r="K167" s="29">
        <v>35</v>
      </c>
      <c r="L167" s="45">
        <v>1160075</v>
      </c>
      <c r="M167" s="32">
        <v>7</v>
      </c>
      <c r="N167" s="46" t="s">
        <v>7763</v>
      </c>
      <c r="O167" s="34" t="s">
        <v>7615</v>
      </c>
      <c r="P167" s="230">
        <v>67088481</v>
      </c>
      <c r="Q167" s="35">
        <v>6457087</v>
      </c>
      <c r="R167" s="35">
        <v>4937772</v>
      </c>
      <c r="S167" s="36">
        <v>5697429</v>
      </c>
      <c r="T167" s="36"/>
      <c r="U167" s="36"/>
      <c r="V167" s="36"/>
      <c r="W167" s="36"/>
      <c r="X167" s="36"/>
      <c r="Y167" s="36"/>
      <c r="Z167" s="36"/>
      <c r="AA167" s="36"/>
      <c r="AB167" s="36"/>
      <c r="AC167" s="109">
        <f>SUM(Tabla3[[#This Row],[ENERO]:[DICIEMBRE]])</f>
        <v>17092288</v>
      </c>
    </row>
    <row r="168" spans="1:29" ht="11.25" customHeight="1" x14ac:dyDescent="0.2">
      <c r="A168" s="115">
        <v>16</v>
      </c>
      <c r="B168" s="28" t="s">
        <v>7612</v>
      </c>
      <c r="C168" s="27">
        <v>20032</v>
      </c>
      <c r="D168" s="30" t="s">
        <v>7610</v>
      </c>
      <c r="E168" s="29" t="s">
        <v>7735</v>
      </c>
      <c r="F168" s="44">
        <v>719926002</v>
      </c>
      <c r="G168" s="93" t="s">
        <v>6156</v>
      </c>
      <c r="H168" s="70">
        <v>6866</v>
      </c>
      <c r="I168" s="28" t="s">
        <v>7954</v>
      </c>
      <c r="J168" s="94" t="s">
        <v>6035</v>
      </c>
      <c r="K168" s="29">
        <v>130</v>
      </c>
      <c r="L168" s="45">
        <v>1160076</v>
      </c>
      <c r="M168" s="32">
        <v>36</v>
      </c>
      <c r="N168" s="46" t="s">
        <v>7728</v>
      </c>
      <c r="O168" s="34" t="s">
        <v>7615</v>
      </c>
      <c r="P168" s="230">
        <v>67088481</v>
      </c>
      <c r="Q168" s="35">
        <v>24220759</v>
      </c>
      <c r="R168" s="35">
        <v>23174923</v>
      </c>
      <c r="S168" s="36">
        <v>23174923</v>
      </c>
      <c r="T168" s="36"/>
      <c r="U168" s="36"/>
      <c r="V168" s="36"/>
      <c r="W168" s="36"/>
      <c r="X168" s="36"/>
      <c r="Y168" s="36"/>
      <c r="Z168" s="36"/>
      <c r="AA168" s="36"/>
      <c r="AB168" s="36"/>
      <c r="AC168" s="109">
        <f>SUM(Tabla3[[#This Row],[ENERO]:[DICIEMBRE]])</f>
        <v>70570605</v>
      </c>
    </row>
    <row r="169" spans="1:29" x14ac:dyDescent="0.2">
      <c r="A169" s="97"/>
      <c r="Q169" s="199">
        <f>SUBTOTAL(109,Tabla3[ENERO])</f>
        <v>1218243238</v>
      </c>
      <c r="R169" s="199">
        <f>SUBTOTAL(109,Tabla3[FEBRERO])</f>
        <v>1197842132</v>
      </c>
      <c r="S169" s="199">
        <f>SUBTOTAL(109,Tabla3[MARZO])</f>
        <v>1252205075</v>
      </c>
      <c r="T169" s="199">
        <f>SUBTOTAL(109,Tabla3[ABRIL])</f>
        <v>0</v>
      </c>
      <c r="U169" s="199">
        <f>SUBTOTAL(109,Tabla3[MAYO])</f>
        <v>0</v>
      </c>
      <c r="V169" s="199">
        <f>SUBTOTAL(109,Tabla3[JUNIO])</f>
        <v>0</v>
      </c>
      <c r="W169" s="199">
        <f>SUBTOTAL(109,Tabla3[JULIO])</f>
        <v>0</v>
      </c>
      <c r="X169" s="199">
        <f>SUBTOTAL(109,Tabla3[AGOSTO])</f>
        <v>0</v>
      </c>
      <c r="Y169" s="199">
        <f>SUBTOTAL(109,Tabla3[SEPTIEMBRE])</f>
        <v>0</v>
      </c>
      <c r="Z169" s="199">
        <f>SUBTOTAL(109,Tabla3[OCTUBRE])</f>
        <v>0</v>
      </c>
      <c r="AA169" s="199">
        <f>SUBTOTAL(109,Tabla3[NOVIEMBRE])</f>
        <v>0</v>
      </c>
      <c r="AB169" s="199">
        <f>SUBTOTAL(109,Tabla3[DICIEMBRE])</f>
        <v>0</v>
      </c>
      <c r="AC169" s="199">
        <f>SUBTOTAL(109,Tabla3[ACUMULADO])</f>
        <v>3668290445</v>
      </c>
    </row>
    <row r="171" spans="1:29" x14ac:dyDescent="0.2">
      <c r="AC171" s="103"/>
    </row>
    <row r="172" spans="1:29" x14ac:dyDescent="0.2">
      <c r="AC172" s="103">
        <f>+[2]REMESA!AC4</f>
        <v>17000000</v>
      </c>
    </row>
    <row r="173" spans="1:29" x14ac:dyDescent="0.2">
      <c r="AC173" s="103">
        <f>AC169+AC172</f>
        <v>3685290445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 2023</vt:lpstr>
      <vt:lpstr>AUD MAR</vt:lpstr>
      <vt:lpstr>Hoja2</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Hofflinger Concha, Patricia</cp:lastModifiedBy>
  <cp:lastPrinted>2021-09-29T14:39:12Z</cp:lastPrinted>
  <dcterms:created xsi:type="dcterms:W3CDTF">2006-10-16T21:23:02Z</dcterms:created>
  <dcterms:modified xsi:type="dcterms:W3CDTF">2023-04-14T17:34:08Z</dcterms:modified>
</cp:coreProperties>
</file>